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80" yWindow="0" windowWidth="15600" windowHeight="8070" tabRatio="605" firstSheet="20" activeTab="30"/>
  </bookViews>
  <sheets>
    <sheet name="AUG 1" sheetId="457" r:id="rId1"/>
    <sheet name="AUG 2" sheetId="458" r:id="rId2"/>
    <sheet name="AUG 3" sheetId="459" r:id="rId3"/>
    <sheet name="AUG 4" sheetId="461" r:id="rId4"/>
    <sheet name="AUG 5" sheetId="462" r:id="rId5"/>
    <sheet name="AUG 6" sheetId="463" r:id="rId6"/>
    <sheet name="AUG 7" sheetId="464" r:id="rId7"/>
    <sheet name="AUG 8" sheetId="465" r:id="rId8"/>
    <sheet name="AUG 9" sheetId="466" r:id="rId9"/>
    <sheet name="AUG 10" sheetId="467" r:id="rId10"/>
    <sheet name="AUG 11" sheetId="468" r:id="rId11"/>
    <sheet name="AUG 12" sheetId="469" r:id="rId12"/>
    <sheet name="AUG 13" sheetId="470" r:id="rId13"/>
    <sheet name="AUG 14" sheetId="473" r:id="rId14"/>
    <sheet name="AUG 15" sheetId="474" r:id="rId15"/>
    <sheet name="AUG 16" sheetId="475" r:id="rId16"/>
    <sheet name="AUG 17" sheetId="476" r:id="rId17"/>
    <sheet name="AUG 18" sheetId="477" r:id="rId18"/>
    <sheet name="AUG 19" sheetId="478" r:id="rId19"/>
    <sheet name="AUG 20" sheetId="479" r:id="rId20"/>
    <sheet name="AUG 21" sheetId="480" r:id="rId21"/>
    <sheet name="AUG 22" sheetId="481" r:id="rId22"/>
    <sheet name="AUG 23" sheetId="482" r:id="rId23"/>
    <sheet name="AUG 24" sheetId="483" r:id="rId24"/>
    <sheet name="AUG 25" sheetId="484" r:id="rId25"/>
    <sheet name="AUG 26" sheetId="485" r:id="rId26"/>
    <sheet name="AUG 27" sheetId="486" r:id="rId27"/>
    <sheet name="AUG 28" sheetId="487" r:id="rId28"/>
    <sheet name="AUG 29" sheetId="488" r:id="rId29"/>
    <sheet name="AUG 30" sheetId="489" r:id="rId30"/>
    <sheet name="AUG 31" sheetId="490" r:id="rId31"/>
  </sheets>
  <externalReferences>
    <externalReference r:id="rId32"/>
  </externalReferences>
  <definedNames>
    <definedName name="_2pm___10pm" localSheetId="0">#REF!</definedName>
    <definedName name="_2pm___10pm" localSheetId="9">#REF!</definedName>
    <definedName name="_2pm___10pm" localSheetId="10">#REF!</definedName>
    <definedName name="_2pm___10pm" localSheetId="11">#REF!</definedName>
    <definedName name="_2pm___10pm" localSheetId="12">#REF!</definedName>
    <definedName name="_2pm___10pm" localSheetId="13">#REF!</definedName>
    <definedName name="_2pm___10pm" localSheetId="14">#REF!</definedName>
    <definedName name="_2pm___10pm" localSheetId="15">#REF!</definedName>
    <definedName name="_2pm___10pm" localSheetId="16">#REF!</definedName>
    <definedName name="_2pm___10pm" localSheetId="17">#REF!</definedName>
    <definedName name="_2pm___10pm" localSheetId="18">#REF!</definedName>
    <definedName name="_2pm___10pm" localSheetId="1">#REF!</definedName>
    <definedName name="_2pm___10pm" localSheetId="19">#REF!</definedName>
    <definedName name="_2pm___10pm" localSheetId="20">#REF!</definedName>
    <definedName name="_2pm___10pm" localSheetId="21">#REF!</definedName>
    <definedName name="_2pm___10pm" localSheetId="22">#REF!</definedName>
    <definedName name="_2pm___10pm" localSheetId="23">#REF!</definedName>
    <definedName name="_2pm___10pm" localSheetId="24">#REF!</definedName>
    <definedName name="_2pm___10pm" localSheetId="25">#REF!</definedName>
    <definedName name="_2pm___10pm" localSheetId="26">#REF!</definedName>
    <definedName name="_2pm___10pm" localSheetId="27">#REF!</definedName>
    <definedName name="_2pm___10pm" localSheetId="28">#REF!</definedName>
    <definedName name="_2pm___10pm" localSheetId="2">#REF!</definedName>
    <definedName name="_2pm___10pm" localSheetId="29">#REF!</definedName>
    <definedName name="_2pm___10pm" localSheetId="30">#REF!</definedName>
    <definedName name="_2pm___10pm" localSheetId="3">#REF!</definedName>
    <definedName name="_2pm___10pm" localSheetId="4">#REF!</definedName>
    <definedName name="_2pm___10pm" localSheetId="5">#REF!</definedName>
    <definedName name="_2pm___10pm" localSheetId="6">#REF!</definedName>
    <definedName name="_2pm___10pm" localSheetId="7">#REF!</definedName>
    <definedName name="_2pm___10pm" localSheetId="8">#REF!</definedName>
    <definedName name="R._MALLARI___R._REGENCIA" localSheetId="0">#REF!</definedName>
    <definedName name="R._MALLARI___R._REGENCIA" localSheetId="9">#REF!</definedName>
    <definedName name="R._MALLARI___R._REGENCIA" localSheetId="10">#REF!</definedName>
    <definedName name="R._MALLARI___R._REGENCIA" localSheetId="11">#REF!</definedName>
    <definedName name="R._MALLARI___R._REGENCIA" localSheetId="12">#REF!</definedName>
    <definedName name="R._MALLARI___R._REGENCIA" localSheetId="13">#REF!</definedName>
    <definedName name="R._MALLARI___R._REGENCIA" localSheetId="14">#REF!</definedName>
    <definedName name="R._MALLARI___R._REGENCIA" localSheetId="15">#REF!</definedName>
    <definedName name="R._MALLARI___R._REGENCIA" localSheetId="16">#REF!</definedName>
    <definedName name="R._MALLARI___R._REGENCIA" localSheetId="17">#REF!</definedName>
    <definedName name="R._MALLARI___R._REGENCIA" localSheetId="18">#REF!</definedName>
    <definedName name="R._MALLARI___R._REGENCIA" localSheetId="1">#REF!</definedName>
    <definedName name="R._MALLARI___R._REGENCIA" localSheetId="19">#REF!</definedName>
    <definedName name="R._MALLARI___R._REGENCIA" localSheetId="20">#REF!</definedName>
    <definedName name="R._MALLARI___R._REGENCIA" localSheetId="21">#REF!</definedName>
    <definedName name="R._MALLARI___R._REGENCIA" localSheetId="22">#REF!</definedName>
    <definedName name="R._MALLARI___R._REGENCIA" localSheetId="23">#REF!</definedName>
    <definedName name="R._MALLARI___R._REGENCIA" localSheetId="24">#REF!</definedName>
    <definedName name="R._MALLARI___R._REGENCIA" localSheetId="25">#REF!</definedName>
    <definedName name="R._MALLARI___R._REGENCIA" localSheetId="26">#REF!</definedName>
    <definedName name="R._MALLARI___R._REGENCIA" localSheetId="27">#REF!</definedName>
    <definedName name="R._MALLARI___R._REGENCIA" localSheetId="28">#REF!</definedName>
    <definedName name="R._MALLARI___R._REGENCIA" localSheetId="2">#REF!</definedName>
    <definedName name="R._MALLARI___R._REGENCIA" localSheetId="29">#REF!</definedName>
    <definedName name="R._MALLARI___R._REGENCIA" localSheetId="30">#REF!</definedName>
    <definedName name="R._MALLARI___R._REGENCIA" localSheetId="3">#REF!</definedName>
    <definedName name="R._MALLARI___R._REGENCIA" localSheetId="4">#REF!</definedName>
    <definedName name="R._MALLARI___R._REGENCIA" localSheetId="5">#REF!</definedName>
    <definedName name="R._MALLARI___R._REGENCIA" localSheetId="6">#REF!</definedName>
    <definedName name="R._MALLARI___R._REGENCIA" localSheetId="7">#REF!</definedName>
    <definedName name="R._MALLARI___R._REGENCIA" localSheetId="8">#REF!</definedName>
  </definedNames>
  <calcPr calcId="145621"/>
</workbook>
</file>

<file path=xl/calcChain.xml><?xml version="1.0" encoding="utf-8"?>
<calcChain xmlns="http://schemas.openxmlformats.org/spreadsheetml/2006/main">
  <c r="AP10" i="490" l="1"/>
  <c r="AP35" i="490" s="1"/>
  <c r="AG10" i="490"/>
  <c r="AH11" i="490" s="1"/>
  <c r="Q10" i="490"/>
  <c r="AR35" i="490"/>
  <c r="AQ34" i="490"/>
  <c r="AH34" i="490"/>
  <c r="V34" i="490"/>
  <c r="R34" i="490"/>
  <c r="K34" i="490"/>
  <c r="J34" i="490"/>
  <c r="I34" i="490" s="1"/>
  <c r="G34" i="490"/>
  <c r="E34" i="490"/>
  <c r="AQ33" i="490"/>
  <c r="AH33" i="490"/>
  <c r="V33" i="490"/>
  <c r="R33" i="490"/>
  <c r="K33" i="490"/>
  <c r="J33" i="490"/>
  <c r="I33" i="490" s="1"/>
  <c r="G33" i="490"/>
  <c r="E33" i="490"/>
  <c r="AW32" i="490"/>
  <c r="AQ32" i="490"/>
  <c r="AH32" i="490"/>
  <c r="V32" i="490"/>
  <c r="R32" i="490"/>
  <c r="K32" i="490"/>
  <c r="J32" i="490"/>
  <c r="I32" i="490"/>
  <c r="G32" i="490"/>
  <c r="E32" i="490"/>
  <c r="AQ31" i="490"/>
  <c r="AH31" i="490"/>
  <c r="V31" i="490"/>
  <c r="R31" i="490"/>
  <c r="T31" i="490" s="1"/>
  <c r="K31" i="490"/>
  <c r="J31" i="490"/>
  <c r="I31" i="490"/>
  <c r="G31" i="490"/>
  <c r="E31" i="490"/>
  <c r="AQ30" i="490"/>
  <c r="AH30" i="490"/>
  <c r="V30" i="490"/>
  <c r="R30" i="490"/>
  <c r="T30" i="490" s="1"/>
  <c r="K30" i="490"/>
  <c r="J30" i="490"/>
  <c r="I30" i="490"/>
  <c r="G30" i="490"/>
  <c r="E30" i="490"/>
  <c r="AQ29" i="490"/>
  <c r="AH29" i="490"/>
  <c r="V29" i="490"/>
  <c r="R29" i="490"/>
  <c r="T29" i="490" s="1"/>
  <c r="K29" i="490"/>
  <c r="J29" i="490"/>
  <c r="I29" i="490"/>
  <c r="G29" i="490"/>
  <c r="E29" i="490"/>
  <c r="AQ28" i="490"/>
  <c r="AH28" i="490"/>
  <c r="V28" i="490"/>
  <c r="R28" i="490"/>
  <c r="T28" i="490" s="1"/>
  <c r="K28" i="490"/>
  <c r="J28" i="490"/>
  <c r="I28" i="490"/>
  <c r="G28" i="490"/>
  <c r="E28" i="490"/>
  <c r="AQ27" i="490"/>
  <c r="AH27" i="490"/>
  <c r="V27" i="490"/>
  <c r="R27" i="490"/>
  <c r="T27" i="490" s="1"/>
  <c r="K27" i="490"/>
  <c r="J27" i="490"/>
  <c r="I27" i="490"/>
  <c r="G27" i="490"/>
  <c r="E27" i="490"/>
  <c r="AQ26" i="490"/>
  <c r="AH26" i="490"/>
  <c r="V26" i="490"/>
  <c r="R26" i="490"/>
  <c r="T26" i="490" s="1"/>
  <c r="K26" i="490"/>
  <c r="J26" i="490"/>
  <c r="I26" i="490"/>
  <c r="G26" i="490"/>
  <c r="E26" i="490"/>
  <c r="AQ25" i="490"/>
  <c r="AH25" i="490"/>
  <c r="V25" i="490"/>
  <c r="R25" i="490"/>
  <c r="T25" i="490" s="1"/>
  <c r="K25" i="490"/>
  <c r="J25" i="490"/>
  <c r="I25" i="490"/>
  <c r="G25" i="490"/>
  <c r="E25" i="490"/>
  <c r="AQ24" i="490"/>
  <c r="AH24" i="490"/>
  <c r="V24" i="490"/>
  <c r="R24" i="490"/>
  <c r="T24" i="490" s="1"/>
  <c r="K24" i="490"/>
  <c r="J24" i="490"/>
  <c r="I24" i="490"/>
  <c r="G24" i="490"/>
  <c r="E24" i="490"/>
  <c r="AQ23" i="490"/>
  <c r="AH23" i="490"/>
  <c r="V23" i="490"/>
  <c r="R23" i="490"/>
  <c r="T23" i="490" s="1"/>
  <c r="K23" i="490"/>
  <c r="J23" i="490"/>
  <c r="I23" i="490"/>
  <c r="G23" i="490"/>
  <c r="E23" i="490"/>
  <c r="AQ22" i="490"/>
  <c r="AH22" i="490"/>
  <c r="V22" i="490"/>
  <c r="R22" i="490"/>
  <c r="T22" i="490" s="1"/>
  <c r="K22" i="490"/>
  <c r="J22" i="490"/>
  <c r="I22" i="490"/>
  <c r="G22" i="490"/>
  <c r="E22" i="490"/>
  <c r="AQ21" i="490"/>
  <c r="AH21" i="490"/>
  <c r="V21" i="490"/>
  <c r="R21" i="490"/>
  <c r="T21" i="490" s="1"/>
  <c r="K21" i="490"/>
  <c r="J21" i="490"/>
  <c r="I21" i="490"/>
  <c r="G21" i="490"/>
  <c r="E21" i="490"/>
  <c r="AH20" i="490"/>
  <c r="V20" i="490"/>
  <c r="R20" i="490"/>
  <c r="S20" i="490" s="1"/>
  <c r="J20" i="490"/>
  <c r="K20" i="490" s="1"/>
  <c r="G20" i="490"/>
  <c r="E20" i="490"/>
  <c r="AQ19" i="490"/>
  <c r="AH19" i="490"/>
  <c r="V19" i="490"/>
  <c r="R19" i="490"/>
  <c r="S19" i="490" s="1"/>
  <c r="J19" i="490"/>
  <c r="K19" i="490" s="1"/>
  <c r="G19" i="490"/>
  <c r="E19" i="490"/>
  <c r="AQ18" i="490"/>
  <c r="AH18" i="490"/>
  <c r="V18" i="490"/>
  <c r="R18" i="490"/>
  <c r="S18" i="490" s="1"/>
  <c r="J18" i="490"/>
  <c r="K18" i="490" s="1"/>
  <c r="G18" i="490"/>
  <c r="E18" i="490"/>
  <c r="AQ17" i="490"/>
  <c r="AH17" i="490"/>
  <c r="V17" i="490"/>
  <c r="R17" i="490"/>
  <c r="S17" i="490" s="1"/>
  <c r="J17" i="490"/>
  <c r="I17" i="490" s="1"/>
  <c r="G17" i="490"/>
  <c r="E17" i="490"/>
  <c r="AQ16" i="490"/>
  <c r="AH16" i="490"/>
  <c r="V16" i="490"/>
  <c r="R16" i="490"/>
  <c r="S16" i="490" s="1"/>
  <c r="J16" i="490"/>
  <c r="I16" i="490" s="1"/>
  <c r="G16" i="490"/>
  <c r="E16" i="490"/>
  <c r="AQ15" i="490"/>
  <c r="AH15" i="490"/>
  <c r="V15" i="490"/>
  <c r="R15" i="490"/>
  <c r="S15" i="490" s="1"/>
  <c r="J15" i="490"/>
  <c r="I15" i="490" s="1"/>
  <c r="G15" i="490"/>
  <c r="E15" i="490"/>
  <c r="AQ14" i="490"/>
  <c r="AH14" i="490"/>
  <c r="V14" i="490"/>
  <c r="R14" i="490"/>
  <c r="S14" i="490" s="1"/>
  <c r="J14" i="490"/>
  <c r="I14" i="490" s="1"/>
  <c r="G14" i="490"/>
  <c r="E14" i="490"/>
  <c r="AQ13" i="490"/>
  <c r="AH13" i="490"/>
  <c r="V13" i="490"/>
  <c r="R13" i="490"/>
  <c r="S13" i="490" s="1"/>
  <c r="J13" i="490"/>
  <c r="I13" i="490" s="1"/>
  <c r="G13" i="490"/>
  <c r="E13" i="490"/>
  <c r="AQ12" i="490"/>
  <c r="AH12" i="490"/>
  <c r="V12" i="490"/>
  <c r="R12" i="490"/>
  <c r="S12" i="490" s="1"/>
  <c r="J12" i="490"/>
  <c r="I12" i="490" s="1"/>
  <c r="G12" i="490"/>
  <c r="E12" i="490"/>
  <c r="V11" i="490"/>
  <c r="J11" i="490"/>
  <c r="I11" i="490" s="1"/>
  <c r="G11" i="490"/>
  <c r="E11" i="490"/>
  <c r="AG35" i="490"/>
  <c r="R11" i="490"/>
  <c r="T34" i="490" l="1"/>
  <c r="AI34" i="490" s="1"/>
  <c r="T33" i="490"/>
  <c r="AI33" i="490" s="1"/>
  <c r="T32" i="490"/>
  <c r="AI32" i="490" s="1"/>
  <c r="AI31" i="490"/>
  <c r="AI27" i="490"/>
  <c r="AI23" i="490"/>
  <c r="T20" i="490"/>
  <c r="T19" i="490"/>
  <c r="AI19" i="490" s="1"/>
  <c r="T18" i="490"/>
  <c r="AI18" i="490" s="1"/>
  <c r="T17" i="490"/>
  <c r="T15" i="490"/>
  <c r="AI15" i="490" s="1"/>
  <c r="T16" i="490"/>
  <c r="AI16" i="490" s="1"/>
  <c r="T14" i="490"/>
  <c r="AI14" i="490" s="1"/>
  <c r="T13" i="490"/>
  <c r="AI13" i="490" s="1"/>
  <c r="T12" i="490"/>
  <c r="AI12" i="490" s="1"/>
  <c r="AH35" i="490"/>
  <c r="AG8" i="490"/>
  <c r="AI17" i="490"/>
  <c r="AI20" i="490"/>
  <c r="AI22" i="490"/>
  <c r="AI26" i="490"/>
  <c r="AI30" i="490"/>
  <c r="AI24" i="490"/>
  <c r="AI28" i="490"/>
  <c r="R35" i="490"/>
  <c r="S11" i="490"/>
  <c r="T11" i="490"/>
  <c r="AI21" i="490"/>
  <c r="AI25" i="490"/>
  <c r="AI29" i="490"/>
  <c r="K11" i="490"/>
  <c r="K12" i="490"/>
  <c r="K13" i="490"/>
  <c r="K14" i="490"/>
  <c r="K15" i="490"/>
  <c r="K16" i="490"/>
  <c r="S21" i="490"/>
  <c r="S22" i="490"/>
  <c r="S23" i="490"/>
  <c r="S24" i="490"/>
  <c r="S25" i="490"/>
  <c r="S26" i="490"/>
  <c r="S27" i="490"/>
  <c r="S28" i="490"/>
  <c r="S29" i="490"/>
  <c r="S30" i="490"/>
  <c r="S31" i="490"/>
  <c r="S32" i="490"/>
  <c r="AQ11" i="490"/>
  <c r="AQ35" i="490" s="1"/>
  <c r="K17" i="490"/>
  <c r="I18" i="490"/>
  <c r="I19" i="490"/>
  <c r="I20" i="490"/>
  <c r="S33" i="490"/>
  <c r="S34" i="490"/>
  <c r="T35" i="490" l="1"/>
  <c r="AI35" i="490" s="1"/>
  <c r="AI11" i="490"/>
  <c r="S35" i="490"/>
  <c r="AP10" i="489" l="1"/>
  <c r="AP35" i="489" s="1"/>
  <c r="AG10" i="489"/>
  <c r="Q10" i="489"/>
  <c r="R11" i="489" s="1"/>
  <c r="AR35" i="489"/>
  <c r="AQ34" i="489"/>
  <c r="AH34" i="489"/>
  <c r="V34" i="489"/>
  <c r="R34" i="489"/>
  <c r="S34" i="489" s="1"/>
  <c r="J34" i="489"/>
  <c r="K34" i="489" s="1"/>
  <c r="G34" i="489"/>
  <c r="E34" i="489"/>
  <c r="AQ33" i="489"/>
  <c r="AH33" i="489"/>
  <c r="V33" i="489"/>
  <c r="R33" i="489"/>
  <c r="S33" i="489" s="1"/>
  <c r="J33" i="489"/>
  <c r="K33" i="489" s="1"/>
  <c r="G33" i="489"/>
  <c r="E33" i="489"/>
  <c r="AW32" i="489"/>
  <c r="AQ32" i="489"/>
  <c r="AH32" i="489"/>
  <c r="V32" i="489"/>
  <c r="R32" i="489"/>
  <c r="S32" i="489" s="1"/>
  <c r="K32" i="489"/>
  <c r="J32" i="489"/>
  <c r="I32" i="489" s="1"/>
  <c r="G32" i="489"/>
  <c r="E32" i="489"/>
  <c r="AQ31" i="489"/>
  <c r="AH31" i="489"/>
  <c r="V31" i="489"/>
  <c r="R31" i="489"/>
  <c r="S31" i="489" s="1"/>
  <c r="K31" i="489"/>
  <c r="J31" i="489"/>
  <c r="I31" i="489" s="1"/>
  <c r="G31" i="489"/>
  <c r="E31" i="489"/>
  <c r="AQ30" i="489"/>
  <c r="AH30" i="489"/>
  <c r="V30" i="489"/>
  <c r="R30" i="489"/>
  <c r="S30" i="489" s="1"/>
  <c r="K30" i="489"/>
  <c r="J30" i="489"/>
  <c r="I30" i="489" s="1"/>
  <c r="G30" i="489"/>
  <c r="E30" i="489"/>
  <c r="AQ29" i="489"/>
  <c r="AH29" i="489"/>
  <c r="V29" i="489"/>
  <c r="R29" i="489"/>
  <c r="S29" i="489" s="1"/>
  <c r="K29" i="489"/>
  <c r="J29" i="489"/>
  <c r="I29" i="489" s="1"/>
  <c r="G29" i="489"/>
  <c r="E29" i="489"/>
  <c r="AQ28" i="489"/>
  <c r="AH28" i="489"/>
  <c r="V28" i="489"/>
  <c r="R28" i="489"/>
  <c r="S28" i="489" s="1"/>
  <c r="K28" i="489"/>
  <c r="J28" i="489"/>
  <c r="I28" i="489" s="1"/>
  <c r="G28" i="489"/>
  <c r="E28" i="489"/>
  <c r="AQ27" i="489"/>
  <c r="AH27" i="489"/>
  <c r="V27" i="489"/>
  <c r="R27" i="489"/>
  <c r="S27" i="489" s="1"/>
  <c r="K27" i="489"/>
  <c r="J27" i="489"/>
  <c r="I27" i="489" s="1"/>
  <c r="G27" i="489"/>
  <c r="E27" i="489"/>
  <c r="AQ26" i="489"/>
  <c r="AH26" i="489"/>
  <c r="V26" i="489"/>
  <c r="R26" i="489"/>
  <c r="S26" i="489" s="1"/>
  <c r="K26" i="489"/>
  <c r="J26" i="489"/>
  <c r="I26" i="489" s="1"/>
  <c r="G26" i="489"/>
  <c r="E26" i="489"/>
  <c r="AQ25" i="489"/>
  <c r="AH25" i="489"/>
  <c r="V25" i="489"/>
  <c r="R25" i="489"/>
  <c r="S25" i="489" s="1"/>
  <c r="K25" i="489"/>
  <c r="J25" i="489"/>
  <c r="I25" i="489" s="1"/>
  <c r="G25" i="489"/>
  <c r="E25" i="489"/>
  <c r="AQ24" i="489"/>
  <c r="AH24" i="489"/>
  <c r="V24" i="489"/>
  <c r="R24" i="489"/>
  <c r="S24" i="489" s="1"/>
  <c r="K24" i="489"/>
  <c r="J24" i="489"/>
  <c r="I24" i="489" s="1"/>
  <c r="G24" i="489"/>
  <c r="E24" i="489"/>
  <c r="AQ23" i="489"/>
  <c r="AH23" i="489"/>
  <c r="V23" i="489"/>
  <c r="R23" i="489"/>
  <c r="S23" i="489" s="1"/>
  <c r="K23" i="489"/>
  <c r="J23" i="489"/>
  <c r="I23" i="489" s="1"/>
  <c r="G23" i="489"/>
  <c r="E23" i="489"/>
  <c r="AQ22" i="489"/>
  <c r="AH22" i="489"/>
  <c r="V22" i="489"/>
  <c r="R22" i="489"/>
  <c r="S22" i="489" s="1"/>
  <c r="K22" i="489"/>
  <c r="J22" i="489"/>
  <c r="I22" i="489" s="1"/>
  <c r="G22" i="489"/>
  <c r="E22" i="489"/>
  <c r="AQ21" i="489"/>
  <c r="AH21" i="489"/>
  <c r="V21" i="489"/>
  <c r="R21" i="489"/>
  <c r="S21" i="489" s="1"/>
  <c r="K21" i="489"/>
  <c r="J21" i="489"/>
  <c r="I21" i="489" s="1"/>
  <c r="G21" i="489"/>
  <c r="E21" i="489"/>
  <c r="AH20" i="489"/>
  <c r="V20" i="489"/>
  <c r="R20" i="489"/>
  <c r="S20" i="489" s="1"/>
  <c r="J20" i="489"/>
  <c r="I20" i="489" s="1"/>
  <c r="G20" i="489"/>
  <c r="E20" i="489"/>
  <c r="AQ19" i="489"/>
  <c r="AH19" i="489"/>
  <c r="V19" i="489"/>
  <c r="R19" i="489"/>
  <c r="T19" i="489" s="1"/>
  <c r="J19" i="489"/>
  <c r="K19" i="489" s="1"/>
  <c r="G19" i="489"/>
  <c r="E19" i="489"/>
  <c r="AQ18" i="489"/>
  <c r="AH18" i="489"/>
  <c r="V18" i="489"/>
  <c r="R18" i="489"/>
  <c r="T18" i="489" s="1"/>
  <c r="J18" i="489"/>
  <c r="K18" i="489" s="1"/>
  <c r="G18" i="489"/>
  <c r="E18" i="489"/>
  <c r="AQ17" i="489"/>
  <c r="AH17" i="489"/>
  <c r="V17" i="489"/>
  <c r="R17" i="489"/>
  <c r="S17" i="489" s="1"/>
  <c r="J17" i="489"/>
  <c r="I17" i="489" s="1"/>
  <c r="G17" i="489"/>
  <c r="E17" i="489"/>
  <c r="AQ16" i="489"/>
  <c r="AH16" i="489"/>
  <c r="V16" i="489"/>
  <c r="R16" i="489"/>
  <c r="T16" i="489" s="1"/>
  <c r="J16" i="489"/>
  <c r="I16" i="489" s="1"/>
  <c r="G16" i="489"/>
  <c r="E16" i="489"/>
  <c r="AQ15" i="489"/>
  <c r="AH15" i="489"/>
  <c r="V15" i="489"/>
  <c r="R15" i="489"/>
  <c r="S15" i="489" s="1"/>
  <c r="J15" i="489"/>
  <c r="K15" i="489" s="1"/>
  <c r="G15" i="489"/>
  <c r="E15" i="489"/>
  <c r="AQ14" i="489"/>
  <c r="AH14" i="489"/>
  <c r="V14" i="489"/>
  <c r="R14" i="489"/>
  <c r="T14" i="489" s="1"/>
  <c r="J14" i="489"/>
  <c r="I14" i="489" s="1"/>
  <c r="G14" i="489"/>
  <c r="E14" i="489"/>
  <c r="AQ13" i="489"/>
  <c r="AH13" i="489"/>
  <c r="V13" i="489"/>
  <c r="R13" i="489"/>
  <c r="S13" i="489" s="1"/>
  <c r="J13" i="489"/>
  <c r="I13" i="489" s="1"/>
  <c r="G13" i="489"/>
  <c r="E13" i="489"/>
  <c r="AQ12" i="489"/>
  <c r="AH12" i="489"/>
  <c r="V12" i="489"/>
  <c r="R12" i="489"/>
  <c r="S12" i="489" s="1"/>
  <c r="J12" i="489"/>
  <c r="I12" i="489" s="1"/>
  <c r="G12" i="489"/>
  <c r="E12" i="489"/>
  <c r="V11" i="489"/>
  <c r="J11" i="489"/>
  <c r="I11" i="489" s="1"/>
  <c r="G11" i="489"/>
  <c r="E11" i="489"/>
  <c r="AG35" i="489"/>
  <c r="T34" i="489" l="1"/>
  <c r="AI34" i="489" s="1"/>
  <c r="T33" i="489"/>
  <c r="T30" i="489"/>
  <c r="AI30" i="489" s="1"/>
  <c r="T26" i="489"/>
  <c r="T22" i="489"/>
  <c r="AI22" i="489" s="1"/>
  <c r="AI19" i="489"/>
  <c r="S18" i="489"/>
  <c r="T17" i="489"/>
  <c r="AI17" i="489" s="1"/>
  <c r="AI16" i="489"/>
  <c r="S14" i="489"/>
  <c r="T13" i="489"/>
  <c r="AI13" i="489"/>
  <c r="AI18" i="489"/>
  <c r="AI14" i="489"/>
  <c r="AI33" i="489"/>
  <c r="S19" i="489"/>
  <c r="T23" i="489"/>
  <c r="AI23" i="489" s="1"/>
  <c r="T15" i="489"/>
  <c r="AI15" i="489" s="1"/>
  <c r="S16" i="489"/>
  <c r="AI26" i="489"/>
  <c r="T28" i="489"/>
  <c r="AI28" i="489" s="1"/>
  <c r="T32" i="489"/>
  <c r="AI32" i="489" s="1"/>
  <c r="T12" i="489"/>
  <c r="AI12" i="489" s="1"/>
  <c r="T20" i="489"/>
  <c r="AI20" i="489" s="1"/>
  <c r="T21" i="489"/>
  <c r="AI21" i="489" s="1"/>
  <c r="T25" i="489"/>
  <c r="AI25" i="489" s="1"/>
  <c r="T29" i="489"/>
  <c r="AI29" i="489" s="1"/>
  <c r="T27" i="489"/>
  <c r="AI27" i="489" s="1"/>
  <c r="T31" i="489"/>
  <c r="AI31" i="489" s="1"/>
  <c r="T24" i="489"/>
  <c r="AI24" i="489" s="1"/>
  <c r="R35" i="489"/>
  <c r="T11" i="489"/>
  <c r="S11" i="489"/>
  <c r="AQ11" i="489"/>
  <c r="AQ35" i="489" s="1"/>
  <c r="AG8" i="489"/>
  <c r="K11" i="489"/>
  <c r="K12" i="489"/>
  <c r="K13" i="489"/>
  <c r="K14" i="489"/>
  <c r="K16" i="489"/>
  <c r="K17" i="489"/>
  <c r="K20" i="489"/>
  <c r="AH11" i="489"/>
  <c r="I15" i="489"/>
  <c r="I18" i="489"/>
  <c r="I19" i="489"/>
  <c r="I33" i="489"/>
  <c r="I34" i="489"/>
  <c r="S35" i="489" l="1"/>
  <c r="T35" i="489"/>
  <c r="AH35" i="489"/>
  <c r="AI11" i="489"/>
  <c r="AI35" i="489" l="1"/>
  <c r="AP10" i="488" l="1"/>
  <c r="AG10" i="488"/>
  <c r="Q10" i="488"/>
  <c r="AR35" i="488"/>
  <c r="AQ34" i="488"/>
  <c r="AH34" i="488"/>
  <c r="V34" i="488"/>
  <c r="R34" i="488"/>
  <c r="S34" i="488" s="1"/>
  <c r="J34" i="488"/>
  <c r="K34" i="488" s="1"/>
  <c r="G34" i="488"/>
  <c r="E34" i="488"/>
  <c r="AQ33" i="488"/>
  <c r="AH33" i="488"/>
  <c r="V33" i="488"/>
  <c r="R33" i="488"/>
  <c r="S33" i="488" s="1"/>
  <c r="J33" i="488"/>
  <c r="K33" i="488" s="1"/>
  <c r="G33" i="488"/>
  <c r="E33" i="488"/>
  <c r="AW32" i="488"/>
  <c r="AQ32" i="488"/>
  <c r="AH32" i="488"/>
  <c r="V32" i="488"/>
  <c r="R32" i="488"/>
  <c r="T32" i="488" s="1"/>
  <c r="K32" i="488"/>
  <c r="J32" i="488"/>
  <c r="I32" i="488"/>
  <c r="G32" i="488"/>
  <c r="E32" i="488"/>
  <c r="AQ31" i="488"/>
  <c r="AH31" i="488"/>
  <c r="V31" i="488"/>
  <c r="R31" i="488"/>
  <c r="T31" i="488" s="1"/>
  <c r="K31" i="488"/>
  <c r="J31" i="488"/>
  <c r="I31" i="488"/>
  <c r="G31" i="488"/>
  <c r="E31" i="488"/>
  <c r="AQ30" i="488"/>
  <c r="AH30" i="488"/>
  <c r="V30" i="488"/>
  <c r="R30" i="488"/>
  <c r="T30" i="488" s="1"/>
  <c r="K30" i="488"/>
  <c r="J30" i="488"/>
  <c r="I30" i="488"/>
  <c r="G30" i="488"/>
  <c r="E30" i="488"/>
  <c r="AQ29" i="488"/>
  <c r="AH29" i="488"/>
  <c r="V29" i="488"/>
  <c r="R29" i="488"/>
  <c r="T29" i="488" s="1"/>
  <c r="K29" i="488"/>
  <c r="J29" i="488"/>
  <c r="I29" i="488"/>
  <c r="G29" i="488"/>
  <c r="E29" i="488"/>
  <c r="AQ28" i="488"/>
  <c r="AH28" i="488"/>
  <c r="V28" i="488"/>
  <c r="R28" i="488"/>
  <c r="T28" i="488" s="1"/>
  <c r="K28" i="488"/>
  <c r="J28" i="488"/>
  <c r="I28" i="488"/>
  <c r="G28" i="488"/>
  <c r="E28" i="488"/>
  <c r="AQ27" i="488"/>
  <c r="AH27" i="488"/>
  <c r="V27" i="488"/>
  <c r="R27" i="488"/>
  <c r="T27" i="488" s="1"/>
  <c r="K27" i="488"/>
  <c r="J27" i="488"/>
  <c r="I27" i="488"/>
  <c r="G27" i="488"/>
  <c r="E27" i="488"/>
  <c r="AQ26" i="488"/>
  <c r="AH26" i="488"/>
  <c r="V26" i="488"/>
  <c r="R26" i="488"/>
  <c r="T26" i="488" s="1"/>
  <c r="K26" i="488"/>
  <c r="J26" i="488"/>
  <c r="I26" i="488"/>
  <c r="G26" i="488"/>
  <c r="E26" i="488"/>
  <c r="AQ25" i="488"/>
  <c r="AH25" i="488"/>
  <c r="V25" i="488"/>
  <c r="R25" i="488"/>
  <c r="T25" i="488" s="1"/>
  <c r="K25" i="488"/>
  <c r="J25" i="488"/>
  <c r="I25" i="488"/>
  <c r="G25" i="488"/>
  <c r="E25" i="488"/>
  <c r="AQ24" i="488"/>
  <c r="AH24" i="488"/>
  <c r="V24" i="488"/>
  <c r="R24" i="488"/>
  <c r="T24" i="488" s="1"/>
  <c r="K24" i="488"/>
  <c r="J24" i="488"/>
  <c r="I24" i="488"/>
  <c r="G24" i="488"/>
  <c r="E24" i="488"/>
  <c r="AQ23" i="488"/>
  <c r="AH23" i="488"/>
  <c r="V23" i="488"/>
  <c r="R23" i="488"/>
  <c r="T23" i="488" s="1"/>
  <c r="K23" i="488"/>
  <c r="J23" i="488"/>
  <c r="I23" i="488"/>
  <c r="G23" i="488"/>
  <c r="E23" i="488"/>
  <c r="AQ22" i="488"/>
  <c r="AH22" i="488"/>
  <c r="V22" i="488"/>
  <c r="R22" i="488"/>
  <c r="T22" i="488" s="1"/>
  <c r="K22" i="488"/>
  <c r="J22" i="488"/>
  <c r="I22" i="488"/>
  <c r="G22" i="488"/>
  <c r="E22" i="488"/>
  <c r="AQ21" i="488"/>
  <c r="AH21" i="488"/>
  <c r="V21" i="488"/>
  <c r="R21" i="488"/>
  <c r="T21" i="488" s="1"/>
  <c r="K21" i="488"/>
  <c r="J21" i="488"/>
  <c r="I21" i="488"/>
  <c r="G21" i="488"/>
  <c r="E21" i="488"/>
  <c r="AH20" i="488"/>
  <c r="V20" i="488"/>
  <c r="R20" i="488"/>
  <c r="S20" i="488" s="1"/>
  <c r="J20" i="488"/>
  <c r="I20" i="488" s="1"/>
  <c r="G20" i="488"/>
  <c r="E20" i="488"/>
  <c r="AQ19" i="488"/>
  <c r="AH19" i="488"/>
  <c r="V19" i="488"/>
  <c r="R19" i="488"/>
  <c r="S19" i="488" s="1"/>
  <c r="J19" i="488"/>
  <c r="I19" i="488" s="1"/>
  <c r="G19" i="488"/>
  <c r="E19" i="488"/>
  <c r="AQ18" i="488"/>
  <c r="AH18" i="488"/>
  <c r="V18" i="488"/>
  <c r="R18" i="488"/>
  <c r="S18" i="488" s="1"/>
  <c r="J18" i="488"/>
  <c r="I18" i="488" s="1"/>
  <c r="G18" i="488"/>
  <c r="E18" i="488"/>
  <c r="AQ17" i="488"/>
  <c r="AH17" i="488"/>
  <c r="V17" i="488"/>
  <c r="R17" i="488"/>
  <c r="S17" i="488" s="1"/>
  <c r="J17" i="488"/>
  <c r="I17" i="488" s="1"/>
  <c r="G17" i="488"/>
  <c r="E17" i="488"/>
  <c r="AQ16" i="488"/>
  <c r="AH16" i="488"/>
  <c r="V16" i="488"/>
  <c r="R16" i="488"/>
  <c r="S16" i="488" s="1"/>
  <c r="J16" i="488"/>
  <c r="I16" i="488" s="1"/>
  <c r="G16" i="488"/>
  <c r="E16" i="488"/>
  <c r="AQ15" i="488"/>
  <c r="AH15" i="488"/>
  <c r="V15" i="488"/>
  <c r="R15" i="488"/>
  <c r="S15" i="488" s="1"/>
  <c r="J15" i="488"/>
  <c r="I15" i="488" s="1"/>
  <c r="G15" i="488"/>
  <c r="E15" i="488"/>
  <c r="AQ14" i="488"/>
  <c r="AH14" i="488"/>
  <c r="V14" i="488"/>
  <c r="R14" i="488"/>
  <c r="S14" i="488" s="1"/>
  <c r="J14" i="488"/>
  <c r="I14" i="488" s="1"/>
  <c r="G14" i="488"/>
  <c r="E14" i="488"/>
  <c r="AQ13" i="488"/>
  <c r="AH13" i="488"/>
  <c r="V13" i="488"/>
  <c r="R13" i="488"/>
  <c r="S13" i="488" s="1"/>
  <c r="J13" i="488"/>
  <c r="I13" i="488" s="1"/>
  <c r="G13" i="488"/>
  <c r="E13" i="488"/>
  <c r="AQ12" i="488"/>
  <c r="AH12" i="488"/>
  <c r="V12" i="488"/>
  <c r="R12" i="488"/>
  <c r="S12" i="488" s="1"/>
  <c r="J12" i="488"/>
  <c r="I12" i="488" s="1"/>
  <c r="G12" i="488"/>
  <c r="E12" i="488"/>
  <c r="AH11" i="488"/>
  <c r="V11" i="488"/>
  <c r="J11" i="488"/>
  <c r="K11" i="488" s="1"/>
  <c r="G11" i="488"/>
  <c r="E11" i="488"/>
  <c r="AQ11" i="488"/>
  <c r="AG35" i="488"/>
  <c r="R11" i="488"/>
  <c r="AG8" i="488"/>
  <c r="AI31" i="488" l="1"/>
  <c r="AI30" i="488"/>
  <c r="AI27" i="488"/>
  <c r="AI26" i="488"/>
  <c r="AI23" i="488"/>
  <c r="AI22" i="488"/>
  <c r="AQ35" i="488"/>
  <c r="AH35" i="488"/>
  <c r="T12" i="488"/>
  <c r="AI12" i="488" s="1"/>
  <c r="T13" i="488"/>
  <c r="AI13" i="488" s="1"/>
  <c r="T14" i="488"/>
  <c r="AI14" i="488" s="1"/>
  <c r="T15" i="488"/>
  <c r="AI15" i="488" s="1"/>
  <c r="T16" i="488"/>
  <c r="T17" i="488"/>
  <c r="AI17" i="488" s="1"/>
  <c r="T18" i="488"/>
  <c r="AI18" i="488" s="1"/>
  <c r="T19" i="488"/>
  <c r="AI19" i="488" s="1"/>
  <c r="T20" i="488"/>
  <c r="AI20" i="488" s="1"/>
  <c r="AI16" i="488"/>
  <c r="T33" i="488"/>
  <c r="AI33" i="488" s="1"/>
  <c r="T34" i="488"/>
  <c r="AI34" i="488" s="1"/>
  <c r="R35" i="488"/>
  <c r="S11" i="488"/>
  <c r="T11" i="488"/>
  <c r="AI24" i="488"/>
  <c r="AI28" i="488"/>
  <c r="AI32" i="488"/>
  <c r="AI21" i="488"/>
  <c r="AI25" i="488"/>
  <c r="AI29" i="488"/>
  <c r="K12" i="488"/>
  <c r="K14" i="488"/>
  <c r="K15" i="488"/>
  <c r="K16" i="488"/>
  <c r="K17" i="488"/>
  <c r="K18" i="488"/>
  <c r="K20" i="488"/>
  <c r="S21" i="488"/>
  <c r="S22" i="488"/>
  <c r="S23" i="488"/>
  <c r="S24" i="488"/>
  <c r="S25" i="488"/>
  <c r="S26" i="488"/>
  <c r="S27" i="488"/>
  <c r="S28" i="488"/>
  <c r="S29" i="488"/>
  <c r="S30" i="488"/>
  <c r="S31" i="488"/>
  <c r="S32" i="488"/>
  <c r="K13" i="488"/>
  <c r="K19" i="488"/>
  <c r="I11" i="488"/>
  <c r="AI11" i="488"/>
  <c r="I33" i="488"/>
  <c r="I34" i="488"/>
  <c r="AP35" i="488"/>
  <c r="T35" i="488" l="1"/>
  <c r="AI35" i="488" s="1"/>
  <c r="S35" i="488"/>
  <c r="AP10" i="487" l="1"/>
  <c r="AQ11" i="487" s="1"/>
  <c r="AG10" i="487"/>
  <c r="AG8" i="487" s="1"/>
  <c r="Q10" i="487"/>
  <c r="R11" i="487" s="1"/>
  <c r="AR35" i="487"/>
  <c r="AQ34" i="487"/>
  <c r="AH34" i="487"/>
  <c r="V34" i="487"/>
  <c r="R34" i="487"/>
  <c r="T34" i="487" s="1"/>
  <c r="J34" i="487"/>
  <c r="K34" i="487" s="1"/>
  <c r="I34" i="487"/>
  <c r="G34" i="487"/>
  <c r="E34" i="487"/>
  <c r="AQ33" i="487"/>
  <c r="AH33" i="487"/>
  <c r="V33" i="487"/>
  <c r="R33" i="487"/>
  <c r="T33" i="487" s="1"/>
  <c r="J33" i="487"/>
  <c r="K33" i="487" s="1"/>
  <c r="I33" i="487"/>
  <c r="G33" i="487"/>
  <c r="E33" i="487"/>
  <c r="AW32" i="487"/>
  <c r="AQ32" i="487"/>
  <c r="AH32" i="487"/>
  <c r="V32" i="487"/>
  <c r="R32" i="487"/>
  <c r="T32" i="487" s="1"/>
  <c r="K32" i="487"/>
  <c r="J32" i="487"/>
  <c r="I32" i="487"/>
  <c r="G32" i="487"/>
  <c r="E32" i="487"/>
  <c r="AQ31" i="487"/>
  <c r="AH31" i="487"/>
  <c r="V31" i="487"/>
  <c r="R31" i="487"/>
  <c r="T31" i="487" s="1"/>
  <c r="K31" i="487"/>
  <c r="J31" i="487"/>
  <c r="I31" i="487"/>
  <c r="G31" i="487"/>
  <c r="E31" i="487"/>
  <c r="AQ30" i="487"/>
  <c r="AH30" i="487"/>
  <c r="V30" i="487"/>
  <c r="R30" i="487"/>
  <c r="T30" i="487" s="1"/>
  <c r="K30" i="487"/>
  <c r="J30" i="487"/>
  <c r="I30" i="487"/>
  <c r="G30" i="487"/>
  <c r="E30" i="487"/>
  <c r="AQ29" i="487"/>
  <c r="AH29" i="487"/>
  <c r="V29" i="487"/>
  <c r="R29" i="487"/>
  <c r="S29" i="487" s="1"/>
  <c r="K29" i="487"/>
  <c r="J29" i="487"/>
  <c r="I29" i="487"/>
  <c r="G29" i="487"/>
  <c r="E29" i="487"/>
  <c r="AQ28" i="487"/>
  <c r="AH28" i="487"/>
  <c r="V28" i="487"/>
  <c r="R28" i="487"/>
  <c r="K28" i="487"/>
  <c r="J28" i="487"/>
  <c r="I28" i="487"/>
  <c r="G28" i="487"/>
  <c r="E28" i="487"/>
  <c r="AQ27" i="487"/>
  <c r="AH27" i="487"/>
  <c r="V27" i="487"/>
  <c r="R27" i="487"/>
  <c r="S27" i="487" s="1"/>
  <c r="J27" i="487"/>
  <c r="K27" i="487" s="1"/>
  <c r="I27" i="487"/>
  <c r="G27" i="487"/>
  <c r="E27" i="487"/>
  <c r="AQ26" i="487"/>
  <c r="AH26" i="487"/>
  <c r="V26" i="487"/>
  <c r="R26" i="487"/>
  <c r="T26" i="487" s="1"/>
  <c r="J26" i="487"/>
  <c r="K26" i="487" s="1"/>
  <c r="I26" i="487"/>
  <c r="G26" i="487"/>
  <c r="E26" i="487"/>
  <c r="AQ25" i="487"/>
  <c r="AH25" i="487"/>
  <c r="V25" i="487"/>
  <c r="R25" i="487"/>
  <c r="T25" i="487" s="1"/>
  <c r="J25" i="487"/>
  <c r="K25" i="487" s="1"/>
  <c r="I25" i="487"/>
  <c r="G25" i="487"/>
  <c r="E25" i="487"/>
  <c r="AQ24" i="487"/>
  <c r="AH24" i="487"/>
  <c r="V24" i="487"/>
  <c r="R24" i="487"/>
  <c r="T24" i="487" s="1"/>
  <c r="J24" i="487"/>
  <c r="K24" i="487" s="1"/>
  <c r="I24" i="487"/>
  <c r="G24" i="487"/>
  <c r="E24" i="487"/>
  <c r="AQ23" i="487"/>
  <c r="AH23" i="487"/>
  <c r="V23" i="487"/>
  <c r="R23" i="487"/>
  <c r="T23" i="487" s="1"/>
  <c r="J23" i="487"/>
  <c r="K23" i="487" s="1"/>
  <c r="I23" i="487"/>
  <c r="G23" i="487"/>
  <c r="E23" i="487"/>
  <c r="AQ22" i="487"/>
  <c r="AH22" i="487"/>
  <c r="V22" i="487"/>
  <c r="R22" i="487"/>
  <c r="T22" i="487" s="1"/>
  <c r="J22" i="487"/>
  <c r="K22" i="487" s="1"/>
  <c r="I22" i="487"/>
  <c r="G22" i="487"/>
  <c r="E22" i="487"/>
  <c r="AQ21" i="487"/>
  <c r="AH21" i="487"/>
  <c r="V21" i="487"/>
  <c r="R21" i="487"/>
  <c r="S21" i="487" s="1"/>
  <c r="J21" i="487"/>
  <c r="K21" i="487" s="1"/>
  <c r="I21" i="487"/>
  <c r="G21" i="487"/>
  <c r="E21" i="487"/>
  <c r="AH20" i="487"/>
  <c r="V20" i="487"/>
  <c r="R20" i="487"/>
  <c r="S20" i="487" s="1"/>
  <c r="J20" i="487"/>
  <c r="K20" i="487" s="1"/>
  <c r="I20" i="487"/>
  <c r="G20" i="487"/>
  <c r="E20" i="487"/>
  <c r="AQ19" i="487"/>
  <c r="AH19" i="487"/>
  <c r="V19" i="487"/>
  <c r="R19" i="487"/>
  <c r="T19" i="487" s="1"/>
  <c r="J19" i="487"/>
  <c r="K19" i="487" s="1"/>
  <c r="I19" i="487"/>
  <c r="G19" i="487"/>
  <c r="E19" i="487"/>
  <c r="AQ18" i="487"/>
  <c r="AH18" i="487"/>
  <c r="V18" i="487"/>
  <c r="R18" i="487"/>
  <c r="S18" i="487" s="1"/>
  <c r="J18" i="487"/>
  <c r="K18" i="487" s="1"/>
  <c r="I18" i="487"/>
  <c r="G18" i="487"/>
  <c r="E18" i="487"/>
  <c r="AQ17" i="487"/>
  <c r="AH17" i="487"/>
  <c r="V17" i="487"/>
  <c r="R17" i="487"/>
  <c r="T17" i="487" s="1"/>
  <c r="J17" i="487"/>
  <c r="K17" i="487" s="1"/>
  <c r="I17" i="487"/>
  <c r="G17" i="487"/>
  <c r="E17" i="487"/>
  <c r="AQ16" i="487"/>
  <c r="AH16" i="487"/>
  <c r="V16" i="487"/>
  <c r="R16" i="487"/>
  <c r="T16" i="487" s="1"/>
  <c r="J16" i="487"/>
  <c r="K16" i="487" s="1"/>
  <c r="I16" i="487"/>
  <c r="G16" i="487"/>
  <c r="E16" i="487"/>
  <c r="AQ15" i="487"/>
  <c r="AH15" i="487"/>
  <c r="V15" i="487"/>
  <c r="R15" i="487"/>
  <c r="T15" i="487" s="1"/>
  <c r="J15" i="487"/>
  <c r="K15" i="487" s="1"/>
  <c r="I15" i="487"/>
  <c r="G15" i="487"/>
  <c r="E15" i="487"/>
  <c r="AQ14" i="487"/>
  <c r="AH14" i="487"/>
  <c r="V14" i="487"/>
  <c r="R14" i="487"/>
  <c r="S14" i="487" s="1"/>
  <c r="J14" i="487"/>
  <c r="K14" i="487" s="1"/>
  <c r="I14" i="487"/>
  <c r="G14" i="487"/>
  <c r="E14" i="487"/>
  <c r="AQ13" i="487"/>
  <c r="AH13" i="487"/>
  <c r="V13" i="487"/>
  <c r="R13" i="487"/>
  <c r="T13" i="487" s="1"/>
  <c r="J13" i="487"/>
  <c r="K13" i="487" s="1"/>
  <c r="I13" i="487"/>
  <c r="G13" i="487"/>
  <c r="E13" i="487"/>
  <c r="AQ12" i="487"/>
  <c r="AH12" i="487"/>
  <c r="V12" i="487"/>
  <c r="R12" i="487"/>
  <c r="S12" i="487" s="1"/>
  <c r="J12" i="487"/>
  <c r="K12" i="487" s="1"/>
  <c r="I12" i="487"/>
  <c r="G12" i="487"/>
  <c r="E12" i="487"/>
  <c r="AH11" i="487"/>
  <c r="V11" i="487"/>
  <c r="J11" i="487"/>
  <c r="K11" i="487" s="1"/>
  <c r="I11" i="487"/>
  <c r="G11" i="487"/>
  <c r="E11" i="487"/>
  <c r="AI34" i="487" l="1"/>
  <c r="AI33" i="487"/>
  <c r="AI32" i="487"/>
  <c r="AI31" i="487"/>
  <c r="S32" i="487"/>
  <c r="S31" i="487"/>
  <c r="AI30" i="487"/>
  <c r="S30" i="487"/>
  <c r="T29" i="487"/>
  <c r="AI29" i="487" s="1"/>
  <c r="S28" i="487"/>
  <c r="T28" i="487"/>
  <c r="AI28" i="487" s="1"/>
  <c r="T27" i="487"/>
  <c r="AI27" i="487" s="1"/>
  <c r="AI26" i="487"/>
  <c r="S26" i="487"/>
  <c r="AI25" i="487"/>
  <c r="S25" i="487"/>
  <c r="AI24" i="487"/>
  <c r="S24" i="487"/>
  <c r="AI23" i="487"/>
  <c r="S23" i="487"/>
  <c r="AI22" i="487"/>
  <c r="S22" i="487"/>
  <c r="T21" i="487"/>
  <c r="AI21" i="487" s="1"/>
  <c r="AQ35" i="487"/>
  <c r="AH35" i="487"/>
  <c r="R35" i="487"/>
  <c r="T11" i="487"/>
  <c r="S11" i="487"/>
  <c r="AI13" i="487"/>
  <c r="AI15" i="487"/>
  <c r="AI16" i="487"/>
  <c r="AI17" i="487"/>
  <c r="AI19" i="487"/>
  <c r="S13" i="487"/>
  <c r="S16" i="487"/>
  <c r="S17" i="487"/>
  <c r="S19" i="487"/>
  <c r="S33" i="487"/>
  <c r="S34" i="487"/>
  <c r="AP35" i="487"/>
  <c r="T12" i="487"/>
  <c r="AI12" i="487" s="1"/>
  <c r="T14" i="487"/>
  <c r="AI14" i="487" s="1"/>
  <c r="T18" i="487"/>
  <c r="AI18" i="487" s="1"/>
  <c r="T20" i="487"/>
  <c r="AI20" i="487" s="1"/>
  <c r="AG35" i="487"/>
  <c r="S15" i="487"/>
  <c r="S35" i="487" l="1"/>
  <c r="T35" i="487"/>
  <c r="AI35" i="487" s="1"/>
  <c r="AI11" i="487"/>
  <c r="AP10" i="486" l="1"/>
  <c r="AG10" i="486"/>
  <c r="Q10" i="486"/>
  <c r="AR35" i="486"/>
  <c r="AQ34" i="486"/>
  <c r="AH34" i="486"/>
  <c r="V34" i="486"/>
  <c r="R34" i="486"/>
  <c r="T34" i="486" s="1"/>
  <c r="J34" i="486"/>
  <c r="K34" i="486" s="1"/>
  <c r="G34" i="486"/>
  <c r="E34" i="486"/>
  <c r="AQ33" i="486"/>
  <c r="AH33" i="486"/>
  <c r="V33" i="486"/>
  <c r="R33" i="486"/>
  <c r="T33" i="486" s="1"/>
  <c r="J33" i="486"/>
  <c r="K33" i="486" s="1"/>
  <c r="G33" i="486"/>
  <c r="E33" i="486"/>
  <c r="AW32" i="486"/>
  <c r="AQ32" i="486"/>
  <c r="AH32" i="486"/>
  <c r="V32" i="486"/>
  <c r="R32" i="486"/>
  <c r="T32" i="486" s="1"/>
  <c r="K32" i="486"/>
  <c r="J32" i="486"/>
  <c r="I32" i="486"/>
  <c r="G32" i="486"/>
  <c r="E32" i="486"/>
  <c r="AQ31" i="486"/>
  <c r="AH31" i="486"/>
  <c r="V31" i="486"/>
  <c r="R31" i="486"/>
  <c r="T31" i="486" s="1"/>
  <c r="K31" i="486"/>
  <c r="J31" i="486"/>
  <c r="I31" i="486"/>
  <c r="G31" i="486"/>
  <c r="E31" i="486"/>
  <c r="AQ30" i="486"/>
  <c r="AH30" i="486"/>
  <c r="V30" i="486"/>
  <c r="R30" i="486"/>
  <c r="T30" i="486" s="1"/>
  <c r="K30" i="486"/>
  <c r="J30" i="486"/>
  <c r="I30" i="486"/>
  <c r="G30" i="486"/>
  <c r="E30" i="486"/>
  <c r="AQ29" i="486"/>
  <c r="AH29" i="486"/>
  <c r="V29" i="486"/>
  <c r="R29" i="486"/>
  <c r="T29" i="486" s="1"/>
  <c r="K29" i="486"/>
  <c r="J29" i="486"/>
  <c r="I29" i="486"/>
  <c r="G29" i="486"/>
  <c r="E29" i="486"/>
  <c r="AQ28" i="486"/>
  <c r="AH28" i="486"/>
  <c r="V28" i="486"/>
  <c r="R28" i="486"/>
  <c r="T28" i="486" s="1"/>
  <c r="K28" i="486"/>
  <c r="J28" i="486"/>
  <c r="I28" i="486"/>
  <c r="G28" i="486"/>
  <c r="E28" i="486"/>
  <c r="AQ27" i="486"/>
  <c r="AH27" i="486"/>
  <c r="V27" i="486"/>
  <c r="R27" i="486"/>
  <c r="T27" i="486" s="1"/>
  <c r="K27" i="486"/>
  <c r="J27" i="486"/>
  <c r="I27" i="486"/>
  <c r="G27" i="486"/>
  <c r="E27" i="486"/>
  <c r="AQ26" i="486"/>
  <c r="AH26" i="486"/>
  <c r="V26" i="486"/>
  <c r="R26" i="486"/>
  <c r="T26" i="486" s="1"/>
  <c r="K26" i="486"/>
  <c r="J26" i="486"/>
  <c r="I26" i="486"/>
  <c r="G26" i="486"/>
  <c r="E26" i="486"/>
  <c r="AQ25" i="486"/>
  <c r="AH25" i="486"/>
  <c r="V25" i="486"/>
  <c r="R25" i="486"/>
  <c r="K25" i="486"/>
  <c r="J25" i="486"/>
  <c r="I25" i="486"/>
  <c r="G25" i="486"/>
  <c r="E25" i="486"/>
  <c r="AQ24" i="486"/>
  <c r="AH24" i="486"/>
  <c r="V24" i="486"/>
  <c r="R24" i="486"/>
  <c r="T24" i="486" s="1"/>
  <c r="K24" i="486"/>
  <c r="J24" i="486"/>
  <c r="I24" i="486"/>
  <c r="G24" i="486"/>
  <c r="E24" i="486"/>
  <c r="AQ23" i="486"/>
  <c r="AH23" i="486"/>
  <c r="V23" i="486"/>
  <c r="R23" i="486"/>
  <c r="S23" i="486" s="1"/>
  <c r="J23" i="486"/>
  <c r="K23" i="486" s="1"/>
  <c r="I23" i="486"/>
  <c r="G23" i="486"/>
  <c r="E23" i="486"/>
  <c r="AQ22" i="486"/>
  <c r="AH22" i="486"/>
  <c r="V22" i="486"/>
  <c r="R22" i="486"/>
  <c r="S22" i="486" s="1"/>
  <c r="J22" i="486"/>
  <c r="K22" i="486" s="1"/>
  <c r="I22" i="486"/>
  <c r="G22" i="486"/>
  <c r="E22" i="486"/>
  <c r="AQ21" i="486"/>
  <c r="AH21" i="486"/>
  <c r="V21" i="486"/>
  <c r="R21" i="486"/>
  <c r="T21" i="486" s="1"/>
  <c r="J21" i="486"/>
  <c r="K21" i="486" s="1"/>
  <c r="I21" i="486"/>
  <c r="G21" i="486"/>
  <c r="E21" i="486"/>
  <c r="AH20" i="486"/>
  <c r="V20" i="486"/>
  <c r="R20" i="486"/>
  <c r="T20" i="486" s="1"/>
  <c r="J20" i="486"/>
  <c r="K20" i="486" s="1"/>
  <c r="I20" i="486"/>
  <c r="G20" i="486"/>
  <c r="E20" i="486"/>
  <c r="AQ19" i="486"/>
  <c r="AH19" i="486"/>
  <c r="V19" i="486"/>
  <c r="R19" i="486"/>
  <c r="T19" i="486" s="1"/>
  <c r="J19" i="486"/>
  <c r="K19" i="486" s="1"/>
  <c r="I19" i="486"/>
  <c r="G19" i="486"/>
  <c r="E19" i="486"/>
  <c r="AQ18" i="486"/>
  <c r="AH18" i="486"/>
  <c r="V18" i="486"/>
  <c r="R18" i="486"/>
  <c r="T18" i="486" s="1"/>
  <c r="J18" i="486"/>
  <c r="K18" i="486" s="1"/>
  <c r="I18" i="486"/>
  <c r="G18" i="486"/>
  <c r="E18" i="486"/>
  <c r="AQ17" i="486"/>
  <c r="AH17" i="486"/>
  <c r="V17" i="486"/>
  <c r="R17" i="486"/>
  <c r="T17" i="486" s="1"/>
  <c r="J17" i="486"/>
  <c r="K17" i="486" s="1"/>
  <c r="I17" i="486"/>
  <c r="G17" i="486"/>
  <c r="E17" i="486"/>
  <c r="AQ16" i="486"/>
  <c r="AH16" i="486"/>
  <c r="V16" i="486"/>
  <c r="R16" i="486"/>
  <c r="T16" i="486" s="1"/>
  <c r="J16" i="486"/>
  <c r="K16" i="486" s="1"/>
  <c r="I16" i="486"/>
  <c r="G16" i="486"/>
  <c r="E16" i="486"/>
  <c r="AQ15" i="486"/>
  <c r="AH15" i="486"/>
  <c r="V15" i="486"/>
  <c r="R15" i="486"/>
  <c r="T15" i="486" s="1"/>
  <c r="J15" i="486"/>
  <c r="K15" i="486" s="1"/>
  <c r="I15" i="486"/>
  <c r="G15" i="486"/>
  <c r="E15" i="486"/>
  <c r="AQ14" i="486"/>
  <c r="AH14" i="486"/>
  <c r="V14" i="486"/>
  <c r="R14" i="486"/>
  <c r="T14" i="486" s="1"/>
  <c r="J14" i="486"/>
  <c r="K14" i="486" s="1"/>
  <c r="I14" i="486"/>
  <c r="G14" i="486"/>
  <c r="E14" i="486"/>
  <c r="AQ13" i="486"/>
  <c r="AH13" i="486"/>
  <c r="V13" i="486"/>
  <c r="R13" i="486"/>
  <c r="T13" i="486" s="1"/>
  <c r="J13" i="486"/>
  <c r="K13" i="486" s="1"/>
  <c r="I13" i="486"/>
  <c r="G13" i="486"/>
  <c r="E13" i="486"/>
  <c r="AQ12" i="486"/>
  <c r="AH12" i="486"/>
  <c r="V12" i="486"/>
  <c r="R12" i="486"/>
  <c r="T12" i="486" s="1"/>
  <c r="J12" i="486"/>
  <c r="K12" i="486" s="1"/>
  <c r="I12" i="486"/>
  <c r="G12" i="486"/>
  <c r="E12" i="486"/>
  <c r="AH11" i="486"/>
  <c r="V11" i="486"/>
  <c r="J11" i="486"/>
  <c r="K11" i="486" s="1"/>
  <c r="I11" i="486"/>
  <c r="G11" i="486"/>
  <c r="E11" i="486"/>
  <c r="AQ11" i="486"/>
  <c r="AG8" i="486"/>
  <c r="R11" i="486"/>
  <c r="AI34" i="486" l="1"/>
  <c r="AI33" i="486"/>
  <c r="AI32" i="486"/>
  <c r="S32" i="486"/>
  <c r="AI31" i="486"/>
  <c r="S31" i="486"/>
  <c r="AI30" i="486"/>
  <c r="S30" i="486"/>
  <c r="AI29" i="486"/>
  <c r="S29" i="486"/>
  <c r="AI28" i="486"/>
  <c r="S28" i="486"/>
  <c r="AI27" i="486"/>
  <c r="S27" i="486"/>
  <c r="AI26" i="486"/>
  <c r="S26" i="486"/>
  <c r="S25" i="486"/>
  <c r="T25" i="486"/>
  <c r="AI25" i="486" s="1"/>
  <c r="AI24" i="486"/>
  <c r="S24" i="486"/>
  <c r="T23" i="486"/>
  <c r="AI23" i="486" s="1"/>
  <c r="T22" i="486"/>
  <c r="AI22" i="486" s="1"/>
  <c r="AI21" i="486"/>
  <c r="S21" i="486"/>
  <c r="AH35" i="486"/>
  <c r="AQ35" i="486"/>
  <c r="AI12" i="486"/>
  <c r="AI13" i="486"/>
  <c r="AI14" i="486"/>
  <c r="AI15" i="486"/>
  <c r="AI16" i="486"/>
  <c r="AI17" i="486"/>
  <c r="AI18" i="486"/>
  <c r="AI19" i="486"/>
  <c r="AI20" i="486"/>
  <c r="R35" i="486"/>
  <c r="T11" i="486"/>
  <c r="S11" i="486"/>
  <c r="S13" i="486"/>
  <c r="S14" i="486"/>
  <c r="S16" i="486"/>
  <c r="S17" i="486"/>
  <c r="S18" i="486"/>
  <c r="S19" i="486"/>
  <c r="S20" i="486"/>
  <c r="I33" i="486"/>
  <c r="S33" i="486"/>
  <c r="I34" i="486"/>
  <c r="S34" i="486"/>
  <c r="AP35" i="486"/>
  <c r="S12" i="486"/>
  <c r="S15" i="486"/>
  <c r="AG35" i="486"/>
  <c r="T35" i="486" l="1"/>
  <c r="AI35" i="486" s="1"/>
  <c r="AI11" i="486"/>
  <c r="S35" i="486"/>
  <c r="AP10" i="485" l="1"/>
  <c r="AG10" i="485"/>
  <c r="Q10" i="485"/>
  <c r="R11" i="485" s="1"/>
  <c r="AR35" i="485"/>
  <c r="AQ34" i="485"/>
  <c r="AH34" i="485"/>
  <c r="V34" i="485"/>
  <c r="R34" i="485"/>
  <c r="J34" i="485"/>
  <c r="I34" i="485" s="1"/>
  <c r="G34" i="485"/>
  <c r="E34" i="485"/>
  <c r="AQ33" i="485"/>
  <c r="AH33" i="485"/>
  <c r="V33" i="485"/>
  <c r="R33" i="485"/>
  <c r="T33" i="485" s="1"/>
  <c r="J33" i="485"/>
  <c r="I33" i="485" s="1"/>
  <c r="G33" i="485"/>
  <c r="E33" i="485"/>
  <c r="AW32" i="485"/>
  <c r="AQ32" i="485"/>
  <c r="AH32" i="485"/>
  <c r="V32" i="485"/>
  <c r="R32" i="485"/>
  <c r="S32" i="485" s="1"/>
  <c r="K32" i="485"/>
  <c r="J32" i="485"/>
  <c r="I32" i="485" s="1"/>
  <c r="G32" i="485"/>
  <c r="E32" i="485"/>
  <c r="AQ31" i="485"/>
  <c r="AH31" i="485"/>
  <c r="V31" i="485"/>
  <c r="R31" i="485"/>
  <c r="S31" i="485" s="1"/>
  <c r="K31" i="485"/>
  <c r="J31" i="485"/>
  <c r="I31" i="485" s="1"/>
  <c r="G31" i="485"/>
  <c r="E31" i="485"/>
  <c r="AQ30" i="485"/>
  <c r="AH30" i="485"/>
  <c r="V30" i="485"/>
  <c r="R30" i="485"/>
  <c r="S30" i="485" s="1"/>
  <c r="K30" i="485"/>
  <c r="J30" i="485"/>
  <c r="I30" i="485" s="1"/>
  <c r="G30" i="485"/>
  <c r="E30" i="485"/>
  <c r="AQ29" i="485"/>
  <c r="AH29" i="485"/>
  <c r="V29" i="485"/>
  <c r="R29" i="485"/>
  <c r="S29" i="485" s="1"/>
  <c r="K29" i="485"/>
  <c r="J29" i="485"/>
  <c r="I29" i="485" s="1"/>
  <c r="G29" i="485"/>
  <c r="E29" i="485"/>
  <c r="AQ28" i="485"/>
  <c r="AH28" i="485"/>
  <c r="V28" i="485"/>
  <c r="R28" i="485"/>
  <c r="S28" i="485" s="1"/>
  <c r="K28" i="485"/>
  <c r="J28" i="485"/>
  <c r="I28" i="485" s="1"/>
  <c r="G28" i="485"/>
  <c r="E28" i="485"/>
  <c r="AQ27" i="485"/>
  <c r="AH27" i="485"/>
  <c r="V27" i="485"/>
  <c r="R27" i="485"/>
  <c r="S27" i="485" s="1"/>
  <c r="J27" i="485"/>
  <c r="K27" i="485" s="1"/>
  <c r="G27" i="485"/>
  <c r="E27" i="485"/>
  <c r="AQ26" i="485"/>
  <c r="AH26" i="485"/>
  <c r="V26" i="485"/>
  <c r="R26" i="485"/>
  <c r="S26" i="485" s="1"/>
  <c r="J26" i="485"/>
  <c r="I26" i="485" s="1"/>
  <c r="G26" i="485"/>
  <c r="E26" i="485"/>
  <c r="AQ25" i="485"/>
  <c r="AH25" i="485"/>
  <c r="V25" i="485"/>
  <c r="R25" i="485"/>
  <c r="S25" i="485" s="1"/>
  <c r="J25" i="485"/>
  <c r="K25" i="485" s="1"/>
  <c r="G25" i="485"/>
  <c r="E25" i="485"/>
  <c r="AQ24" i="485"/>
  <c r="AH24" i="485"/>
  <c r="V24" i="485"/>
  <c r="R24" i="485"/>
  <c r="S24" i="485" s="1"/>
  <c r="J24" i="485"/>
  <c r="K24" i="485" s="1"/>
  <c r="G24" i="485"/>
  <c r="E24" i="485"/>
  <c r="AQ23" i="485"/>
  <c r="AH23" i="485"/>
  <c r="V23" i="485"/>
  <c r="R23" i="485"/>
  <c r="S23" i="485" s="1"/>
  <c r="J23" i="485"/>
  <c r="I23" i="485" s="1"/>
  <c r="G23" i="485"/>
  <c r="E23" i="485"/>
  <c r="AQ22" i="485"/>
  <c r="AH22" i="485"/>
  <c r="V22" i="485"/>
  <c r="R22" i="485"/>
  <c r="S22" i="485" s="1"/>
  <c r="J22" i="485"/>
  <c r="K22" i="485" s="1"/>
  <c r="G22" i="485"/>
  <c r="E22" i="485"/>
  <c r="AQ21" i="485"/>
  <c r="AH21" i="485"/>
  <c r="V21" i="485"/>
  <c r="R21" i="485"/>
  <c r="S21" i="485" s="1"/>
  <c r="J21" i="485"/>
  <c r="I21" i="485" s="1"/>
  <c r="G21" i="485"/>
  <c r="E21" i="485"/>
  <c r="AH20" i="485"/>
  <c r="V20" i="485"/>
  <c r="R20" i="485"/>
  <c r="T20" i="485" s="1"/>
  <c r="J20" i="485"/>
  <c r="K20" i="485" s="1"/>
  <c r="I20" i="485"/>
  <c r="G20" i="485"/>
  <c r="E20" i="485"/>
  <c r="AQ19" i="485"/>
  <c r="AH19" i="485"/>
  <c r="V19" i="485"/>
  <c r="R19" i="485"/>
  <c r="S19" i="485" s="1"/>
  <c r="J19" i="485"/>
  <c r="K19" i="485" s="1"/>
  <c r="I19" i="485"/>
  <c r="G19" i="485"/>
  <c r="E19" i="485"/>
  <c r="AQ18" i="485"/>
  <c r="AH18" i="485"/>
  <c r="V18" i="485"/>
  <c r="R18" i="485"/>
  <c r="T18" i="485" s="1"/>
  <c r="J18" i="485"/>
  <c r="K18" i="485" s="1"/>
  <c r="I18" i="485"/>
  <c r="G18" i="485"/>
  <c r="E18" i="485"/>
  <c r="AQ17" i="485"/>
  <c r="AH17" i="485"/>
  <c r="V17" i="485"/>
  <c r="R17" i="485"/>
  <c r="S17" i="485" s="1"/>
  <c r="J17" i="485"/>
  <c r="K17" i="485" s="1"/>
  <c r="I17" i="485"/>
  <c r="G17" i="485"/>
  <c r="E17" i="485"/>
  <c r="AQ16" i="485"/>
  <c r="AH16" i="485"/>
  <c r="V16" i="485"/>
  <c r="R16" i="485"/>
  <c r="S16" i="485" s="1"/>
  <c r="J16" i="485"/>
  <c r="K16" i="485" s="1"/>
  <c r="I16" i="485"/>
  <c r="G16" i="485"/>
  <c r="E16" i="485"/>
  <c r="AQ15" i="485"/>
  <c r="AH15" i="485"/>
  <c r="V15" i="485"/>
  <c r="R15" i="485"/>
  <c r="S15" i="485" s="1"/>
  <c r="J15" i="485"/>
  <c r="K15" i="485" s="1"/>
  <c r="I15" i="485"/>
  <c r="G15" i="485"/>
  <c r="E15" i="485"/>
  <c r="AQ14" i="485"/>
  <c r="AH14" i="485"/>
  <c r="V14" i="485"/>
  <c r="R14" i="485"/>
  <c r="T14" i="485" s="1"/>
  <c r="J14" i="485"/>
  <c r="K14" i="485" s="1"/>
  <c r="I14" i="485"/>
  <c r="G14" i="485"/>
  <c r="E14" i="485"/>
  <c r="AQ13" i="485"/>
  <c r="AH13" i="485"/>
  <c r="V13" i="485"/>
  <c r="R13" i="485"/>
  <c r="T13" i="485" s="1"/>
  <c r="J13" i="485"/>
  <c r="K13" i="485" s="1"/>
  <c r="I13" i="485"/>
  <c r="G13" i="485"/>
  <c r="E13" i="485"/>
  <c r="AQ12" i="485"/>
  <c r="AH12" i="485"/>
  <c r="V12" i="485"/>
  <c r="R12" i="485"/>
  <c r="S12" i="485" s="1"/>
  <c r="J12" i="485"/>
  <c r="K12" i="485" s="1"/>
  <c r="I12" i="485"/>
  <c r="G12" i="485"/>
  <c r="E12" i="485"/>
  <c r="V11" i="485"/>
  <c r="J11" i="485"/>
  <c r="K11" i="485" s="1"/>
  <c r="I11" i="485"/>
  <c r="G11" i="485"/>
  <c r="E11" i="485"/>
  <c r="AQ11" i="485"/>
  <c r="AG8" i="485"/>
  <c r="S34" i="485" l="1"/>
  <c r="T34" i="485"/>
  <c r="AI34" i="485" s="1"/>
  <c r="AI33" i="485"/>
  <c r="S33" i="485"/>
  <c r="T32" i="485"/>
  <c r="AI32" i="485" s="1"/>
  <c r="T31" i="485"/>
  <c r="AI31" i="485" s="1"/>
  <c r="T30" i="485"/>
  <c r="AI30" i="485" s="1"/>
  <c r="T29" i="485"/>
  <c r="AI29" i="485" s="1"/>
  <c r="T28" i="485"/>
  <c r="AI28" i="485" s="1"/>
  <c r="T27" i="485"/>
  <c r="AI27" i="485" s="1"/>
  <c r="T26" i="485"/>
  <c r="AI26" i="485" s="1"/>
  <c r="T25" i="485"/>
  <c r="AI25" i="485" s="1"/>
  <c r="T24" i="485"/>
  <c r="AI24" i="485" s="1"/>
  <c r="T23" i="485"/>
  <c r="AI23" i="485" s="1"/>
  <c r="T22" i="485"/>
  <c r="AI22" i="485" s="1"/>
  <c r="T21" i="485"/>
  <c r="AI21" i="485" s="1"/>
  <c r="AI20" i="485"/>
  <c r="S20" i="485"/>
  <c r="T19" i="485"/>
  <c r="AI19" i="485" s="1"/>
  <c r="AI18" i="485"/>
  <c r="S18" i="485"/>
  <c r="T17" i="485"/>
  <c r="AI17" i="485" s="1"/>
  <c r="T16" i="485"/>
  <c r="AI16" i="485" s="1"/>
  <c r="T15" i="485"/>
  <c r="AI15" i="485" s="1"/>
  <c r="AI14" i="485"/>
  <c r="AI13" i="485"/>
  <c r="AQ35" i="485"/>
  <c r="T12" i="485"/>
  <c r="AI12" i="485" s="1"/>
  <c r="S14" i="485"/>
  <c r="S13" i="485"/>
  <c r="R35" i="485"/>
  <c r="T11" i="485"/>
  <c r="S11" i="485"/>
  <c r="K21" i="485"/>
  <c r="K23" i="485"/>
  <c r="K26" i="485"/>
  <c r="K33" i="485"/>
  <c r="K34" i="485"/>
  <c r="AH11" i="485"/>
  <c r="I22" i="485"/>
  <c r="I24" i="485"/>
  <c r="I25" i="485"/>
  <c r="I27" i="485"/>
  <c r="AP35" i="485"/>
  <c r="AG35" i="485"/>
  <c r="S35" i="485" l="1"/>
  <c r="T35" i="485"/>
  <c r="AH35" i="485"/>
  <c r="AI11" i="485"/>
  <c r="AI35" i="485" l="1"/>
  <c r="AP10" i="484" l="1"/>
  <c r="AQ11" i="484" s="1"/>
  <c r="AG10" i="484"/>
  <c r="Q10" i="484"/>
  <c r="AR35" i="484"/>
  <c r="AQ34" i="484"/>
  <c r="AH34" i="484"/>
  <c r="V34" i="484"/>
  <c r="R34" i="484"/>
  <c r="T34" i="484" s="1"/>
  <c r="J34" i="484"/>
  <c r="K34" i="484" s="1"/>
  <c r="G34" i="484"/>
  <c r="E34" i="484"/>
  <c r="AQ33" i="484"/>
  <c r="AH33" i="484"/>
  <c r="V33" i="484"/>
  <c r="R33" i="484"/>
  <c r="T33" i="484" s="1"/>
  <c r="J33" i="484"/>
  <c r="K33" i="484" s="1"/>
  <c r="G33" i="484"/>
  <c r="E33" i="484"/>
  <c r="AW32" i="484"/>
  <c r="AQ32" i="484"/>
  <c r="AH32" i="484"/>
  <c r="V32" i="484"/>
  <c r="R32" i="484"/>
  <c r="T32" i="484" s="1"/>
  <c r="K32" i="484"/>
  <c r="J32" i="484"/>
  <c r="I32" i="484"/>
  <c r="G32" i="484"/>
  <c r="E32" i="484"/>
  <c r="AQ31" i="484"/>
  <c r="AH31" i="484"/>
  <c r="V31" i="484"/>
  <c r="R31" i="484"/>
  <c r="S31" i="484" s="1"/>
  <c r="K31" i="484"/>
  <c r="J31" i="484"/>
  <c r="I31" i="484"/>
  <c r="G31" i="484"/>
  <c r="E31" i="484"/>
  <c r="AQ30" i="484"/>
  <c r="AH30" i="484"/>
  <c r="V30" i="484"/>
  <c r="R30" i="484"/>
  <c r="S30" i="484" s="1"/>
  <c r="K30" i="484"/>
  <c r="J30" i="484"/>
  <c r="I30" i="484"/>
  <c r="G30" i="484"/>
  <c r="E30" i="484"/>
  <c r="AQ29" i="484"/>
  <c r="AH29" i="484"/>
  <c r="V29" i="484"/>
  <c r="R29" i="484"/>
  <c r="S29" i="484" s="1"/>
  <c r="K29" i="484"/>
  <c r="J29" i="484"/>
  <c r="I29" i="484"/>
  <c r="G29" i="484"/>
  <c r="E29" i="484"/>
  <c r="AQ28" i="484"/>
  <c r="AH28" i="484"/>
  <c r="V28" i="484"/>
  <c r="R28" i="484"/>
  <c r="S28" i="484" s="1"/>
  <c r="K28" i="484"/>
  <c r="J28" i="484"/>
  <c r="I28" i="484"/>
  <c r="G28" i="484"/>
  <c r="E28" i="484"/>
  <c r="AQ27" i="484"/>
  <c r="AH27" i="484"/>
  <c r="V27" i="484"/>
  <c r="R27" i="484"/>
  <c r="S27" i="484" s="1"/>
  <c r="K27" i="484"/>
  <c r="J27" i="484"/>
  <c r="I27" i="484"/>
  <c r="G27" i="484"/>
  <c r="E27" i="484"/>
  <c r="AQ26" i="484"/>
  <c r="AH26" i="484"/>
  <c r="V26" i="484"/>
  <c r="R26" i="484"/>
  <c r="S26" i="484" s="1"/>
  <c r="K26" i="484"/>
  <c r="J26" i="484"/>
  <c r="I26" i="484"/>
  <c r="G26" i="484"/>
  <c r="E26" i="484"/>
  <c r="AQ25" i="484"/>
  <c r="AH25" i="484"/>
  <c r="V25" i="484"/>
  <c r="R25" i="484"/>
  <c r="S25" i="484" s="1"/>
  <c r="K25" i="484"/>
  <c r="J25" i="484"/>
  <c r="I25" i="484"/>
  <c r="G25" i="484"/>
  <c r="E25" i="484"/>
  <c r="AQ24" i="484"/>
  <c r="AH24" i="484"/>
  <c r="V24" i="484"/>
  <c r="R24" i="484"/>
  <c r="T24" i="484" s="1"/>
  <c r="K24" i="484"/>
  <c r="J24" i="484"/>
  <c r="I24" i="484"/>
  <c r="G24" i="484"/>
  <c r="E24" i="484"/>
  <c r="AQ23" i="484"/>
  <c r="AH23" i="484"/>
  <c r="V23" i="484"/>
  <c r="R23" i="484"/>
  <c r="T23" i="484" s="1"/>
  <c r="K23" i="484"/>
  <c r="J23" i="484"/>
  <c r="I23" i="484"/>
  <c r="G23" i="484"/>
  <c r="E23" i="484"/>
  <c r="AQ22" i="484"/>
  <c r="AH22" i="484"/>
  <c r="V22" i="484"/>
  <c r="R22" i="484"/>
  <c r="S22" i="484" s="1"/>
  <c r="K22" i="484"/>
  <c r="J22" i="484"/>
  <c r="I22" i="484"/>
  <c r="G22" i="484"/>
  <c r="E22" i="484"/>
  <c r="AQ21" i="484"/>
  <c r="AH21" i="484"/>
  <c r="V21" i="484"/>
  <c r="R21" i="484"/>
  <c r="S21" i="484" s="1"/>
  <c r="K21" i="484"/>
  <c r="J21" i="484"/>
  <c r="I21" i="484"/>
  <c r="G21" i="484"/>
  <c r="E21" i="484"/>
  <c r="AH20" i="484"/>
  <c r="V20" i="484"/>
  <c r="R20" i="484"/>
  <c r="T20" i="484" s="1"/>
  <c r="J20" i="484"/>
  <c r="K20" i="484" s="1"/>
  <c r="G20" i="484"/>
  <c r="E20" i="484"/>
  <c r="AQ19" i="484"/>
  <c r="AH19" i="484"/>
  <c r="V19" i="484"/>
  <c r="R19" i="484"/>
  <c r="T19" i="484" s="1"/>
  <c r="J19" i="484"/>
  <c r="K19" i="484" s="1"/>
  <c r="G19" i="484"/>
  <c r="E19" i="484"/>
  <c r="AQ18" i="484"/>
  <c r="AH18" i="484"/>
  <c r="V18" i="484"/>
  <c r="R18" i="484"/>
  <c r="T18" i="484" s="1"/>
  <c r="J18" i="484"/>
  <c r="K18" i="484" s="1"/>
  <c r="G18" i="484"/>
  <c r="E18" i="484"/>
  <c r="AQ17" i="484"/>
  <c r="AH17" i="484"/>
  <c r="V17" i="484"/>
  <c r="R17" i="484"/>
  <c r="T17" i="484" s="1"/>
  <c r="J17" i="484"/>
  <c r="K17" i="484" s="1"/>
  <c r="G17" i="484"/>
  <c r="E17" i="484"/>
  <c r="AQ16" i="484"/>
  <c r="AH16" i="484"/>
  <c r="V16" i="484"/>
  <c r="R16" i="484"/>
  <c r="T16" i="484" s="1"/>
  <c r="J16" i="484"/>
  <c r="K16" i="484" s="1"/>
  <c r="G16" i="484"/>
  <c r="E16" i="484"/>
  <c r="AQ15" i="484"/>
  <c r="AH15" i="484"/>
  <c r="V15" i="484"/>
  <c r="R15" i="484"/>
  <c r="T15" i="484" s="1"/>
  <c r="J15" i="484"/>
  <c r="K15" i="484" s="1"/>
  <c r="G15" i="484"/>
  <c r="E15" i="484"/>
  <c r="AQ14" i="484"/>
  <c r="AH14" i="484"/>
  <c r="V14" i="484"/>
  <c r="R14" i="484"/>
  <c r="T14" i="484" s="1"/>
  <c r="J14" i="484"/>
  <c r="K14" i="484" s="1"/>
  <c r="G14" i="484"/>
  <c r="E14" i="484"/>
  <c r="AQ13" i="484"/>
  <c r="AH13" i="484"/>
  <c r="V13" i="484"/>
  <c r="R13" i="484"/>
  <c r="T13" i="484" s="1"/>
  <c r="J13" i="484"/>
  <c r="K13" i="484" s="1"/>
  <c r="G13" i="484"/>
  <c r="E13" i="484"/>
  <c r="AQ12" i="484"/>
  <c r="AH12" i="484"/>
  <c r="V12" i="484"/>
  <c r="R12" i="484"/>
  <c r="T12" i="484" s="1"/>
  <c r="J12" i="484"/>
  <c r="K12" i="484" s="1"/>
  <c r="G12" i="484"/>
  <c r="E12" i="484"/>
  <c r="AH11" i="484"/>
  <c r="V11" i="484"/>
  <c r="J11" i="484"/>
  <c r="K11" i="484" s="1"/>
  <c r="G11" i="484"/>
  <c r="E11" i="484"/>
  <c r="AG8" i="484"/>
  <c r="R11" i="484"/>
  <c r="AI34" i="484" l="1"/>
  <c r="AI33" i="484"/>
  <c r="AI32" i="484"/>
  <c r="AI24" i="484"/>
  <c r="AI18" i="484"/>
  <c r="AI14" i="484"/>
  <c r="AH35" i="484"/>
  <c r="AQ35" i="484"/>
  <c r="AI23" i="484"/>
  <c r="S23" i="484"/>
  <c r="S24" i="484"/>
  <c r="T21" i="484"/>
  <c r="AI21" i="484" s="1"/>
  <c r="T22" i="484"/>
  <c r="AI22" i="484" s="1"/>
  <c r="T25" i="484"/>
  <c r="AI25" i="484" s="1"/>
  <c r="T26" i="484"/>
  <c r="AI26" i="484" s="1"/>
  <c r="T27" i="484"/>
  <c r="AI27" i="484" s="1"/>
  <c r="T28" i="484"/>
  <c r="AI28" i="484" s="1"/>
  <c r="T29" i="484"/>
  <c r="AI29" i="484" s="1"/>
  <c r="T30" i="484"/>
  <c r="AI30" i="484" s="1"/>
  <c r="T31" i="484"/>
  <c r="AI31" i="484" s="1"/>
  <c r="AI15" i="484"/>
  <c r="AI19" i="484"/>
  <c r="S32" i="484"/>
  <c r="R35" i="484"/>
  <c r="T11" i="484"/>
  <c r="S11" i="484"/>
  <c r="AI13" i="484"/>
  <c r="AI17" i="484"/>
  <c r="AI12" i="484"/>
  <c r="AI16" i="484"/>
  <c r="AI20" i="484"/>
  <c r="I11" i="484"/>
  <c r="I12" i="484"/>
  <c r="S12" i="484"/>
  <c r="I13" i="484"/>
  <c r="S13" i="484"/>
  <c r="I14" i="484"/>
  <c r="S14" i="484"/>
  <c r="I15" i="484"/>
  <c r="S15" i="484"/>
  <c r="I16" i="484"/>
  <c r="S16" i="484"/>
  <c r="I17" i="484"/>
  <c r="S17" i="484"/>
  <c r="I18" i="484"/>
  <c r="S18" i="484"/>
  <c r="I19" i="484"/>
  <c r="S19" i="484"/>
  <c r="I20" i="484"/>
  <c r="S20" i="484"/>
  <c r="I33" i="484"/>
  <c r="S33" i="484"/>
  <c r="I34" i="484"/>
  <c r="S34" i="484"/>
  <c r="AP35" i="484"/>
  <c r="AG35" i="484"/>
  <c r="T35" i="484" l="1"/>
  <c r="AI35" i="484" s="1"/>
  <c r="AI11" i="484"/>
  <c r="S35" i="484"/>
  <c r="AP10" i="483" l="1"/>
  <c r="AG10" i="483"/>
  <c r="Q10" i="483"/>
  <c r="AR35" i="483"/>
  <c r="AQ34" i="483"/>
  <c r="AH34" i="483"/>
  <c r="V34" i="483"/>
  <c r="R34" i="483"/>
  <c r="J34" i="483"/>
  <c r="K34" i="483" s="1"/>
  <c r="I34" i="483"/>
  <c r="G34" i="483"/>
  <c r="E34" i="483"/>
  <c r="AQ33" i="483"/>
  <c r="AH33" i="483"/>
  <c r="V33" i="483"/>
  <c r="R33" i="483"/>
  <c r="J33" i="483"/>
  <c r="K33" i="483" s="1"/>
  <c r="I33" i="483"/>
  <c r="G33" i="483"/>
  <c r="E33" i="483"/>
  <c r="AW32" i="483"/>
  <c r="AQ32" i="483"/>
  <c r="AH32" i="483"/>
  <c r="V32" i="483"/>
  <c r="R32" i="483"/>
  <c r="J32" i="483"/>
  <c r="K32" i="483" s="1"/>
  <c r="G32" i="483"/>
  <c r="E32" i="483"/>
  <c r="AQ31" i="483"/>
  <c r="AH31" i="483"/>
  <c r="V31" i="483"/>
  <c r="R31" i="483"/>
  <c r="J31" i="483"/>
  <c r="K31" i="483" s="1"/>
  <c r="G31" i="483"/>
  <c r="E31" i="483"/>
  <c r="AQ30" i="483"/>
  <c r="AH30" i="483"/>
  <c r="V30" i="483"/>
  <c r="R30" i="483"/>
  <c r="J30" i="483"/>
  <c r="K30" i="483" s="1"/>
  <c r="G30" i="483"/>
  <c r="E30" i="483"/>
  <c r="AQ29" i="483"/>
  <c r="AH29" i="483"/>
  <c r="V29" i="483"/>
  <c r="R29" i="483"/>
  <c r="J29" i="483"/>
  <c r="K29" i="483" s="1"/>
  <c r="G29" i="483"/>
  <c r="E29" i="483"/>
  <c r="AQ28" i="483"/>
  <c r="AH28" i="483"/>
  <c r="V28" i="483"/>
  <c r="R28" i="483"/>
  <c r="J28" i="483"/>
  <c r="K28" i="483" s="1"/>
  <c r="G28" i="483"/>
  <c r="E28" i="483"/>
  <c r="AQ27" i="483"/>
  <c r="AH27" i="483"/>
  <c r="V27" i="483"/>
  <c r="R27" i="483"/>
  <c r="J27" i="483"/>
  <c r="K27" i="483" s="1"/>
  <c r="G27" i="483"/>
  <c r="E27" i="483"/>
  <c r="AQ26" i="483"/>
  <c r="AH26" i="483"/>
  <c r="V26" i="483"/>
  <c r="R26" i="483"/>
  <c r="J26" i="483"/>
  <c r="K26" i="483" s="1"/>
  <c r="G26" i="483"/>
  <c r="E26" i="483"/>
  <c r="AQ25" i="483"/>
  <c r="AH25" i="483"/>
  <c r="V25" i="483"/>
  <c r="R25" i="483"/>
  <c r="J25" i="483"/>
  <c r="K25" i="483" s="1"/>
  <c r="G25" i="483"/>
  <c r="E25" i="483"/>
  <c r="AQ24" i="483"/>
  <c r="AH24" i="483"/>
  <c r="V24" i="483"/>
  <c r="R24" i="483"/>
  <c r="J24" i="483"/>
  <c r="K24" i="483" s="1"/>
  <c r="G24" i="483"/>
  <c r="E24" i="483"/>
  <c r="AQ23" i="483"/>
  <c r="AH23" i="483"/>
  <c r="V23" i="483"/>
  <c r="R23" i="483"/>
  <c r="J23" i="483"/>
  <c r="K23" i="483" s="1"/>
  <c r="G23" i="483"/>
  <c r="E23" i="483"/>
  <c r="AQ22" i="483"/>
  <c r="AH22" i="483"/>
  <c r="V22" i="483"/>
  <c r="R22" i="483"/>
  <c r="J22" i="483"/>
  <c r="K22" i="483" s="1"/>
  <c r="G22" i="483"/>
  <c r="E22" i="483"/>
  <c r="AQ21" i="483"/>
  <c r="AH21" i="483"/>
  <c r="V21" i="483"/>
  <c r="R21" i="483"/>
  <c r="T21" i="483" s="1"/>
  <c r="J21" i="483"/>
  <c r="K21" i="483" s="1"/>
  <c r="G21" i="483"/>
  <c r="E21" i="483"/>
  <c r="AH20" i="483"/>
  <c r="V20" i="483"/>
  <c r="R20" i="483"/>
  <c r="J20" i="483"/>
  <c r="K20" i="483" s="1"/>
  <c r="I20" i="483"/>
  <c r="G20" i="483"/>
  <c r="E20" i="483"/>
  <c r="AQ19" i="483"/>
  <c r="AH19" i="483"/>
  <c r="V19" i="483"/>
  <c r="R19" i="483"/>
  <c r="J19" i="483"/>
  <c r="K19" i="483" s="1"/>
  <c r="I19" i="483"/>
  <c r="G19" i="483"/>
  <c r="E19" i="483"/>
  <c r="AQ18" i="483"/>
  <c r="AH18" i="483"/>
  <c r="V18" i="483"/>
  <c r="R18" i="483"/>
  <c r="J18" i="483"/>
  <c r="K18" i="483" s="1"/>
  <c r="I18" i="483"/>
  <c r="G18" i="483"/>
  <c r="E18" i="483"/>
  <c r="AQ17" i="483"/>
  <c r="AH17" i="483"/>
  <c r="V17" i="483"/>
  <c r="R17" i="483"/>
  <c r="J17" i="483"/>
  <c r="K17" i="483" s="1"/>
  <c r="I17" i="483"/>
  <c r="G17" i="483"/>
  <c r="E17" i="483"/>
  <c r="AQ16" i="483"/>
  <c r="AH16" i="483"/>
  <c r="V16" i="483"/>
  <c r="R16" i="483"/>
  <c r="J16" i="483"/>
  <c r="K16" i="483" s="1"/>
  <c r="I16" i="483"/>
  <c r="G16" i="483"/>
  <c r="E16" i="483"/>
  <c r="AQ15" i="483"/>
  <c r="AH15" i="483"/>
  <c r="V15" i="483"/>
  <c r="R15" i="483"/>
  <c r="J15" i="483"/>
  <c r="K15" i="483" s="1"/>
  <c r="I15" i="483"/>
  <c r="G15" i="483"/>
  <c r="E15" i="483"/>
  <c r="AQ14" i="483"/>
  <c r="AH14" i="483"/>
  <c r="V14" i="483"/>
  <c r="R14" i="483"/>
  <c r="J14" i="483"/>
  <c r="K14" i="483" s="1"/>
  <c r="I14" i="483"/>
  <c r="G14" i="483"/>
  <c r="E14" i="483"/>
  <c r="AQ13" i="483"/>
  <c r="AH13" i="483"/>
  <c r="V13" i="483"/>
  <c r="R13" i="483"/>
  <c r="J13" i="483"/>
  <c r="K13" i="483" s="1"/>
  <c r="I13" i="483"/>
  <c r="G13" i="483"/>
  <c r="E13" i="483"/>
  <c r="AQ12" i="483"/>
  <c r="AH12" i="483"/>
  <c r="V12" i="483"/>
  <c r="R12" i="483"/>
  <c r="J12" i="483"/>
  <c r="K12" i="483" s="1"/>
  <c r="I12" i="483"/>
  <c r="G12" i="483"/>
  <c r="E12" i="483"/>
  <c r="V11" i="483"/>
  <c r="J11" i="483"/>
  <c r="K11" i="483" s="1"/>
  <c r="I11" i="483"/>
  <c r="G11" i="483"/>
  <c r="E11" i="483"/>
  <c r="AQ11" i="483"/>
  <c r="AG8" i="483"/>
  <c r="R11" i="483"/>
  <c r="T34" i="483" l="1"/>
  <c r="AI34" i="483" s="1"/>
  <c r="S34" i="483"/>
  <c r="T33" i="483"/>
  <c r="AI33" i="483" s="1"/>
  <c r="T32" i="483"/>
  <c r="AI32" i="483" s="1"/>
  <c r="T31" i="483"/>
  <c r="AI31" i="483" s="1"/>
  <c r="S30" i="483"/>
  <c r="T30" i="483"/>
  <c r="AI30" i="483" s="1"/>
  <c r="S29" i="483"/>
  <c r="T29" i="483"/>
  <c r="AI29" i="483" s="1"/>
  <c r="T28" i="483"/>
  <c r="AI28" i="483" s="1"/>
  <c r="S27" i="483"/>
  <c r="T26" i="483"/>
  <c r="AI26" i="483" s="1"/>
  <c r="S26" i="483"/>
  <c r="S25" i="483"/>
  <c r="T25" i="483"/>
  <c r="AI25" i="483" s="1"/>
  <c r="T24" i="483"/>
  <c r="AI24" i="483" s="1"/>
  <c r="S23" i="483"/>
  <c r="S22" i="483"/>
  <c r="T22" i="483"/>
  <c r="AI22" i="483" s="1"/>
  <c r="AI21" i="483"/>
  <c r="S21" i="483"/>
  <c r="T20" i="483"/>
  <c r="AI20" i="483" s="1"/>
  <c r="S19" i="483"/>
  <c r="T19" i="483"/>
  <c r="AI19" i="483" s="1"/>
  <c r="T18" i="483"/>
  <c r="AI18" i="483" s="1"/>
  <c r="S18" i="483"/>
  <c r="T17" i="483"/>
  <c r="AI17" i="483" s="1"/>
  <c r="T16" i="483"/>
  <c r="S15" i="483"/>
  <c r="T15" i="483"/>
  <c r="AI15" i="483" s="1"/>
  <c r="T14" i="483"/>
  <c r="AI14" i="483" s="1"/>
  <c r="S14" i="483"/>
  <c r="AQ35" i="483"/>
  <c r="S13" i="483"/>
  <c r="T12" i="483"/>
  <c r="AI12" i="483" s="1"/>
  <c r="AI16" i="483"/>
  <c r="S17" i="483"/>
  <c r="S31" i="483"/>
  <c r="S33" i="483"/>
  <c r="S12" i="483"/>
  <c r="T13" i="483"/>
  <c r="AI13" i="483" s="1"/>
  <c r="S16" i="483"/>
  <c r="S20" i="483"/>
  <c r="T23" i="483"/>
  <c r="AI23" i="483" s="1"/>
  <c r="S24" i="483"/>
  <c r="T27" i="483"/>
  <c r="AI27" i="483" s="1"/>
  <c r="S28" i="483"/>
  <c r="S32" i="483"/>
  <c r="R35" i="483"/>
  <c r="T11" i="483"/>
  <c r="S11" i="483"/>
  <c r="AH11" i="483"/>
  <c r="I21" i="483"/>
  <c r="I22" i="483"/>
  <c r="I23" i="483"/>
  <c r="I24" i="483"/>
  <c r="I25" i="483"/>
  <c r="I26" i="483"/>
  <c r="I27" i="483"/>
  <c r="I28" i="483"/>
  <c r="I29" i="483"/>
  <c r="I30" i="483"/>
  <c r="I31" i="483"/>
  <c r="I32" i="483"/>
  <c r="AP35" i="483"/>
  <c r="AG35" i="483"/>
  <c r="S35" i="483" l="1"/>
  <c r="T35" i="483"/>
  <c r="AH35" i="483"/>
  <c r="AI11" i="483"/>
  <c r="AI35" i="483" l="1"/>
  <c r="AP10" i="482" l="1"/>
  <c r="AQ11" i="482" s="1"/>
  <c r="AG10" i="482"/>
  <c r="AG8" i="482" s="1"/>
  <c r="Q10" i="482"/>
  <c r="AR35" i="482"/>
  <c r="AQ34" i="482"/>
  <c r="AH34" i="482"/>
  <c r="V34" i="482"/>
  <c r="R34" i="482"/>
  <c r="T34" i="482" s="1"/>
  <c r="J34" i="482"/>
  <c r="K34" i="482" s="1"/>
  <c r="I34" i="482"/>
  <c r="G34" i="482"/>
  <c r="E34" i="482"/>
  <c r="AQ33" i="482"/>
  <c r="AH33" i="482"/>
  <c r="V33" i="482"/>
  <c r="R33" i="482"/>
  <c r="T33" i="482" s="1"/>
  <c r="J33" i="482"/>
  <c r="K33" i="482" s="1"/>
  <c r="I33" i="482"/>
  <c r="G33" i="482"/>
  <c r="E33" i="482"/>
  <c r="AW32" i="482"/>
  <c r="AQ32" i="482"/>
  <c r="AH32" i="482"/>
  <c r="V32" i="482"/>
  <c r="R32" i="482"/>
  <c r="S32" i="482" s="1"/>
  <c r="K32" i="482"/>
  <c r="J32" i="482"/>
  <c r="I32" i="482" s="1"/>
  <c r="G32" i="482"/>
  <c r="E32" i="482"/>
  <c r="AQ31" i="482"/>
  <c r="AH31" i="482"/>
  <c r="V31" i="482"/>
  <c r="R31" i="482"/>
  <c r="S31" i="482" s="1"/>
  <c r="K31" i="482"/>
  <c r="J31" i="482"/>
  <c r="I31" i="482" s="1"/>
  <c r="G31" i="482"/>
  <c r="E31" i="482"/>
  <c r="AQ30" i="482"/>
  <c r="AH30" i="482"/>
  <c r="V30" i="482"/>
  <c r="R30" i="482"/>
  <c r="S30" i="482" s="1"/>
  <c r="K30" i="482"/>
  <c r="J30" i="482"/>
  <c r="I30" i="482" s="1"/>
  <c r="G30" i="482"/>
  <c r="E30" i="482"/>
  <c r="AQ29" i="482"/>
  <c r="AH29" i="482"/>
  <c r="V29" i="482"/>
  <c r="R29" i="482"/>
  <c r="S29" i="482" s="1"/>
  <c r="K29" i="482"/>
  <c r="J29" i="482"/>
  <c r="I29" i="482" s="1"/>
  <c r="G29" i="482"/>
  <c r="E29" i="482"/>
  <c r="AQ28" i="482"/>
  <c r="AH28" i="482"/>
  <c r="V28" i="482"/>
  <c r="R28" i="482"/>
  <c r="S28" i="482" s="1"/>
  <c r="K28" i="482"/>
  <c r="J28" i="482"/>
  <c r="I28" i="482" s="1"/>
  <c r="G28" i="482"/>
  <c r="E28" i="482"/>
  <c r="AQ27" i="482"/>
  <c r="AH27" i="482"/>
  <c r="V27" i="482"/>
  <c r="R27" i="482"/>
  <c r="S27" i="482" s="1"/>
  <c r="K27" i="482"/>
  <c r="J27" i="482"/>
  <c r="I27" i="482" s="1"/>
  <c r="G27" i="482"/>
  <c r="E27" i="482"/>
  <c r="AQ26" i="482"/>
  <c r="AH26" i="482"/>
  <c r="V26" i="482"/>
  <c r="R26" i="482"/>
  <c r="S26" i="482" s="1"/>
  <c r="K26" i="482"/>
  <c r="J26" i="482"/>
  <c r="I26" i="482" s="1"/>
  <c r="G26" i="482"/>
  <c r="E26" i="482"/>
  <c r="AQ25" i="482"/>
  <c r="AH25" i="482"/>
  <c r="V25" i="482"/>
  <c r="R25" i="482"/>
  <c r="S25" i="482" s="1"/>
  <c r="K25" i="482"/>
  <c r="J25" i="482"/>
  <c r="I25" i="482" s="1"/>
  <c r="G25" i="482"/>
  <c r="E25" i="482"/>
  <c r="AQ24" i="482"/>
  <c r="AH24" i="482"/>
  <c r="V24" i="482"/>
  <c r="R24" i="482"/>
  <c r="S24" i="482" s="1"/>
  <c r="K24" i="482"/>
  <c r="J24" i="482"/>
  <c r="I24" i="482" s="1"/>
  <c r="G24" i="482"/>
  <c r="E24" i="482"/>
  <c r="AQ23" i="482"/>
  <c r="AH23" i="482"/>
  <c r="V23" i="482"/>
  <c r="R23" i="482"/>
  <c r="S23" i="482" s="1"/>
  <c r="K23" i="482"/>
  <c r="J23" i="482"/>
  <c r="I23" i="482" s="1"/>
  <c r="G23" i="482"/>
  <c r="E23" i="482"/>
  <c r="AQ22" i="482"/>
  <c r="AH22" i="482"/>
  <c r="V22" i="482"/>
  <c r="R22" i="482"/>
  <c r="S22" i="482" s="1"/>
  <c r="K22" i="482"/>
  <c r="J22" i="482"/>
  <c r="I22" i="482" s="1"/>
  <c r="G22" i="482"/>
  <c r="E22" i="482"/>
  <c r="AQ21" i="482"/>
  <c r="AH21" i="482"/>
  <c r="V21" i="482"/>
  <c r="R21" i="482"/>
  <c r="S21" i="482" s="1"/>
  <c r="K21" i="482"/>
  <c r="J21" i="482"/>
  <c r="I21" i="482" s="1"/>
  <c r="G21" i="482"/>
  <c r="E21" i="482"/>
  <c r="AH20" i="482"/>
  <c r="V20" i="482"/>
  <c r="R20" i="482"/>
  <c r="S20" i="482" s="1"/>
  <c r="J20" i="482"/>
  <c r="I20" i="482" s="1"/>
  <c r="G20" i="482"/>
  <c r="E20" i="482"/>
  <c r="AQ19" i="482"/>
  <c r="AH19" i="482"/>
  <c r="V19" i="482"/>
  <c r="R19" i="482"/>
  <c r="S19" i="482" s="1"/>
  <c r="J19" i="482"/>
  <c r="K19" i="482" s="1"/>
  <c r="G19" i="482"/>
  <c r="E19" i="482"/>
  <c r="AQ18" i="482"/>
  <c r="AH18" i="482"/>
  <c r="V18" i="482"/>
  <c r="R18" i="482"/>
  <c r="T18" i="482" s="1"/>
  <c r="J18" i="482"/>
  <c r="I18" i="482" s="1"/>
  <c r="G18" i="482"/>
  <c r="E18" i="482"/>
  <c r="AQ17" i="482"/>
  <c r="AH17" i="482"/>
  <c r="V17" i="482"/>
  <c r="R17" i="482"/>
  <c r="T17" i="482" s="1"/>
  <c r="J17" i="482"/>
  <c r="K17" i="482" s="1"/>
  <c r="G17" i="482"/>
  <c r="E17" i="482"/>
  <c r="AQ16" i="482"/>
  <c r="AH16" i="482"/>
  <c r="V16" i="482"/>
  <c r="R16" i="482"/>
  <c r="T16" i="482" s="1"/>
  <c r="J16" i="482"/>
  <c r="I16" i="482" s="1"/>
  <c r="G16" i="482"/>
  <c r="E16" i="482"/>
  <c r="AQ15" i="482"/>
  <c r="AH15" i="482"/>
  <c r="V15" i="482"/>
  <c r="R15" i="482"/>
  <c r="S15" i="482" s="1"/>
  <c r="J15" i="482"/>
  <c r="I15" i="482" s="1"/>
  <c r="G15" i="482"/>
  <c r="E15" i="482"/>
  <c r="AQ14" i="482"/>
  <c r="AH14" i="482"/>
  <c r="V14" i="482"/>
  <c r="R14" i="482"/>
  <c r="T14" i="482" s="1"/>
  <c r="J14" i="482"/>
  <c r="K14" i="482" s="1"/>
  <c r="G14" i="482"/>
  <c r="E14" i="482"/>
  <c r="AQ13" i="482"/>
  <c r="AH13" i="482"/>
  <c r="V13" i="482"/>
  <c r="R13" i="482"/>
  <c r="T13" i="482" s="1"/>
  <c r="J13" i="482"/>
  <c r="I13" i="482" s="1"/>
  <c r="G13" i="482"/>
  <c r="E13" i="482"/>
  <c r="AQ12" i="482"/>
  <c r="AH12" i="482"/>
  <c r="V12" i="482"/>
  <c r="R12" i="482"/>
  <c r="T12" i="482" s="1"/>
  <c r="J12" i="482"/>
  <c r="I12" i="482" s="1"/>
  <c r="G12" i="482"/>
  <c r="E12" i="482"/>
  <c r="V11" i="482"/>
  <c r="J11" i="482"/>
  <c r="K11" i="482" s="1"/>
  <c r="G11" i="482"/>
  <c r="E11" i="482"/>
  <c r="R11" i="482"/>
  <c r="AI34" i="482" l="1"/>
  <c r="S34" i="482"/>
  <c r="AI33" i="482"/>
  <c r="S33" i="482"/>
  <c r="T32" i="482"/>
  <c r="AI32" i="482" s="1"/>
  <c r="T31" i="482"/>
  <c r="AI31" i="482" s="1"/>
  <c r="T28" i="482"/>
  <c r="AI28" i="482" s="1"/>
  <c r="T24" i="482"/>
  <c r="AI24" i="482" s="1"/>
  <c r="T20" i="482"/>
  <c r="AI20" i="482" s="1"/>
  <c r="T19" i="482"/>
  <c r="AI19" i="482" s="1"/>
  <c r="AI17" i="482"/>
  <c r="AI16" i="482"/>
  <c r="AI14" i="482"/>
  <c r="AI13" i="482"/>
  <c r="S16" i="482"/>
  <c r="T15" i="482"/>
  <c r="AI15" i="482" s="1"/>
  <c r="S12" i="482"/>
  <c r="AQ35" i="482"/>
  <c r="AI12" i="482"/>
  <c r="AI18" i="482"/>
  <c r="T30" i="482"/>
  <c r="AI30" i="482" s="1"/>
  <c r="S13" i="482"/>
  <c r="S17" i="482"/>
  <c r="T21" i="482"/>
  <c r="AI21" i="482" s="1"/>
  <c r="T25" i="482"/>
  <c r="AI25" i="482" s="1"/>
  <c r="S14" i="482"/>
  <c r="S18" i="482"/>
  <c r="T26" i="482"/>
  <c r="AI26" i="482" s="1"/>
  <c r="T23" i="482"/>
  <c r="AI23" i="482" s="1"/>
  <c r="T27" i="482"/>
  <c r="AI27" i="482" s="1"/>
  <c r="T29" i="482"/>
  <c r="AI29" i="482" s="1"/>
  <c r="T22" i="482"/>
  <c r="AI22" i="482" s="1"/>
  <c r="R35" i="482"/>
  <c r="T11" i="482"/>
  <c r="S11" i="482"/>
  <c r="K12" i="482"/>
  <c r="K13" i="482"/>
  <c r="K15" i="482"/>
  <c r="K16" i="482"/>
  <c r="K18" i="482"/>
  <c r="K20" i="482"/>
  <c r="AH11" i="482"/>
  <c r="I11" i="482"/>
  <c r="I14" i="482"/>
  <c r="I17" i="482"/>
  <c r="I19" i="482"/>
  <c r="AP35" i="482"/>
  <c r="AG35" i="482"/>
  <c r="T35" i="482" l="1"/>
  <c r="S35" i="482"/>
  <c r="AH35" i="482"/>
  <c r="AI11" i="482"/>
  <c r="AI35" i="482" l="1"/>
  <c r="AP10" i="481" l="1"/>
  <c r="AG10" i="481"/>
  <c r="AG8" i="481" s="1"/>
  <c r="Q10" i="481"/>
  <c r="AR35" i="481"/>
  <c r="AQ34" i="481"/>
  <c r="AH34" i="481"/>
  <c r="V34" i="481"/>
  <c r="R34" i="481"/>
  <c r="K34" i="481"/>
  <c r="J34" i="481"/>
  <c r="I34" i="481" s="1"/>
  <c r="G34" i="481"/>
  <c r="E34" i="481"/>
  <c r="AQ33" i="481"/>
  <c r="AH33" i="481"/>
  <c r="V33" i="481"/>
  <c r="R33" i="481"/>
  <c r="K33" i="481"/>
  <c r="J33" i="481"/>
  <c r="I33" i="481" s="1"/>
  <c r="G33" i="481"/>
  <c r="E33" i="481"/>
  <c r="AW32" i="481"/>
  <c r="AQ32" i="481"/>
  <c r="AH32" i="481"/>
  <c r="V32" i="481"/>
  <c r="R32" i="481"/>
  <c r="K32" i="481"/>
  <c r="J32" i="481"/>
  <c r="I32" i="481"/>
  <c r="G32" i="481"/>
  <c r="E32" i="481"/>
  <c r="AQ31" i="481"/>
  <c r="AH31" i="481"/>
  <c r="V31" i="481"/>
  <c r="R31" i="481"/>
  <c r="K31" i="481"/>
  <c r="J31" i="481"/>
  <c r="I31" i="481"/>
  <c r="G31" i="481"/>
  <c r="E31" i="481"/>
  <c r="AQ30" i="481"/>
  <c r="AH30" i="481"/>
  <c r="V30" i="481"/>
  <c r="R30" i="481"/>
  <c r="K30" i="481"/>
  <c r="J30" i="481"/>
  <c r="I30" i="481"/>
  <c r="G30" i="481"/>
  <c r="E30" i="481"/>
  <c r="AQ29" i="481"/>
  <c r="AH29" i="481"/>
  <c r="V29" i="481"/>
  <c r="R29" i="481"/>
  <c r="K29" i="481"/>
  <c r="J29" i="481"/>
  <c r="I29" i="481"/>
  <c r="G29" i="481"/>
  <c r="E29" i="481"/>
  <c r="AQ28" i="481"/>
  <c r="AH28" i="481"/>
  <c r="V28" i="481"/>
  <c r="R28" i="481"/>
  <c r="K28" i="481"/>
  <c r="J28" i="481"/>
  <c r="I28" i="481"/>
  <c r="G28" i="481"/>
  <c r="E28" i="481"/>
  <c r="AQ27" i="481"/>
  <c r="AH27" i="481"/>
  <c r="V27" i="481"/>
  <c r="R27" i="481"/>
  <c r="K27" i="481"/>
  <c r="J27" i="481"/>
  <c r="I27" i="481"/>
  <c r="G27" i="481"/>
  <c r="E27" i="481"/>
  <c r="AQ26" i="481"/>
  <c r="AH26" i="481"/>
  <c r="V26" i="481"/>
  <c r="R26" i="481"/>
  <c r="K26" i="481"/>
  <c r="J26" i="481"/>
  <c r="I26" i="481"/>
  <c r="G26" i="481"/>
  <c r="E26" i="481"/>
  <c r="AQ25" i="481"/>
  <c r="AH25" i="481"/>
  <c r="V25" i="481"/>
  <c r="R25" i="481"/>
  <c r="K25" i="481"/>
  <c r="J25" i="481"/>
  <c r="I25" i="481"/>
  <c r="G25" i="481"/>
  <c r="E25" i="481"/>
  <c r="AQ24" i="481"/>
  <c r="AH24" i="481"/>
  <c r="V24" i="481"/>
  <c r="R24" i="481"/>
  <c r="K24" i="481"/>
  <c r="J24" i="481"/>
  <c r="I24" i="481"/>
  <c r="G24" i="481"/>
  <c r="E24" i="481"/>
  <c r="AQ23" i="481"/>
  <c r="AH23" i="481"/>
  <c r="V23" i="481"/>
  <c r="R23" i="481"/>
  <c r="S23" i="481" s="1"/>
  <c r="K23" i="481"/>
  <c r="J23" i="481"/>
  <c r="I23" i="481"/>
  <c r="G23" i="481"/>
  <c r="E23" i="481"/>
  <c r="AQ22" i="481"/>
  <c r="AH22" i="481"/>
  <c r="V22" i="481"/>
  <c r="R22" i="481"/>
  <c r="K22" i="481"/>
  <c r="J22" i="481"/>
  <c r="I22" i="481"/>
  <c r="G22" i="481"/>
  <c r="E22" i="481"/>
  <c r="AQ21" i="481"/>
  <c r="AH21" i="481"/>
  <c r="V21" i="481"/>
  <c r="R21" i="481"/>
  <c r="K21" i="481"/>
  <c r="J21" i="481"/>
  <c r="I21" i="481"/>
  <c r="G21" i="481"/>
  <c r="E21" i="481"/>
  <c r="AH20" i="481"/>
  <c r="V20" i="481"/>
  <c r="R20" i="481"/>
  <c r="T20" i="481" s="1"/>
  <c r="J20" i="481"/>
  <c r="K20" i="481" s="1"/>
  <c r="G20" i="481"/>
  <c r="E20" i="481"/>
  <c r="AQ19" i="481"/>
  <c r="AH19" i="481"/>
  <c r="V19" i="481"/>
  <c r="R19" i="481"/>
  <c r="T19" i="481" s="1"/>
  <c r="J19" i="481"/>
  <c r="K19" i="481" s="1"/>
  <c r="G19" i="481"/>
  <c r="E19" i="481"/>
  <c r="AQ18" i="481"/>
  <c r="AH18" i="481"/>
  <c r="V18" i="481"/>
  <c r="R18" i="481"/>
  <c r="T18" i="481" s="1"/>
  <c r="J18" i="481"/>
  <c r="K18" i="481" s="1"/>
  <c r="G18" i="481"/>
  <c r="E18" i="481"/>
  <c r="AQ17" i="481"/>
  <c r="AH17" i="481"/>
  <c r="V17" i="481"/>
  <c r="R17" i="481"/>
  <c r="T17" i="481" s="1"/>
  <c r="J17" i="481"/>
  <c r="K17" i="481" s="1"/>
  <c r="G17" i="481"/>
  <c r="E17" i="481"/>
  <c r="AQ16" i="481"/>
  <c r="AH16" i="481"/>
  <c r="V16" i="481"/>
  <c r="R16" i="481"/>
  <c r="J16" i="481"/>
  <c r="K16" i="481" s="1"/>
  <c r="G16" i="481"/>
  <c r="E16" i="481"/>
  <c r="AQ15" i="481"/>
  <c r="AH15" i="481"/>
  <c r="V15" i="481"/>
  <c r="R15" i="481"/>
  <c r="J15" i="481"/>
  <c r="K15" i="481" s="1"/>
  <c r="G15" i="481"/>
  <c r="E15" i="481"/>
  <c r="AQ14" i="481"/>
  <c r="AH14" i="481"/>
  <c r="V14" i="481"/>
  <c r="R14" i="481"/>
  <c r="J14" i="481"/>
  <c r="K14" i="481" s="1"/>
  <c r="G14" i="481"/>
  <c r="E14" i="481"/>
  <c r="AQ13" i="481"/>
  <c r="AH13" i="481"/>
  <c r="V13" i="481"/>
  <c r="R13" i="481"/>
  <c r="J13" i="481"/>
  <c r="K13" i="481" s="1"/>
  <c r="G13" i="481"/>
  <c r="E13" i="481"/>
  <c r="AQ12" i="481"/>
  <c r="AH12" i="481"/>
  <c r="V12" i="481"/>
  <c r="R12" i="481"/>
  <c r="J12" i="481"/>
  <c r="K12" i="481" s="1"/>
  <c r="G12" i="481"/>
  <c r="E12" i="481"/>
  <c r="AH11" i="481"/>
  <c r="V11" i="481"/>
  <c r="J11" i="481"/>
  <c r="K11" i="481" s="1"/>
  <c r="G11" i="481"/>
  <c r="E11" i="481"/>
  <c r="AP35" i="481"/>
  <c r="AG35" i="481"/>
  <c r="R11" i="481"/>
  <c r="T34" i="481" l="1"/>
  <c r="AI34" i="481" s="1"/>
  <c r="T33" i="481"/>
  <c r="AI33" i="481" s="1"/>
  <c r="T32" i="481"/>
  <c r="AI32" i="481" s="1"/>
  <c r="S32" i="481"/>
  <c r="T31" i="481"/>
  <c r="AI31" i="481" s="1"/>
  <c r="S31" i="481"/>
  <c r="T30" i="481"/>
  <c r="AI30" i="481" s="1"/>
  <c r="S30" i="481"/>
  <c r="T29" i="481"/>
  <c r="AI29" i="481" s="1"/>
  <c r="S29" i="481"/>
  <c r="T28" i="481"/>
  <c r="AI28" i="481" s="1"/>
  <c r="S28" i="481"/>
  <c r="T27" i="481"/>
  <c r="AI27" i="481" s="1"/>
  <c r="S27" i="481"/>
  <c r="T26" i="481"/>
  <c r="AI26" i="481" s="1"/>
  <c r="S26" i="481"/>
  <c r="T25" i="481"/>
  <c r="AI25" i="481" s="1"/>
  <c r="S25" i="481"/>
  <c r="T24" i="481"/>
  <c r="AI24" i="481" s="1"/>
  <c r="S24" i="481"/>
  <c r="T23" i="481"/>
  <c r="AI23" i="481" s="1"/>
  <c r="T22" i="481"/>
  <c r="AI22" i="481" s="1"/>
  <c r="S22" i="481"/>
  <c r="T21" i="481"/>
  <c r="AI21" i="481" s="1"/>
  <c r="S21" i="481"/>
  <c r="AI20" i="481"/>
  <c r="S20" i="481"/>
  <c r="AI19" i="481"/>
  <c r="S19" i="481"/>
  <c r="AI18" i="481"/>
  <c r="S18" i="481"/>
  <c r="AI17" i="481"/>
  <c r="S17" i="481"/>
  <c r="S16" i="481"/>
  <c r="S15" i="481"/>
  <c r="S14" i="481"/>
  <c r="S13" i="481"/>
  <c r="S12" i="481"/>
  <c r="AH35" i="481"/>
  <c r="T13" i="481"/>
  <c r="AI13" i="481" s="1"/>
  <c r="T14" i="481"/>
  <c r="AI14" i="481" s="1"/>
  <c r="T15" i="481"/>
  <c r="AI15" i="481" s="1"/>
  <c r="T16" i="481"/>
  <c r="AI16" i="481" s="1"/>
  <c r="T12" i="481"/>
  <c r="AI12" i="481" s="1"/>
  <c r="R35" i="481"/>
  <c r="S11" i="481"/>
  <c r="T11" i="481"/>
  <c r="AQ11" i="481"/>
  <c r="AQ35" i="481" s="1"/>
  <c r="I11" i="481"/>
  <c r="I12" i="481"/>
  <c r="I13" i="481"/>
  <c r="I14" i="481"/>
  <c r="I15" i="481"/>
  <c r="I16" i="481"/>
  <c r="I17" i="481"/>
  <c r="I18" i="481"/>
  <c r="I19" i="481"/>
  <c r="I20" i="481"/>
  <c r="S33" i="481"/>
  <c r="S34" i="481"/>
  <c r="T35" i="481" l="1"/>
  <c r="AI35" i="481" s="1"/>
  <c r="S35" i="481"/>
  <c r="AI11" i="481"/>
  <c r="V11" i="480" l="1"/>
  <c r="AP10" i="480" l="1"/>
  <c r="AG10" i="480"/>
  <c r="Q10" i="480"/>
  <c r="AR35" i="480"/>
  <c r="AQ34" i="480"/>
  <c r="AH34" i="480"/>
  <c r="V34" i="480"/>
  <c r="R34" i="480"/>
  <c r="J34" i="480"/>
  <c r="K34" i="480" s="1"/>
  <c r="G34" i="480"/>
  <c r="E34" i="480"/>
  <c r="AQ33" i="480"/>
  <c r="AH33" i="480"/>
  <c r="V33" i="480"/>
  <c r="R33" i="480"/>
  <c r="J33" i="480"/>
  <c r="K33" i="480" s="1"/>
  <c r="G33" i="480"/>
  <c r="E33" i="480"/>
  <c r="AW32" i="480"/>
  <c r="AQ32" i="480"/>
  <c r="AH32" i="480"/>
  <c r="V32" i="480"/>
  <c r="R32" i="480"/>
  <c r="K32" i="480"/>
  <c r="J32" i="480"/>
  <c r="I32" i="480"/>
  <c r="G32" i="480"/>
  <c r="E32" i="480"/>
  <c r="AQ31" i="480"/>
  <c r="AH31" i="480"/>
  <c r="V31" i="480"/>
  <c r="R31" i="480"/>
  <c r="K31" i="480"/>
  <c r="J31" i="480"/>
  <c r="I31" i="480"/>
  <c r="G31" i="480"/>
  <c r="E31" i="480"/>
  <c r="AQ30" i="480"/>
  <c r="AH30" i="480"/>
  <c r="V30" i="480"/>
  <c r="R30" i="480"/>
  <c r="K30" i="480"/>
  <c r="J30" i="480"/>
  <c r="I30" i="480"/>
  <c r="G30" i="480"/>
  <c r="E30" i="480"/>
  <c r="AQ29" i="480"/>
  <c r="AH29" i="480"/>
  <c r="V29" i="480"/>
  <c r="R29" i="480"/>
  <c r="K29" i="480"/>
  <c r="J29" i="480"/>
  <c r="I29" i="480"/>
  <c r="G29" i="480"/>
  <c r="E29" i="480"/>
  <c r="AQ28" i="480"/>
  <c r="AH28" i="480"/>
  <c r="V28" i="480"/>
  <c r="R28" i="480"/>
  <c r="K28" i="480"/>
  <c r="J28" i="480"/>
  <c r="I28" i="480"/>
  <c r="G28" i="480"/>
  <c r="E28" i="480"/>
  <c r="AQ27" i="480"/>
  <c r="AH27" i="480"/>
  <c r="V27" i="480"/>
  <c r="R27" i="480"/>
  <c r="K27" i="480"/>
  <c r="J27" i="480"/>
  <c r="I27" i="480"/>
  <c r="G27" i="480"/>
  <c r="E27" i="480"/>
  <c r="AQ26" i="480"/>
  <c r="AH26" i="480"/>
  <c r="V26" i="480"/>
  <c r="R26" i="480"/>
  <c r="K26" i="480"/>
  <c r="J26" i="480"/>
  <c r="I26" i="480"/>
  <c r="G26" i="480"/>
  <c r="E26" i="480"/>
  <c r="AQ25" i="480"/>
  <c r="AH25" i="480"/>
  <c r="V25" i="480"/>
  <c r="R25" i="480"/>
  <c r="K25" i="480"/>
  <c r="J25" i="480"/>
  <c r="I25" i="480"/>
  <c r="G25" i="480"/>
  <c r="E25" i="480"/>
  <c r="AQ24" i="480"/>
  <c r="AH24" i="480"/>
  <c r="V24" i="480"/>
  <c r="R24" i="480"/>
  <c r="K24" i="480"/>
  <c r="J24" i="480"/>
  <c r="I24" i="480"/>
  <c r="G24" i="480"/>
  <c r="E24" i="480"/>
  <c r="AQ23" i="480"/>
  <c r="AH23" i="480"/>
  <c r="V23" i="480"/>
  <c r="R23" i="480"/>
  <c r="J23" i="480"/>
  <c r="K23" i="480" s="1"/>
  <c r="I23" i="480"/>
  <c r="G23" i="480"/>
  <c r="E23" i="480"/>
  <c r="AQ22" i="480"/>
  <c r="AH22" i="480"/>
  <c r="V22" i="480"/>
  <c r="R22" i="480"/>
  <c r="J22" i="480"/>
  <c r="K22" i="480" s="1"/>
  <c r="I22" i="480"/>
  <c r="G22" i="480"/>
  <c r="E22" i="480"/>
  <c r="AQ21" i="480"/>
  <c r="AH21" i="480"/>
  <c r="V21" i="480"/>
  <c r="R21" i="480"/>
  <c r="J21" i="480"/>
  <c r="K21" i="480" s="1"/>
  <c r="I21" i="480"/>
  <c r="G21" i="480"/>
  <c r="E21" i="480"/>
  <c r="AH20" i="480"/>
  <c r="V20" i="480"/>
  <c r="R20" i="480"/>
  <c r="J20" i="480"/>
  <c r="K20" i="480" s="1"/>
  <c r="I20" i="480"/>
  <c r="G20" i="480"/>
  <c r="E20" i="480"/>
  <c r="AQ19" i="480"/>
  <c r="AH19" i="480"/>
  <c r="V19" i="480"/>
  <c r="R19" i="480"/>
  <c r="J19" i="480"/>
  <c r="K19" i="480" s="1"/>
  <c r="I19" i="480"/>
  <c r="G19" i="480"/>
  <c r="E19" i="480"/>
  <c r="AQ18" i="480"/>
  <c r="AH18" i="480"/>
  <c r="V18" i="480"/>
  <c r="R18" i="480"/>
  <c r="J18" i="480"/>
  <c r="K18" i="480" s="1"/>
  <c r="I18" i="480"/>
  <c r="G18" i="480"/>
  <c r="E18" i="480"/>
  <c r="AQ17" i="480"/>
  <c r="AH17" i="480"/>
  <c r="V17" i="480"/>
  <c r="R17" i="480"/>
  <c r="J17" i="480"/>
  <c r="K17" i="480" s="1"/>
  <c r="I17" i="480"/>
  <c r="G17" i="480"/>
  <c r="E17" i="480"/>
  <c r="AQ16" i="480"/>
  <c r="AH16" i="480"/>
  <c r="V16" i="480"/>
  <c r="R16" i="480"/>
  <c r="J16" i="480"/>
  <c r="K16" i="480" s="1"/>
  <c r="I16" i="480"/>
  <c r="G16" i="480"/>
  <c r="E16" i="480"/>
  <c r="AQ15" i="480"/>
  <c r="AH15" i="480"/>
  <c r="V15" i="480"/>
  <c r="R15" i="480"/>
  <c r="T15" i="480" s="1"/>
  <c r="J15" i="480"/>
  <c r="K15" i="480" s="1"/>
  <c r="I15" i="480"/>
  <c r="G15" i="480"/>
  <c r="E15" i="480"/>
  <c r="AQ14" i="480"/>
  <c r="AH14" i="480"/>
  <c r="V14" i="480"/>
  <c r="R14" i="480"/>
  <c r="T14" i="480" s="1"/>
  <c r="J14" i="480"/>
  <c r="K14" i="480" s="1"/>
  <c r="I14" i="480"/>
  <c r="G14" i="480"/>
  <c r="E14" i="480"/>
  <c r="AQ13" i="480"/>
  <c r="AH13" i="480"/>
  <c r="V13" i="480"/>
  <c r="R13" i="480"/>
  <c r="T13" i="480" s="1"/>
  <c r="J13" i="480"/>
  <c r="K13" i="480" s="1"/>
  <c r="I13" i="480"/>
  <c r="G13" i="480"/>
  <c r="E13" i="480"/>
  <c r="AQ12" i="480"/>
  <c r="AH12" i="480"/>
  <c r="V12" i="480"/>
  <c r="R12" i="480"/>
  <c r="T12" i="480" s="1"/>
  <c r="J12" i="480"/>
  <c r="K12" i="480" s="1"/>
  <c r="I12" i="480"/>
  <c r="G12" i="480"/>
  <c r="E12" i="480"/>
  <c r="AH11" i="480"/>
  <c r="J11" i="480"/>
  <c r="K11" i="480" s="1"/>
  <c r="I11" i="480"/>
  <c r="G11" i="480"/>
  <c r="E11" i="480"/>
  <c r="AQ11" i="480"/>
  <c r="AG8" i="480"/>
  <c r="R11" i="480"/>
  <c r="T34" i="480" l="1"/>
  <c r="AI34" i="480" s="1"/>
  <c r="T33" i="480"/>
  <c r="AI33" i="480" s="1"/>
  <c r="S32" i="480"/>
  <c r="T32" i="480"/>
  <c r="AI32" i="480" s="1"/>
  <c r="S31" i="480"/>
  <c r="T31" i="480"/>
  <c r="AI31" i="480" s="1"/>
  <c r="S30" i="480"/>
  <c r="T30" i="480"/>
  <c r="AI30" i="480" s="1"/>
  <c r="S29" i="480"/>
  <c r="T29" i="480"/>
  <c r="AI29" i="480" s="1"/>
  <c r="S28" i="480"/>
  <c r="T28" i="480"/>
  <c r="AI28" i="480" s="1"/>
  <c r="S27" i="480"/>
  <c r="T27" i="480"/>
  <c r="AI27" i="480" s="1"/>
  <c r="S26" i="480"/>
  <c r="T26" i="480"/>
  <c r="AI26" i="480" s="1"/>
  <c r="T25" i="480"/>
  <c r="AI25" i="480" s="1"/>
  <c r="S25" i="480"/>
  <c r="S24" i="480"/>
  <c r="T24" i="480"/>
  <c r="AI24" i="480" s="1"/>
  <c r="T23" i="480"/>
  <c r="AI23" i="480" s="1"/>
  <c r="S23" i="480"/>
  <c r="S22" i="480"/>
  <c r="T22" i="480"/>
  <c r="AI22" i="480" s="1"/>
  <c r="S21" i="480"/>
  <c r="T21" i="480"/>
  <c r="AI21" i="480" s="1"/>
  <c r="T20" i="480"/>
  <c r="AI20" i="480" s="1"/>
  <c r="T19" i="480"/>
  <c r="AI19" i="480" s="1"/>
  <c r="T18" i="480"/>
  <c r="AI18" i="480" s="1"/>
  <c r="T16" i="480"/>
  <c r="T17" i="480"/>
  <c r="AI17" i="480" s="1"/>
  <c r="AQ35" i="480"/>
  <c r="AH35" i="480"/>
  <c r="AI12" i="480"/>
  <c r="AI13" i="480"/>
  <c r="AI14" i="480"/>
  <c r="AI15" i="480"/>
  <c r="AI16" i="480"/>
  <c r="R35" i="480"/>
  <c r="T11" i="480"/>
  <c r="S11" i="480"/>
  <c r="S15" i="480"/>
  <c r="S16" i="480"/>
  <c r="S18" i="480"/>
  <c r="S19" i="480"/>
  <c r="S20" i="480"/>
  <c r="I33" i="480"/>
  <c r="S33" i="480"/>
  <c r="I34" i="480"/>
  <c r="S34" i="480"/>
  <c r="AP35" i="480"/>
  <c r="AG35" i="480"/>
  <c r="S12" i="480"/>
  <c r="S13" i="480"/>
  <c r="S14" i="480"/>
  <c r="S17" i="480"/>
  <c r="T35" i="480" l="1"/>
  <c r="AI35" i="480" s="1"/>
  <c r="AI11" i="480"/>
  <c r="S35" i="480"/>
  <c r="AP10" i="479" l="1"/>
  <c r="AG10" i="479"/>
  <c r="Q10" i="479"/>
  <c r="AR35" i="479"/>
  <c r="AQ34" i="479"/>
  <c r="AH34" i="479"/>
  <c r="V34" i="479"/>
  <c r="R34" i="479"/>
  <c r="T34" i="479" s="1"/>
  <c r="J34" i="479"/>
  <c r="K34" i="479" s="1"/>
  <c r="I34" i="479"/>
  <c r="G34" i="479"/>
  <c r="E34" i="479"/>
  <c r="AQ33" i="479"/>
  <c r="AH33" i="479"/>
  <c r="V33" i="479"/>
  <c r="R33" i="479"/>
  <c r="T33" i="479" s="1"/>
  <c r="J33" i="479"/>
  <c r="K33" i="479" s="1"/>
  <c r="I33" i="479"/>
  <c r="G33" i="479"/>
  <c r="E33" i="479"/>
  <c r="AW32" i="479"/>
  <c r="AQ32" i="479"/>
  <c r="AH32" i="479"/>
  <c r="V32" i="479"/>
  <c r="R32" i="479"/>
  <c r="S32" i="479" s="1"/>
  <c r="K32" i="479"/>
  <c r="J32" i="479"/>
  <c r="I32" i="479" s="1"/>
  <c r="G32" i="479"/>
  <c r="E32" i="479"/>
  <c r="AQ31" i="479"/>
  <c r="AH31" i="479"/>
  <c r="V31" i="479"/>
  <c r="R31" i="479"/>
  <c r="T31" i="479" s="1"/>
  <c r="K31" i="479"/>
  <c r="J31" i="479"/>
  <c r="I31" i="479" s="1"/>
  <c r="G31" i="479"/>
  <c r="E31" i="479"/>
  <c r="AQ30" i="479"/>
  <c r="AH30" i="479"/>
  <c r="V30" i="479"/>
  <c r="R30" i="479"/>
  <c r="S30" i="479" s="1"/>
  <c r="K30" i="479"/>
  <c r="J30" i="479"/>
  <c r="I30" i="479" s="1"/>
  <c r="G30" i="479"/>
  <c r="E30" i="479"/>
  <c r="AQ29" i="479"/>
  <c r="AH29" i="479"/>
  <c r="V29" i="479"/>
  <c r="R29" i="479"/>
  <c r="T29" i="479" s="1"/>
  <c r="K29" i="479"/>
  <c r="J29" i="479"/>
  <c r="I29" i="479" s="1"/>
  <c r="G29" i="479"/>
  <c r="E29" i="479"/>
  <c r="AQ28" i="479"/>
  <c r="AH28" i="479"/>
  <c r="V28" i="479"/>
  <c r="R28" i="479"/>
  <c r="S28" i="479" s="1"/>
  <c r="K28" i="479"/>
  <c r="J28" i="479"/>
  <c r="I28" i="479" s="1"/>
  <c r="G28" i="479"/>
  <c r="E28" i="479"/>
  <c r="AQ27" i="479"/>
  <c r="AH27" i="479"/>
  <c r="V27" i="479"/>
  <c r="R27" i="479"/>
  <c r="T27" i="479" s="1"/>
  <c r="K27" i="479"/>
  <c r="J27" i="479"/>
  <c r="I27" i="479" s="1"/>
  <c r="G27" i="479"/>
  <c r="E27" i="479"/>
  <c r="AQ26" i="479"/>
  <c r="AH26" i="479"/>
  <c r="V26" i="479"/>
  <c r="R26" i="479"/>
  <c r="S26" i="479" s="1"/>
  <c r="K26" i="479"/>
  <c r="J26" i="479"/>
  <c r="I26" i="479" s="1"/>
  <c r="G26" i="479"/>
  <c r="E26" i="479"/>
  <c r="AQ25" i="479"/>
  <c r="AH25" i="479"/>
  <c r="V25" i="479"/>
  <c r="R25" i="479"/>
  <c r="T25" i="479" s="1"/>
  <c r="K25" i="479"/>
  <c r="J25" i="479"/>
  <c r="I25" i="479" s="1"/>
  <c r="G25" i="479"/>
  <c r="E25" i="479"/>
  <c r="AQ24" i="479"/>
  <c r="AH24" i="479"/>
  <c r="V24" i="479"/>
  <c r="R24" i="479"/>
  <c r="S24" i="479" s="1"/>
  <c r="K24" i="479"/>
  <c r="J24" i="479"/>
  <c r="I24" i="479" s="1"/>
  <c r="G24" i="479"/>
  <c r="E24" i="479"/>
  <c r="AQ23" i="479"/>
  <c r="AH23" i="479"/>
  <c r="V23" i="479"/>
  <c r="R23" i="479"/>
  <c r="T23" i="479" s="1"/>
  <c r="K23" i="479"/>
  <c r="J23" i="479"/>
  <c r="I23" i="479" s="1"/>
  <c r="G23" i="479"/>
  <c r="E23" i="479"/>
  <c r="AQ22" i="479"/>
  <c r="AH22" i="479"/>
  <c r="V22" i="479"/>
  <c r="R22" i="479"/>
  <c r="S22" i="479" s="1"/>
  <c r="K22" i="479"/>
  <c r="J22" i="479"/>
  <c r="I22" i="479" s="1"/>
  <c r="G22" i="479"/>
  <c r="E22" i="479"/>
  <c r="AQ21" i="479"/>
  <c r="AH21" i="479"/>
  <c r="V21" i="479"/>
  <c r="R21" i="479"/>
  <c r="T21" i="479" s="1"/>
  <c r="K21" i="479"/>
  <c r="J21" i="479"/>
  <c r="I21" i="479" s="1"/>
  <c r="G21" i="479"/>
  <c r="E21" i="479"/>
  <c r="AH20" i="479"/>
  <c r="V20" i="479"/>
  <c r="R20" i="479"/>
  <c r="S20" i="479" s="1"/>
  <c r="J20" i="479"/>
  <c r="K20" i="479" s="1"/>
  <c r="I20" i="479"/>
  <c r="G20" i="479"/>
  <c r="E20" i="479"/>
  <c r="AQ19" i="479"/>
  <c r="AH19" i="479"/>
  <c r="V19" i="479"/>
  <c r="R19" i="479"/>
  <c r="T19" i="479" s="1"/>
  <c r="J19" i="479"/>
  <c r="K19" i="479" s="1"/>
  <c r="I19" i="479"/>
  <c r="G19" i="479"/>
  <c r="E19" i="479"/>
  <c r="AQ18" i="479"/>
  <c r="AH18" i="479"/>
  <c r="V18" i="479"/>
  <c r="R18" i="479"/>
  <c r="S18" i="479" s="1"/>
  <c r="J18" i="479"/>
  <c r="K18" i="479" s="1"/>
  <c r="I18" i="479"/>
  <c r="G18" i="479"/>
  <c r="E18" i="479"/>
  <c r="AQ17" i="479"/>
  <c r="AH17" i="479"/>
  <c r="V17" i="479"/>
  <c r="R17" i="479"/>
  <c r="T17" i="479" s="1"/>
  <c r="J17" i="479"/>
  <c r="K17" i="479" s="1"/>
  <c r="I17" i="479"/>
  <c r="G17" i="479"/>
  <c r="E17" i="479"/>
  <c r="AQ16" i="479"/>
  <c r="AH16" i="479"/>
  <c r="V16" i="479"/>
  <c r="R16" i="479"/>
  <c r="T16" i="479" s="1"/>
  <c r="J16" i="479"/>
  <c r="K16" i="479" s="1"/>
  <c r="I16" i="479"/>
  <c r="G16" i="479"/>
  <c r="E16" i="479"/>
  <c r="AQ15" i="479"/>
  <c r="AH15" i="479"/>
  <c r="V15" i="479"/>
  <c r="R15" i="479"/>
  <c r="T15" i="479" s="1"/>
  <c r="J15" i="479"/>
  <c r="K15" i="479" s="1"/>
  <c r="I15" i="479"/>
  <c r="G15" i="479"/>
  <c r="E15" i="479"/>
  <c r="AQ14" i="479"/>
  <c r="AH14" i="479"/>
  <c r="V14" i="479"/>
  <c r="R14" i="479"/>
  <c r="T14" i="479" s="1"/>
  <c r="J14" i="479"/>
  <c r="K14" i="479" s="1"/>
  <c r="I14" i="479"/>
  <c r="G14" i="479"/>
  <c r="E14" i="479"/>
  <c r="AQ13" i="479"/>
  <c r="AH13" i="479"/>
  <c r="V13" i="479"/>
  <c r="R13" i="479"/>
  <c r="T13" i="479" s="1"/>
  <c r="J13" i="479"/>
  <c r="K13" i="479" s="1"/>
  <c r="I13" i="479"/>
  <c r="G13" i="479"/>
  <c r="E13" i="479"/>
  <c r="AQ12" i="479"/>
  <c r="AH12" i="479"/>
  <c r="V12" i="479"/>
  <c r="R12" i="479"/>
  <c r="T12" i="479" s="1"/>
  <c r="J12" i="479"/>
  <c r="K12" i="479" s="1"/>
  <c r="I12" i="479"/>
  <c r="G12" i="479"/>
  <c r="E12" i="479"/>
  <c r="V11" i="479"/>
  <c r="J11" i="479"/>
  <c r="K11" i="479" s="1"/>
  <c r="I11" i="479"/>
  <c r="G11" i="479"/>
  <c r="E11" i="479"/>
  <c r="AQ11" i="479"/>
  <c r="AG8" i="479"/>
  <c r="R11" i="479"/>
  <c r="T32" i="479" l="1"/>
  <c r="AI32" i="479" s="1"/>
  <c r="AI29" i="479"/>
  <c r="T30" i="479"/>
  <c r="AI27" i="479"/>
  <c r="T28" i="479"/>
  <c r="AI28" i="479" s="1"/>
  <c r="T26" i="479"/>
  <c r="AI26" i="479" s="1"/>
  <c r="T24" i="479"/>
  <c r="AI24" i="479" s="1"/>
  <c r="T22" i="479"/>
  <c r="AI22" i="479" s="1"/>
  <c r="AI21" i="479"/>
  <c r="T20" i="479"/>
  <c r="AI20" i="479" s="1"/>
  <c r="AI19" i="479"/>
  <c r="AI17" i="479"/>
  <c r="S16" i="479"/>
  <c r="AQ35" i="479"/>
  <c r="AI23" i="479"/>
  <c r="AI30" i="479"/>
  <c r="AI31" i="479"/>
  <c r="AI13" i="479"/>
  <c r="AI14" i="479"/>
  <c r="AI15" i="479"/>
  <c r="AI16" i="479"/>
  <c r="AI25" i="479"/>
  <c r="S17" i="479"/>
  <c r="S19" i="479"/>
  <c r="S21" i="479"/>
  <c r="S23" i="479"/>
  <c r="S25" i="479"/>
  <c r="S27" i="479"/>
  <c r="S29" i="479"/>
  <c r="S31" i="479"/>
  <c r="AI12" i="479"/>
  <c r="S15" i="479"/>
  <c r="T18" i="479"/>
  <c r="AI18" i="479" s="1"/>
  <c r="AI33" i="479"/>
  <c r="AI34" i="479"/>
  <c r="S14" i="479"/>
  <c r="R35" i="479"/>
  <c r="T11" i="479"/>
  <c r="S11" i="479"/>
  <c r="S13" i="479"/>
  <c r="S33" i="479"/>
  <c r="S34" i="479"/>
  <c r="AP35" i="479"/>
  <c r="AG35" i="479"/>
  <c r="AH11" i="479"/>
  <c r="S12" i="479"/>
  <c r="AP10" i="478"/>
  <c r="AP35" i="478" s="1"/>
  <c r="AG10" i="478"/>
  <c r="AG35" i="478" s="1"/>
  <c r="Q10" i="478"/>
  <c r="R11" i="478" s="1"/>
  <c r="AR35" i="478"/>
  <c r="AQ34" i="478"/>
  <c r="AH34" i="478"/>
  <c r="V34" i="478"/>
  <c r="R34" i="478"/>
  <c r="T34" i="478" s="1"/>
  <c r="J34" i="478"/>
  <c r="K34" i="478" s="1"/>
  <c r="G34" i="478"/>
  <c r="E34" i="478"/>
  <c r="AQ33" i="478"/>
  <c r="AH33" i="478"/>
  <c r="V33" i="478"/>
  <c r="R33" i="478"/>
  <c r="S33" i="478" s="1"/>
  <c r="J33" i="478"/>
  <c r="K33" i="478" s="1"/>
  <c r="G33" i="478"/>
  <c r="E33" i="478"/>
  <c r="AW32" i="478"/>
  <c r="AQ32" i="478"/>
  <c r="AH32" i="478"/>
  <c r="V32" i="478"/>
  <c r="R32" i="478"/>
  <c r="S32" i="478" s="1"/>
  <c r="K32" i="478"/>
  <c r="J32" i="478"/>
  <c r="I32" i="478" s="1"/>
  <c r="G32" i="478"/>
  <c r="E32" i="478"/>
  <c r="AQ31" i="478"/>
  <c r="AH31" i="478"/>
  <c r="V31" i="478"/>
  <c r="R31" i="478"/>
  <c r="S31" i="478" s="1"/>
  <c r="K31" i="478"/>
  <c r="J31" i="478"/>
  <c r="I31" i="478" s="1"/>
  <c r="G31" i="478"/>
  <c r="E31" i="478"/>
  <c r="AQ30" i="478"/>
  <c r="AH30" i="478"/>
  <c r="V30" i="478"/>
  <c r="R30" i="478"/>
  <c r="S30" i="478" s="1"/>
  <c r="K30" i="478"/>
  <c r="J30" i="478"/>
  <c r="I30" i="478" s="1"/>
  <c r="G30" i="478"/>
  <c r="E30" i="478"/>
  <c r="AQ29" i="478"/>
  <c r="AH29" i="478"/>
  <c r="V29" i="478"/>
  <c r="R29" i="478"/>
  <c r="S29" i="478" s="1"/>
  <c r="K29" i="478"/>
  <c r="J29" i="478"/>
  <c r="I29" i="478" s="1"/>
  <c r="G29" i="478"/>
  <c r="E29" i="478"/>
  <c r="AQ28" i="478"/>
  <c r="AH28" i="478"/>
  <c r="V28" i="478"/>
  <c r="R28" i="478"/>
  <c r="S28" i="478" s="1"/>
  <c r="K28" i="478"/>
  <c r="J28" i="478"/>
  <c r="I28" i="478" s="1"/>
  <c r="G28" i="478"/>
  <c r="E28" i="478"/>
  <c r="AQ27" i="478"/>
  <c r="AH27" i="478"/>
  <c r="V27" i="478"/>
  <c r="R27" i="478"/>
  <c r="S27" i="478" s="1"/>
  <c r="K27" i="478"/>
  <c r="J27" i="478"/>
  <c r="I27" i="478" s="1"/>
  <c r="G27" i="478"/>
  <c r="E27" i="478"/>
  <c r="AQ26" i="478"/>
  <c r="AH26" i="478"/>
  <c r="V26" i="478"/>
  <c r="R26" i="478"/>
  <c r="S26" i="478" s="1"/>
  <c r="K26" i="478"/>
  <c r="J26" i="478"/>
  <c r="I26" i="478" s="1"/>
  <c r="G26" i="478"/>
  <c r="E26" i="478"/>
  <c r="AQ25" i="478"/>
  <c r="AH25" i="478"/>
  <c r="V25" i="478"/>
  <c r="R25" i="478"/>
  <c r="S25" i="478" s="1"/>
  <c r="K25" i="478"/>
  <c r="J25" i="478"/>
  <c r="I25" i="478" s="1"/>
  <c r="G25" i="478"/>
  <c r="E25" i="478"/>
  <c r="AQ24" i="478"/>
  <c r="AH24" i="478"/>
  <c r="V24" i="478"/>
  <c r="R24" i="478"/>
  <c r="S24" i="478" s="1"/>
  <c r="K24" i="478"/>
  <c r="J24" i="478"/>
  <c r="I24" i="478" s="1"/>
  <c r="G24" i="478"/>
  <c r="E24" i="478"/>
  <c r="AQ23" i="478"/>
  <c r="AH23" i="478"/>
  <c r="V23" i="478"/>
  <c r="R23" i="478"/>
  <c r="S23" i="478" s="1"/>
  <c r="K23" i="478"/>
  <c r="J23" i="478"/>
  <c r="I23" i="478" s="1"/>
  <c r="G23" i="478"/>
  <c r="E23" i="478"/>
  <c r="AQ22" i="478"/>
  <c r="AH22" i="478"/>
  <c r="V22" i="478"/>
  <c r="R22" i="478"/>
  <c r="S22" i="478" s="1"/>
  <c r="K22" i="478"/>
  <c r="J22" i="478"/>
  <c r="I22" i="478" s="1"/>
  <c r="G22" i="478"/>
  <c r="E22" i="478"/>
  <c r="AQ21" i="478"/>
  <c r="AH21" i="478"/>
  <c r="V21" i="478"/>
  <c r="R21" i="478"/>
  <c r="S21" i="478" s="1"/>
  <c r="K21" i="478"/>
  <c r="J21" i="478"/>
  <c r="I21" i="478" s="1"/>
  <c r="G21" i="478"/>
  <c r="E21" i="478"/>
  <c r="AH20" i="478"/>
  <c r="V20" i="478"/>
  <c r="R20" i="478"/>
  <c r="T20" i="478" s="1"/>
  <c r="J20" i="478"/>
  <c r="I20" i="478" s="1"/>
  <c r="G20" i="478"/>
  <c r="E20" i="478"/>
  <c r="AQ19" i="478"/>
  <c r="AH19" i="478"/>
  <c r="V19" i="478"/>
  <c r="R19" i="478"/>
  <c r="S19" i="478" s="1"/>
  <c r="J19" i="478"/>
  <c r="I19" i="478" s="1"/>
  <c r="G19" i="478"/>
  <c r="E19" i="478"/>
  <c r="AQ18" i="478"/>
  <c r="AH18" i="478"/>
  <c r="V18" i="478"/>
  <c r="R18" i="478"/>
  <c r="S18" i="478" s="1"/>
  <c r="J18" i="478"/>
  <c r="K18" i="478" s="1"/>
  <c r="G18" i="478"/>
  <c r="E18" i="478"/>
  <c r="AQ17" i="478"/>
  <c r="AH17" i="478"/>
  <c r="V17" i="478"/>
  <c r="R17" i="478"/>
  <c r="S17" i="478" s="1"/>
  <c r="J17" i="478"/>
  <c r="K17" i="478" s="1"/>
  <c r="G17" i="478"/>
  <c r="E17" i="478"/>
  <c r="AQ16" i="478"/>
  <c r="AH16" i="478"/>
  <c r="V16" i="478"/>
  <c r="R16" i="478"/>
  <c r="T16" i="478" s="1"/>
  <c r="J16" i="478"/>
  <c r="I16" i="478" s="1"/>
  <c r="G16" i="478"/>
  <c r="E16" i="478"/>
  <c r="AQ15" i="478"/>
  <c r="AH15" i="478"/>
  <c r="V15" i="478"/>
  <c r="R15" i="478"/>
  <c r="T15" i="478" s="1"/>
  <c r="J15" i="478"/>
  <c r="I15" i="478" s="1"/>
  <c r="G15" i="478"/>
  <c r="E15" i="478"/>
  <c r="AQ14" i="478"/>
  <c r="AH14" i="478"/>
  <c r="V14" i="478"/>
  <c r="R14" i="478"/>
  <c r="S14" i="478" s="1"/>
  <c r="J14" i="478"/>
  <c r="K14" i="478" s="1"/>
  <c r="G14" i="478"/>
  <c r="E14" i="478"/>
  <c r="AQ13" i="478"/>
  <c r="AH13" i="478"/>
  <c r="V13" i="478"/>
  <c r="R13" i="478"/>
  <c r="S13" i="478" s="1"/>
  <c r="J13" i="478"/>
  <c r="K13" i="478" s="1"/>
  <c r="G13" i="478"/>
  <c r="E13" i="478"/>
  <c r="AQ12" i="478"/>
  <c r="AH12" i="478"/>
  <c r="V12" i="478"/>
  <c r="R12" i="478"/>
  <c r="T12" i="478" s="1"/>
  <c r="J12" i="478"/>
  <c r="I12" i="478" s="1"/>
  <c r="G12" i="478"/>
  <c r="E12" i="478"/>
  <c r="V11" i="478"/>
  <c r="J11" i="478"/>
  <c r="K11" i="478" s="1"/>
  <c r="G11" i="478"/>
  <c r="E11" i="478"/>
  <c r="T35" i="479" l="1"/>
  <c r="AI34" i="478"/>
  <c r="S34" i="478"/>
  <c r="T33" i="478"/>
  <c r="S35" i="479"/>
  <c r="AH35" i="479"/>
  <c r="AI11" i="479"/>
  <c r="T30" i="478"/>
  <c r="AI30" i="478" s="1"/>
  <c r="T26" i="478"/>
  <c r="AI26" i="478" s="1"/>
  <c r="T22" i="478"/>
  <c r="AI22" i="478" s="1"/>
  <c r="AI20" i="478"/>
  <c r="T18" i="478"/>
  <c r="AI18" i="478" s="1"/>
  <c r="T17" i="478"/>
  <c r="AI17" i="478" s="1"/>
  <c r="AI16" i="478"/>
  <c r="T14" i="478"/>
  <c r="AI14" i="478" s="1"/>
  <c r="T13" i="478"/>
  <c r="AI13" i="478" s="1"/>
  <c r="AI12" i="478"/>
  <c r="AI15" i="478"/>
  <c r="AI33" i="478"/>
  <c r="S15" i="478"/>
  <c r="T27" i="478"/>
  <c r="AI27" i="478" s="1"/>
  <c r="T31" i="478"/>
  <c r="AI31" i="478" s="1"/>
  <c r="S12" i="478"/>
  <c r="S16" i="478"/>
  <c r="T19" i="478"/>
  <c r="AI19" i="478" s="1"/>
  <c r="S20" i="478"/>
  <c r="T32" i="478"/>
  <c r="T21" i="478"/>
  <c r="AI21" i="478" s="1"/>
  <c r="T25" i="478"/>
  <c r="AI25" i="478" s="1"/>
  <c r="T29" i="478"/>
  <c r="AI29" i="478" s="1"/>
  <c r="AI32" i="478"/>
  <c r="T23" i="478"/>
  <c r="AI23" i="478" s="1"/>
  <c r="T24" i="478"/>
  <c r="AI24" i="478" s="1"/>
  <c r="T28" i="478"/>
  <c r="AI28" i="478" s="1"/>
  <c r="R35" i="478"/>
  <c r="T11" i="478"/>
  <c r="S11" i="478"/>
  <c r="AG8" i="478"/>
  <c r="K12" i="478"/>
  <c r="K15" i="478"/>
  <c r="K16" i="478"/>
  <c r="K19" i="478"/>
  <c r="K20" i="478"/>
  <c r="AH11" i="478"/>
  <c r="AQ11" i="478"/>
  <c r="AQ35" i="478" s="1"/>
  <c r="I11" i="478"/>
  <c r="I13" i="478"/>
  <c r="I14" i="478"/>
  <c r="I17" i="478"/>
  <c r="I18" i="478"/>
  <c r="I33" i="478"/>
  <c r="I34" i="478"/>
  <c r="AI35" i="479" l="1"/>
  <c r="S35" i="478"/>
  <c r="T35" i="478"/>
  <c r="AH35" i="478"/>
  <c r="AI11" i="478"/>
  <c r="AI35" i="478" l="1"/>
  <c r="AP10" i="477"/>
  <c r="AG10" i="477"/>
  <c r="AG8" i="477" s="1"/>
  <c r="Q10" i="477"/>
  <c r="AR35" i="477"/>
  <c r="AQ34" i="477"/>
  <c r="AH34" i="477"/>
  <c r="V34" i="477"/>
  <c r="R34" i="477"/>
  <c r="T34" i="477" s="1"/>
  <c r="J34" i="477"/>
  <c r="K34" i="477" s="1"/>
  <c r="G34" i="477"/>
  <c r="E34" i="477"/>
  <c r="AQ33" i="477"/>
  <c r="AH33" i="477"/>
  <c r="V33" i="477"/>
  <c r="R33" i="477"/>
  <c r="T33" i="477" s="1"/>
  <c r="J33" i="477"/>
  <c r="K33" i="477" s="1"/>
  <c r="G33" i="477"/>
  <c r="E33" i="477"/>
  <c r="AW32" i="477"/>
  <c r="AQ32" i="477"/>
  <c r="AH32" i="477"/>
  <c r="V32" i="477"/>
  <c r="R32" i="477"/>
  <c r="S32" i="477" s="1"/>
  <c r="K32" i="477"/>
  <c r="J32" i="477"/>
  <c r="I32" i="477"/>
  <c r="G32" i="477"/>
  <c r="E32" i="477"/>
  <c r="AQ31" i="477"/>
  <c r="AH31" i="477"/>
  <c r="V31" i="477"/>
  <c r="R31" i="477"/>
  <c r="T31" i="477" s="1"/>
  <c r="K31" i="477"/>
  <c r="J31" i="477"/>
  <c r="I31" i="477"/>
  <c r="G31" i="477"/>
  <c r="E31" i="477"/>
  <c r="AQ30" i="477"/>
  <c r="AH30" i="477"/>
  <c r="V30" i="477"/>
  <c r="R30" i="477"/>
  <c r="K30" i="477"/>
  <c r="J30" i="477"/>
  <c r="I30" i="477"/>
  <c r="G30" i="477"/>
  <c r="E30" i="477"/>
  <c r="AQ29" i="477"/>
  <c r="AH29" i="477"/>
  <c r="V29" i="477"/>
  <c r="R29" i="477"/>
  <c r="T29" i="477" s="1"/>
  <c r="K29" i="477"/>
  <c r="J29" i="477"/>
  <c r="I29" i="477"/>
  <c r="G29" i="477"/>
  <c r="E29" i="477"/>
  <c r="AQ28" i="477"/>
  <c r="AH28" i="477"/>
  <c r="V28" i="477"/>
  <c r="R28" i="477"/>
  <c r="T28" i="477" s="1"/>
  <c r="K28" i="477"/>
  <c r="J28" i="477"/>
  <c r="I28" i="477"/>
  <c r="G28" i="477"/>
  <c r="E28" i="477"/>
  <c r="AQ27" i="477"/>
  <c r="AH27" i="477"/>
  <c r="V27" i="477"/>
  <c r="R27" i="477"/>
  <c r="S27" i="477" s="1"/>
  <c r="K27" i="477"/>
  <c r="J27" i="477"/>
  <c r="I27" i="477"/>
  <c r="G27" i="477"/>
  <c r="E27" i="477"/>
  <c r="AQ26" i="477"/>
  <c r="AH26" i="477"/>
  <c r="V26" i="477"/>
  <c r="R26" i="477"/>
  <c r="T26" i="477" s="1"/>
  <c r="K26" i="477"/>
  <c r="J26" i="477"/>
  <c r="I26" i="477"/>
  <c r="G26" i="477"/>
  <c r="E26" i="477"/>
  <c r="AQ25" i="477"/>
  <c r="AH25" i="477"/>
  <c r="V25" i="477"/>
  <c r="R25" i="477"/>
  <c r="S25" i="477" s="1"/>
  <c r="K25" i="477"/>
  <c r="J25" i="477"/>
  <c r="I25" i="477"/>
  <c r="G25" i="477"/>
  <c r="E25" i="477"/>
  <c r="AQ24" i="477"/>
  <c r="AH24" i="477"/>
  <c r="V24" i="477"/>
  <c r="R24" i="477"/>
  <c r="T24" i="477" s="1"/>
  <c r="K24" i="477"/>
  <c r="J24" i="477"/>
  <c r="I24" i="477"/>
  <c r="G24" i="477"/>
  <c r="E24" i="477"/>
  <c r="AQ23" i="477"/>
  <c r="AH23" i="477"/>
  <c r="V23" i="477"/>
  <c r="R23" i="477"/>
  <c r="S23" i="477" s="1"/>
  <c r="K23" i="477"/>
  <c r="J23" i="477"/>
  <c r="I23" i="477"/>
  <c r="G23" i="477"/>
  <c r="E23" i="477"/>
  <c r="AQ22" i="477"/>
  <c r="AH22" i="477"/>
  <c r="V22" i="477"/>
  <c r="R22" i="477"/>
  <c r="T22" i="477" s="1"/>
  <c r="K22" i="477"/>
  <c r="J22" i="477"/>
  <c r="I22" i="477"/>
  <c r="G22" i="477"/>
  <c r="E22" i="477"/>
  <c r="AQ21" i="477"/>
  <c r="AH21" i="477"/>
  <c r="V21" i="477"/>
  <c r="R21" i="477"/>
  <c r="T21" i="477" s="1"/>
  <c r="K21" i="477"/>
  <c r="J21" i="477"/>
  <c r="I21" i="477"/>
  <c r="G21" i="477"/>
  <c r="E21" i="477"/>
  <c r="AH20" i="477"/>
  <c r="V20" i="477"/>
  <c r="R20" i="477"/>
  <c r="S20" i="477" s="1"/>
  <c r="J20" i="477"/>
  <c r="K20" i="477" s="1"/>
  <c r="G20" i="477"/>
  <c r="E20" i="477"/>
  <c r="AQ19" i="477"/>
  <c r="AH19" i="477"/>
  <c r="V19" i="477"/>
  <c r="R19" i="477"/>
  <c r="S19" i="477" s="1"/>
  <c r="J19" i="477"/>
  <c r="K19" i="477" s="1"/>
  <c r="G19" i="477"/>
  <c r="E19" i="477"/>
  <c r="AQ18" i="477"/>
  <c r="AH18" i="477"/>
  <c r="V18" i="477"/>
  <c r="R18" i="477"/>
  <c r="S18" i="477" s="1"/>
  <c r="J18" i="477"/>
  <c r="K18" i="477" s="1"/>
  <c r="G18" i="477"/>
  <c r="E18" i="477"/>
  <c r="AQ17" i="477"/>
  <c r="AH17" i="477"/>
  <c r="V17" i="477"/>
  <c r="R17" i="477"/>
  <c r="S17" i="477" s="1"/>
  <c r="J17" i="477"/>
  <c r="K17" i="477" s="1"/>
  <c r="G17" i="477"/>
  <c r="E17" i="477"/>
  <c r="AQ16" i="477"/>
  <c r="AH16" i="477"/>
  <c r="V16" i="477"/>
  <c r="R16" i="477"/>
  <c r="S16" i="477" s="1"/>
  <c r="J16" i="477"/>
  <c r="K16" i="477" s="1"/>
  <c r="G16" i="477"/>
  <c r="E16" i="477"/>
  <c r="AQ15" i="477"/>
  <c r="AH15" i="477"/>
  <c r="V15" i="477"/>
  <c r="R15" i="477"/>
  <c r="S15" i="477" s="1"/>
  <c r="J15" i="477"/>
  <c r="K15" i="477" s="1"/>
  <c r="G15" i="477"/>
  <c r="E15" i="477"/>
  <c r="AQ14" i="477"/>
  <c r="AH14" i="477"/>
  <c r="V14" i="477"/>
  <c r="R14" i="477"/>
  <c r="S14" i="477" s="1"/>
  <c r="J14" i="477"/>
  <c r="K14" i="477" s="1"/>
  <c r="G14" i="477"/>
  <c r="E14" i="477"/>
  <c r="AQ13" i="477"/>
  <c r="AH13" i="477"/>
  <c r="V13" i="477"/>
  <c r="R13" i="477"/>
  <c r="S13" i="477" s="1"/>
  <c r="J13" i="477"/>
  <c r="K13" i="477" s="1"/>
  <c r="G13" i="477"/>
  <c r="E13" i="477"/>
  <c r="AQ12" i="477"/>
  <c r="AH12" i="477"/>
  <c r="V12" i="477"/>
  <c r="R12" i="477"/>
  <c r="T12" i="477" s="1"/>
  <c r="J12" i="477"/>
  <c r="K12" i="477" s="1"/>
  <c r="G12" i="477"/>
  <c r="E12" i="477"/>
  <c r="AH11" i="477"/>
  <c r="V11" i="477"/>
  <c r="J11" i="477"/>
  <c r="K11" i="477" s="1"/>
  <c r="G11" i="477"/>
  <c r="E11" i="477"/>
  <c r="AQ11" i="477"/>
  <c r="R11" i="477"/>
  <c r="T32" i="477" l="1"/>
  <c r="AI32" i="477" s="1"/>
  <c r="S31" i="477"/>
  <c r="S30" i="477"/>
  <c r="T30" i="477"/>
  <c r="AI30" i="477" s="1"/>
  <c r="S29" i="477"/>
  <c r="AI29" i="477"/>
  <c r="AI28" i="477"/>
  <c r="S28" i="477"/>
  <c r="T27" i="477"/>
  <c r="AI27" i="477" s="1"/>
  <c r="AI26" i="477"/>
  <c r="S26" i="477"/>
  <c r="T25" i="477"/>
  <c r="AI25" i="477" s="1"/>
  <c r="S24" i="477"/>
  <c r="AI24" i="477"/>
  <c r="T23" i="477"/>
  <c r="AI23" i="477" s="1"/>
  <c r="AI22" i="477"/>
  <c r="S22" i="477"/>
  <c r="AI21" i="477"/>
  <c r="S21" i="477"/>
  <c r="AQ35" i="477"/>
  <c r="AH35" i="477"/>
  <c r="AI31" i="477"/>
  <c r="AI33" i="477"/>
  <c r="T13" i="477"/>
  <c r="AI13" i="477" s="1"/>
  <c r="T14" i="477"/>
  <c r="AI14" i="477" s="1"/>
  <c r="T15" i="477"/>
  <c r="AI15" i="477" s="1"/>
  <c r="T16" i="477"/>
  <c r="AI16" i="477" s="1"/>
  <c r="T17" i="477"/>
  <c r="AI17" i="477" s="1"/>
  <c r="T18" i="477"/>
  <c r="AI18" i="477" s="1"/>
  <c r="T19" i="477"/>
  <c r="AI19" i="477" s="1"/>
  <c r="T20" i="477"/>
  <c r="AI20" i="477" s="1"/>
  <c r="AI34" i="477"/>
  <c r="R35" i="477"/>
  <c r="T11" i="477"/>
  <c r="S11" i="477"/>
  <c r="AI12" i="477"/>
  <c r="I11" i="477"/>
  <c r="I12" i="477"/>
  <c r="S12" i="477"/>
  <c r="I13" i="477"/>
  <c r="I14" i="477"/>
  <c r="I15" i="477"/>
  <c r="I16" i="477"/>
  <c r="I17" i="477"/>
  <c r="I18" i="477"/>
  <c r="I19" i="477"/>
  <c r="I20" i="477"/>
  <c r="I33" i="477"/>
  <c r="S33" i="477"/>
  <c r="I34" i="477"/>
  <c r="S34" i="477"/>
  <c r="AP35" i="477"/>
  <c r="AG35" i="477"/>
  <c r="T35" i="477" l="1"/>
  <c r="AI35" i="477" s="1"/>
  <c r="AI11" i="477"/>
  <c r="S35" i="477"/>
  <c r="AP10" i="476" l="1"/>
  <c r="AG10" i="476"/>
  <c r="Q10" i="476"/>
  <c r="AR35" i="476"/>
  <c r="AQ34" i="476"/>
  <c r="AH34" i="476"/>
  <c r="V34" i="476"/>
  <c r="R34" i="476"/>
  <c r="T34" i="476" s="1"/>
  <c r="J34" i="476"/>
  <c r="K34" i="476" s="1"/>
  <c r="G34" i="476"/>
  <c r="E34" i="476"/>
  <c r="AQ33" i="476"/>
  <c r="AH33" i="476"/>
  <c r="V33" i="476"/>
  <c r="R33" i="476"/>
  <c r="T33" i="476" s="1"/>
  <c r="J33" i="476"/>
  <c r="K33" i="476" s="1"/>
  <c r="G33" i="476"/>
  <c r="E33" i="476"/>
  <c r="AW32" i="476"/>
  <c r="AQ32" i="476"/>
  <c r="AH32" i="476"/>
  <c r="V32" i="476"/>
  <c r="R32" i="476"/>
  <c r="T32" i="476" s="1"/>
  <c r="K32" i="476"/>
  <c r="J32" i="476"/>
  <c r="I32" i="476"/>
  <c r="G32" i="476"/>
  <c r="E32" i="476"/>
  <c r="AQ31" i="476"/>
  <c r="AH31" i="476"/>
  <c r="V31" i="476"/>
  <c r="R31" i="476"/>
  <c r="T31" i="476" s="1"/>
  <c r="K31" i="476"/>
  <c r="J31" i="476"/>
  <c r="I31" i="476"/>
  <c r="G31" i="476"/>
  <c r="E31" i="476"/>
  <c r="AQ30" i="476"/>
  <c r="AH30" i="476"/>
  <c r="V30" i="476"/>
  <c r="R30" i="476"/>
  <c r="T30" i="476" s="1"/>
  <c r="J30" i="476"/>
  <c r="I30" i="476" s="1"/>
  <c r="G30" i="476"/>
  <c r="E30" i="476"/>
  <c r="AQ29" i="476"/>
  <c r="AH29" i="476"/>
  <c r="V29" i="476"/>
  <c r="R29" i="476"/>
  <c r="T29" i="476" s="1"/>
  <c r="J29" i="476"/>
  <c r="K29" i="476" s="1"/>
  <c r="G29" i="476"/>
  <c r="E29" i="476"/>
  <c r="AQ28" i="476"/>
  <c r="AH28" i="476"/>
  <c r="V28" i="476"/>
  <c r="R28" i="476"/>
  <c r="T28" i="476" s="1"/>
  <c r="K28" i="476"/>
  <c r="J28" i="476"/>
  <c r="I28" i="476"/>
  <c r="G28" i="476"/>
  <c r="E28" i="476"/>
  <c r="AQ27" i="476"/>
  <c r="AH27" i="476"/>
  <c r="V27" i="476"/>
  <c r="R27" i="476"/>
  <c r="T27" i="476" s="1"/>
  <c r="K27" i="476"/>
  <c r="J27" i="476"/>
  <c r="I27" i="476"/>
  <c r="G27" i="476"/>
  <c r="E27" i="476"/>
  <c r="AQ26" i="476"/>
  <c r="AH26" i="476"/>
  <c r="V26" i="476"/>
  <c r="R26" i="476"/>
  <c r="T26" i="476" s="1"/>
  <c r="K26" i="476"/>
  <c r="J26" i="476"/>
  <c r="I26" i="476"/>
  <c r="G26" i="476"/>
  <c r="E26" i="476"/>
  <c r="AQ25" i="476"/>
  <c r="AH25" i="476"/>
  <c r="V25" i="476"/>
  <c r="R25" i="476"/>
  <c r="T25" i="476" s="1"/>
  <c r="K25" i="476"/>
  <c r="J25" i="476"/>
  <c r="I25" i="476"/>
  <c r="G25" i="476"/>
  <c r="E25" i="476"/>
  <c r="AQ24" i="476"/>
  <c r="AH24" i="476"/>
  <c r="V24" i="476"/>
  <c r="R24" i="476"/>
  <c r="T24" i="476" s="1"/>
  <c r="K24" i="476"/>
  <c r="J24" i="476"/>
  <c r="I24" i="476"/>
  <c r="G24" i="476"/>
  <c r="E24" i="476"/>
  <c r="AQ23" i="476"/>
  <c r="AH23" i="476"/>
  <c r="V23" i="476"/>
  <c r="R23" i="476"/>
  <c r="T23" i="476" s="1"/>
  <c r="K23" i="476"/>
  <c r="J23" i="476"/>
  <c r="I23" i="476"/>
  <c r="G23" i="476"/>
  <c r="E23" i="476"/>
  <c r="AQ22" i="476"/>
  <c r="AH22" i="476"/>
  <c r="V22" i="476"/>
  <c r="R22" i="476"/>
  <c r="T22" i="476" s="1"/>
  <c r="K22" i="476"/>
  <c r="J22" i="476"/>
  <c r="I22" i="476"/>
  <c r="G22" i="476"/>
  <c r="E22" i="476"/>
  <c r="AQ21" i="476"/>
  <c r="AH21" i="476"/>
  <c r="V21" i="476"/>
  <c r="R21" i="476"/>
  <c r="T21" i="476" s="1"/>
  <c r="K21" i="476"/>
  <c r="J21" i="476"/>
  <c r="I21" i="476"/>
  <c r="G21" i="476"/>
  <c r="E21" i="476"/>
  <c r="AH20" i="476"/>
  <c r="V20" i="476"/>
  <c r="R20" i="476"/>
  <c r="T20" i="476" s="1"/>
  <c r="J20" i="476"/>
  <c r="K20" i="476" s="1"/>
  <c r="G20" i="476"/>
  <c r="E20" i="476"/>
  <c r="AQ19" i="476"/>
  <c r="AH19" i="476"/>
  <c r="V19" i="476"/>
  <c r="R19" i="476"/>
  <c r="T19" i="476" s="1"/>
  <c r="J19" i="476"/>
  <c r="K19" i="476" s="1"/>
  <c r="G19" i="476"/>
  <c r="E19" i="476"/>
  <c r="AQ18" i="476"/>
  <c r="AH18" i="476"/>
  <c r="V18" i="476"/>
  <c r="R18" i="476"/>
  <c r="T18" i="476" s="1"/>
  <c r="J18" i="476"/>
  <c r="K18" i="476" s="1"/>
  <c r="G18" i="476"/>
  <c r="E18" i="476"/>
  <c r="AQ17" i="476"/>
  <c r="AH17" i="476"/>
  <c r="V17" i="476"/>
  <c r="R17" i="476"/>
  <c r="T17" i="476" s="1"/>
  <c r="J17" i="476"/>
  <c r="K17" i="476" s="1"/>
  <c r="I17" i="476"/>
  <c r="G17" i="476"/>
  <c r="E17" i="476"/>
  <c r="AQ16" i="476"/>
  <c r="AH16" i="476"/>
  <c r="V16" i="476"/>
  <c r="R16" i="476"/>
  <c r="T16" i="476" s="1"/>
  <c r="J16" i="476"/>
  <c r="K16" i="476" s="1"/>
  <c r="I16" i="476"/>
  <c r="G16" i="476"/>
  <c r="E16" i="476"/>
  <c r="AQ15" i="476"/>
  <c r="AH15" i="476"/>
  <c r="V15" i="476"/>
  <c r="R15" i="476"/>
  <c r="T15" i="476" s="1"/>
  <c r="J15" i="476"/>
  <c r="K15" i="476" s="1"/>
  <c r="I15" i="476"/>
  <c r="G15" i="476"/>
  <c r="E15" i="476"/>
  <c r="AQ14" i="476"/>
  <c r="AH14" i="476"/>
  <c r="V14" i="476"/>
  <c r="R14" i="476"/>
  <c r="T14" i="476" s="1"/>
  <c r="J14" i="476"/>
  <c r="K14" i="476" s="1"/>
  <c r="I14" i="476"/>
  <c r="G14" i="476"/>
  <c r="E14" i="476"/>
  <c r="AQ13" i="476"/>
  <c r="AH13" i="476"/>
  <c r="V13" i="476"/>
  <c r="R13" i="476"/>
  <c r="T13" i="476" s="1"/>
  <c r="J13" i="476"/>
  <c r="K13" i="476" s="1"/>
  <c r="G13" i="476"/>
  <c r="E13" i="476"/>
  <c r="AQ12" i="476"/>
  <c r="AH12" i="476"/>
  <c r="V12" i="476"/>
  <c r="R12" i="476"/>
  <c r="T12" i="476" s="1"/>
  <c r="J12" i="476"/>
  <c r="K12" i="476" s="1"/>
  <c r="G12" i="476"/>
  <c r="E12" i="476"/>
  <c r="AH11" i="476"/>
  <c r="V11" i="476"/>
  <c r="J11" i="476"/>
  <c r="K11" i="476" s="1"/>
  <c r="I11" i="476"/>
  <c r="G11" i="476"/>
  <c r="E11" i="476"/>
  <c r="AQ11" i="476"/>
  <c r="AG8" i="476"/>
  <c r="R11" i="476"/>
  <c r="S32" i="476" l="1"/>
  <c r="S31" i="476"/>
  <c r="S30" i="476"/>
  <c r="S29" i="476"/>
  <c r="S28" i="476"/>
  <c r="S27" i="476"/>
  <c r="S26" i="476"/>
  <c r="K30" i="476"/>
  <c r="I29" i="476"/>
  <c r="S25" i="476"/>
  <c r="S24" i="476"/>
  <c r="S23" i="476"/>
  <c r="S22" i="476"/>
  <c r="S21" i="476"/>
  <c r="AI18" i="476"/>
  <c r="I13" i="476"/>
  <c r="AQ35" i="476"/>
  <c r="I12" i="476"/>
  <c r="AH35" i="476"/>
  <c r="AI22" i="476"/>
  <c r="AI24" i="476"/>
  <c r="AI26" i="476"/>
  <c r="AI28" i="476"/>
  <c r="AI30" i="476"/>
  <c r="AI32" i="476"/>
  <c r="AI21" i="476"/>
  <c r="AI23" i="476"/>
  <c r="AI25" i="476"/>
  <c r="AI27" i="476"/>
  <c r="AI29" i="476"/>
  <c r="AI31" i="476"/>
  <c r="AI19" i="476"/>
  <c r="AI34" i="476"/>
  <c r="AI33" i="476"/>
  <c r="AI12" i="476"/>
  <c r="AI13" i="476"/>
  <c r="AI14" i="476"/>
  <c r="AI15" i="476"/>
  <c r="AI16" i="476"/>
  <c r="AI17" i="476"/>
  <c r="R35" i="476"/>
  <c r="T11" i="476"/>
  <c r="T35" i="476" s="1"/>
  <c r="S11" i="476"/>
  <c r="AI20" i="476"/>
  <c r="S13" i="476"/>
  <c r="S14" i="476"/>
  <c r="S15" i="476"/>
  <c r="S16" i="476"/>
  <c r="S17" i="476"/>
  <c r="I18" i="476"/>
  <c r="S18" i="476"/>
  <c r="I19" i="476"/>
  <c r="S19" i="476"/>
  <c r="I20" i="476"/>
  <c r="S20" i="476"/>
  <c r="I33" i="476"/>
  <c r="S33" i="476"/>
  <c r="I34" i="476"/>
  <c r="S34" i="476"/>
  <c r="AP35" i="476"/>
  <c r="AG35" i="476"/>
  <c r="S12" i="476"/>
  <c r="AI35" i="476" l="1"/>
  <c r="AI11" i="476"/>
  <c r="S35" i="476"/>
  <c r="AP10" i="475" l="1"/>
  <c r="AG10" i="475"/>
  <c r="AH11" i="475" s="1"/>
  <c r="Q10" i="475"/>
  <c r="R11" i="475" s="1"/>
  <c r="AR35" i="475"/>
  <c r="AQ34" i="475"/>
  <c r="AH34" i="475"/>
  <c r="V34" i="475"/>
  <c r="R34" i="475"/>
  <c r="J34" i="475"/>
  <c r="K34" i="475" s="1"/>
  <c r="G34" i="475"/>
  <c r="E34" i="475"/>
  <c r="AQ33" i="475"/>
  <c r="AH33" i="475"/>
  <c r="V33" i="475"/>
  <c r="R33" i="475"/>
  <c r="J33" i="475"/>
  <c r="K33" i="475" s="1"/>
  <c r="G33" i="475"/>
  <c r="E33" i="475"/>
  <c r="AW32" i="475"/>
  <c r="AQ32" i="475"/>
  <c r="AH32" i="475"/>
  <c r="V32" i="475"/>
  <c r="R32" i="475"/>
  <c r="J32" i="475"/>
  <c r="K32" i="475" s="1"/>
  <c r="G32" i="475"/>
  <c r="E32" i="475"/>
  <c r="AQ31" i="475"/>
  <c r="AH31" i="475"/>
  <c r="V31" i="475"/>
  <c r="R31" i="475"/>
  <c r="J31" i="475"/>
  <c r="K31" i="475" s="1"/>
  <c r="G31" i="475"/>
  <c r="E31" i="475"/>
  <c r="AQ30" i="475"/>
  <c r="AH30" i="475"/>
  <c r="V30" i="475"/>
  <c r="R30" i="475"/>
  <c r="J30" i="475"/>
  <c r="K30" i="475" s="1"/>
  <c r="G30" i="475"/>
  <c r="E30" i="475"/>
  <c r="AQ29" i="475"/>
  <c r="AH29" i="475"/>
  <c r="V29" i="475"/>
  <c r="R29" i="475"/>
  <c r="J29" i="475"/>
  <c r="K29" i="475" s="1"/>
  <c r="G29" i="475"/>
  <c r="E29" i="475"/>
  <c r="AQ28" i="475"/>
  <c r="AH28" i="475"/>
  <c r="V28" i="475"/>
  <c r="R28" i="475"/>
  <c r="J28" i="475"/>
  <c r="K28" i="475" s="1"/>
  <c r="G28" i="475"/>
  <c r="E28" i="475"/>
  <c r="AQ27" i="475"/>
  <c r="AH27" i="475"/>
  <c r="V27" i="475"/>
  <c r="R27" i="475"/>
  <c r="T27" i="475" s="1"/>
  <c r="J27" i="475"/>
  <c r="K27" i="475" s="1"/>
  <c r="G27" i="475"/>
  <c r="E27" i="475"/>
  <c r="AQ26" i="475"/>
  <c r="AH26" i="475"/>
  <c r="V26" i="475"/>
  <c r="R26" i="475"/>
  <c r="J26" i="475"/>
  <c r="K26" i="475" s="1"/>
  <c r="G26" i="475"/>
  <c r="E26" i="475"/>
  <c r="AQ25" i="475"/>
  <c r="AH25" i="475"/>
  <c r="V25" i="475"/>
  <c r="R25" i="475"/>
  <c r="T25" i="475" s="1"/>
  <c r="J25" i="475"/>
  <c r="K25" i="475" s="1"/>
  <c r="G25" i="475"/>
  <c r="E25" i="475"/>
  <c r="AQ24" i="475"/>
  <c r="AH24" i="475"/>
  <c r="V24" i="475"/>
  <c r="R24" i="475"/>
  <c r="S24" i="475" s="1"/>
  <c r="J24" i="475"/>
  <c r="K24" i="475" s="1"/>
  <c r="G24" i="475"/>
  <c r="E24" i="475"/>
  <c r="AQ23" i="475"/>
  <c r="AH23" i="475"/>
  <c r="V23" i="475"/>
  <c r="R23" i="475"/>
  <c r="S23" i="475" s="1"/>
  <c r="J23" i="475"/>
  <c r="K23" i="475" s="1"/>
  <c r="G23" i="475"/>
  <c r="E23" i="475"/>
  <c r="AQ22" i="475"/>
  <c r="AH22" i="475"/>
  <c r="V22" i="475"/>
  <c r="R22" i="475"/>
  <c r="J22" i="475"/>
  <c r="K22" i="475" s="1"/>
  <c r="G22" i="475"/>
  <c r="E22" i="475"/>
  <c r="AQ21" i="475"/>
  <c r="AH21" i="475"/>
  <c r="V21" i="475"/>
  <c r="R21" i="475"/>
  <c r="T21" i="475" s="1"/>
  <c r="J21" i="475"/>
  <c r="K21" i="475" s="1"/>
  <c r="G21" i="475"/>
  <c r="E21" i="475"/>
  <c r="AH20" i="475"/>
  <c r="V20" i="475"/>
  <c r="R20" i="475"/>
  <c r="T20" i="475" s="1"/>
  <c r="J20" i="475"/>
  <c r="K20" i="475" s="1"/>
  <c r="G20" i="475"/>
  <c r="E20" i="475"/>
  <c r="AQ19" i="475"/>
  <c r="AH19" i="475"/>
  <c r="V19" i="475"/>
  <c r="R19" i="475"/>
  <c r="T19" i="475" s="1"/>
  <c r="J19" i="475"/>
  <c r="K19" i="475" s="1"/>
  <c r="G19" i="475"/>
  <c r="E19" i="475"/>
  <c r="AQ18" i="475"/>
  <c r="AH18" i="475"/>
  <c r="V18" i="475"/>
  <c r="R18" i="475"/>
  <c r="T18" i="475" s="1"/>
  <c r="J18" i="475"/>
  <c r="K18" i="475" s="1"/>
  <c r="G18" i="475"/>
  <c r="E18" i="475"/>
  <c r="AQ17" i="475"/>
  <c r="AH17" i="475"/>
  <c r="V17" i="475"/>
  <c r="R17" i="475"/>
  <c r="T17" i="475" s="1"/>
  <c r="J17" i="475"/>
  <c r="K17" i="475" s="1"/>
  <c r="G17" i="475"/>
  <c r="E17" i="475"/>
  <c r="AQ16" i="475"/>
  <c r="AH16" i="475"/>
  <c r="V16" i="475"/>
  <c r="R16" i="475"/>
  <c r="T16" i="475" s="1"/>
  <c r="J16" i="475"/>
  <c r="K16" i="475" s="1"/>
  <c r="G16" i="475"/>
  <c r="E16" i="475"/>
  <c r="AQ15" i="475"/>
  <c r="AH15" i="475"/>
  <c r="V15" i="475"/>
  <c r="R15" i="475"/>
  <c r="T15" i="475" s="1"/>
  <c r="J15" i="475"/>
  <c r="K15" i="475" s="1"/>
  <c r="G15" i="475"/>
  <c r="E15" i="475"/>
  <c r="AQ14" i="475"/>
  <c r="AH14" i="475"/>
  <c r="V14" i="475"/>
  <c r="R14" i="475"/>
  <c r="T14" i="475" s="1"/>
  <c r="J14" i="475"/>
  <c r="K14" i="475" s="1"/>
  <c r="G14" i="475"/>
  <c r="E14" i="475"/>
  <c r="AQ13" i="475"/>
  <c r="AH13" i="475"/>
  <c r="V13" i="475"/>
  <c r="R13" i="475"/>
  <c r="T13" i="475" s="1"/>
  <c r="J13" i="475"/>
  <c r="K13" i="475" s="1"/>
  <c r="G13" i="475"/>
  <c r="E13" i="475"/>
  <c r="AQ12" i="475"/>
  <c r="AH12" i="475"/>
  <c r="V12" i="475"/>
  <c r="R12" i="475"/>
  <c r="T12" i="475" s="1"/>
  <c r="J12" i="475"/>
  <c r="K12" i="475" s="1"/>
  <c r="G12" i="475"/>
  <c r="E12" i="475"/>
  <c r="V11" i="475"/>
  <c r="J11" i="475"/>
  <c r="K11" i="475" s="1"/>
  <c r="G11" i="475"/>
  <c r="E11" i="475"/>
  <c r="AQ11" i="475"/>
  <c r="T34" i="475" l="1"/>
  <c r="AI34" i="475" s="1"/>
  <c r="T33" i="475"/>
  <c r="AI33" i="475" s="1"/>
  <c r="T31" i="475"/>
  <c r="AI31" i="475" s="1"/>
  <c r="I32" i="475"/>
  <c r="T23" i="475"/>
  <c r="AI27" i="475"/>
  <c r="S32" i="475"/>
  <c r="T29" i="475"/>
  <c r="AI29" i="475" s="1"/>
  <c r="T32" i="475"/>
  <c r="AI32" i="475" s="1"/>
  <c r="I12" i="475"/>
  <c r="S27" i="475"/>
  <c r="S28" i="475"/>
  <c r="I28" i="475"/>
  <c r="T28" i="475"/>
  <c r="AI28" i="475" s="1"/>
  <c r="S29" i="475"/>
  <c r="S31" i="475"/>
  <c r="I21" i="475"/>
  <c r="I22" i="475"/>
  <c r="T22" i="475"/>
  <c r="AI22" i="475" s="1"/>
  <c r="I24" i="475"/>
  <c r="I25" i="475"/>
  <c r="I26" i="475"/>
  <c r="T26" i="475"/>
  <c r="AI26" i="475" s="1"/>
  <c r="I30" i="475"/>
  <c r="T30" i="475"/>
  <c r="AI30" i="475" s="1"/>
  <c r="I15" i="475"/>
  <c r="I16" i="475"/>
  <c r="I17" i="475"/>
  <c r="I18" i="475"/>
  <c r="I19" i="475"/>
  <c r="I20" i="475"/>
  <c r="I29" i="475"/>
  <c r="S22" i="475"/>
  <c r="I23" i="475"/>
  <c r="S26" i="475"/>
  <c r="I27" i="475"/>
  <c r="S30" i="475"/>
  <c r="I31" i="475"/>
  <c r="I11" i="475"/>
  <c r="I14" i="475"/>
  <c r="I13" i="475"/>
  <c r="AG8" i="475"/>
  <c r="AQ35" i="475"/>
  <c r="AH35" i="475"/>
  <c r="AI21" i="475"/>
  <c r="AI23" i="475"/>
  <c r="AI25" i="475"/>
  <c r="S21" i="475"/>
  <c r="S25" i="475"/>
  <c r="AI12" i="475"/>
  <c r="AI13" i="475"/>
  <c r="AI14" i="475"/>
  <c r="AI15" i="475"/>
  <c r="AI16" i="475"/>
  <c r="AI17" i="475"/>
  <c r="AI18" i="475"/>
  <c r="AI19" i="475"/>
  <c r="AI20" i="475"/>
  <c r="T24" i="475"/>
  <c r="AI24" i="475" s="1"/>
  <c r="R35" i="475"/>
  <c r="T11" i="475"/>
  <c r="S11" i="475"/>
  <c r="S12" i="475"/>
  <c r="S13" i="475"/>
  <c r="S14" i="475"/>
  <c r="S15" i="475"/>
  <c r="S16" i="475"/>
  <c r="S17" i="475"/>
  <c r="S18" i="475"/>
  <c r="S19" i="475"/>
  <c r="S20" i="475"/>
  <c r="I33" i="475"/>
  <c r="S33" i="475"/>
  <c r="I34" i="475"/>
  <c r="S34" i="475"/>
  <c r="AP35" i="475"/>
  <c r="AG35" i="475"/>
  <c r="T35" i="475" l="1"/>
  <c r="AI35" i="475" s="1"/>
  <c r="AI11" i="475"/>
  <c r="S35" i="475"/>
  <c r="AP10" i="474" l="1"/>
  <c r="AQ11" i="474" s="1"/>
  <c r="AG10" i="474"/>
  <c r="Q10" i="474"/>
  <c r="AR35" i="474"/>
  <c r="AQ34" i="474"/>
  <c r="AH34" i="474"/>
  <c r="V34" i="474"/>
  <c r="R34" i="474"/>
  <c r="J34" i="474"/>
  <c r="K34" i="474" s="1"/>
  <c r="G34" i="474"/>
  <c r="E34" i="474"/>
  <c r="AQ33" i="474"/>
  <c r="AH33" i="474"/>
  <c r="V33" i="474"/>
  <c r="R33" i="474"/>
  <c r="K33" i="474"/>
  <c r="J33" i="474"/>
  <c r="I33" i="474" s="1"/>
  <c r="G33" i="474"/>
  <c r="E33" i="474"/>
  <c r="AW32" i="474"/>
  <c r="AQ32" i="474"/>
  <c r="AH32" i="474"/>
  <c r="V32" i="474"/>
  <c r="R32" i="474"/>
  <c r="T32" i="474" s="1"/>
  <c r="J32" i="474"/>
  <c r="K32" i="474" s="1"/>
  <c r="G32" i="474"/>
  <c r="E32" i="474"/>
  <c r="AQ31" i="474"/>
  <c r="AH31" i="474"/>
  <c r="V31" i="474"/>
  <c r="R31" i="474"/>
  <c r="T31" i="474" s="1"/>
  <c r="J31" i="474"/>
  <c r="K31" i="474" s="1"/>
  <c r="G31" i="474"/>
  <c r="E31" i="474"/>
  <c r="AQ30" i="474"/>
  <c r="AH30" i="474"/>
  <c r="V30" i="474"/>
  <c r="R30" i="474"/>
  <c r="T30" i="474" s="1"/>
  <c r="J30" i="474"/>
  <c r="K30" i="474" s="1"/>
  <c r="G30" i="474"/>
  <c r="E30" i="474"/>
  <c r="AQ29" i="474"/>
  <c r="AH29" i="474"/>
  <c r="V29" i="474"/>
  <c r="R29" i="474"/>
  <c r="T29" i="474" s="1"/>
  <c r="J29" i="474"/>
  <c r="K29" i="474" s="1"/>
  <c r="G29" i="474"/>
  <c r="E29" i="474"/>
  <c r="AQ28" i="474"/>
  <c r="AH28" i="474"/>
  <c r="V28" i="474"/>
  <c r="R28" i="474"/>
  <c r="J28" i="474"/>
  <c r="K28" i="474" s="1"/>
  <c r="G28" i="474"/>
  <c r="E28" i="474"/>
  <c r="AQ27" i="474"/>
  <c r="AH27" i="474"/>
  <c r="V27" i="474"/>
  <c r="R27" i="474"/>
  <c r="J27" i="474"/>
  <c r="K27" i="474" s="1"/>
  <c r="G27" i="474"/>
  <c r="E27" i="474"/>
  <c r="AQ26" i="474"/>
  <c r="AH26" i="474"/>
  <c r="V26" i="474"/>
  <c r="R26" i="474"/>
  <c r="J26" i="474"/>
  <c r="K26" i="474" s="1"/>
  <c r="G26" i="474"/>
  <c r="E26" i="474"/>
  <c r="AQ25" i="474"/>
  <c r="AH25" i="474"/>
  <c r="V25" i="474"/>
  <c r="R25" i="474"/>
  <c r="J25" i="474"/>
  <c r="K25" i="474" s="1"/>
  <c r="G25" i="474"/>
  <c r="E25" i="474"/>
  <c r="AQ24" i="474"/>
  <c r="AH24" i="474"/>
  <c r="V24" i="474"/>
  <c r="R24" i="474"/>
  <c r="J24" i="474"/>
  <c r="K24" i="474" s="1"/>
  <c r="G24" i="474"/>
  <c r="E24" i="474"/>
  <c r="AQ23" i="474"/>
  <c r="AH23" i="474"/>
  <c r="V23" i="474"/>
  <c r="R23" i="474"/>
  <c r="J23" i="474"/>
  <c r="K23" i="474" s="1"/>
  <c r="G23" i="474"/>
  <c r="E23" i="474"/>
  <c r="AQ22" i="474"/>
  <c r="AH22" i="474"/>
  <c r="V22" i="474"/>
  <c r="R22" i="474"/>
  <c r="J22" i="474"/>
  <c r="K22" i="474" s="1"/>
  <c r="G22" i="474"/>
  <c r="E22" i="474"/>
  <c r="AQ21" i="474"/>
  <c r="AH21" i="474"/>
  <c r="V21" i="474"/>
  <c r="R21" i="474"/>
  <c r="J21" i="474"/>
  <c r="K21" i="474" s="1"/>
  <c r="G21" i="474"/>
  <c r="E21" i="474"/>
  <c r="AH20" i="474"/>
  <c r="V20" i="474"/>
  <c r="R20" i="474"/>
  <c r="J20" i="474"/>
  <c r="K20" i="474" s="1"/>
  <c r="G20" i="474"/>
  <c r="E20" i="474"/>
  <c r="AQ19" i="474"/>
  <c r="AH19" i="474"/>
  <c r="V19" i="474"/>
  <c r="R19" i="474"/>
  <c r="J19" i="474"/>
  <c r="I19" i="474" s="1"/>
  <c r="G19" i="474"/>
  <c r="E19" i="474"/>
  <c r="AQ18" i="474"/>
  <c r="AH18" i="474"/>
  <c r="V18" i="474"/>
  <c r="R18" i="474"/>
  <c r="J18" i="474"/>
  <c r="K18" i="474" s="1"/>
  <c r="G18" i="474"/>
  <c r="E18" i="474"/>
  <c r="AQ17" i="474"/>
  <c r="AH17" i="474"/>
  <c r="V17" i="474"/>
  <c r="R17" i="474"/>
  <c r="J17" i="474"/>
  <c r="I17" i="474" s="1"/>
  <c r="G17" i="474"/>
  <c r="E17" i="474"/>
  <c r="AQ16" i="474"/>
  <c r="AH16" i="474"/>
  <c r="V16" i="474"/>
  <c r="R16" i="474"/>
  <c r="K16" i="474"/>
  <c r="J16" i="474"/>
  <c r="I16" i="474"/>
  <c r="G16" i="474"/>
  <c r="E16" i="474"/>
  <c r="AQ15" i="474"/>
  <c r="AH15" i="474"/>
  <c r="V15" i="474"/>
  <c r="R15" i="474"/>
  <c r="J15" i="474"/>
  <c r="I15" i="474" s="1"/>
  <c r="G15" i="474"/>
  <c r="E15" i="474"/>
  <c r="AQ14" i="474"/>
  <c r="AH14" i="474"/>
  <c r="V14" i="474"/>
  <c r="R14" i="474"/>
  <c r="K14" i="474"/>
  <c r="J14" i="474"/>
  <c r="I14" i="474"/>
  <c r="G14" i="474"/>
  <c r="E14" i="474"/>
  <c r="AQ13" i="474"/>
  <c r="AH13" i="474"/>
  <c r="V13" i="474"/>
  <c r="R13" i="474"/>
  <c r="J13" i="474"/>
  <c r="K13" i="474" s="1"/>
  <c r="G13" i="474"/>
  <c r="E13" i="474"/>
  <c r="AQ12" i="474"/>
  <c r="AH12" i="474"/>
  <c r="V12" i="474"/>
  <c r="R12" i="474"/>
  <c r="J12" i="474"/>
  <c r="I12" i="474" s="1"/>
  <c r="G12" i="474"/>
  <c r="E12" i="474"/>
  <c r="V11" i="474"/>
  <c r="J11" i="474"/>
  <c r="K11" i="474" s="1"/>
  <c r="G11" i="474"/>
  <c r="E11" i="474"/>
  <c r="AG35" i="474"/>
  <c r="R11" i="474"/>
  <c r="S15" i="474" l="1"/>
  <c r="I13" i="474"/>
  <c r="S14" i="474"/>
  <c r="K15" i="474"/>
  <c r="S18" i="474"/>
  <c r="S21" i="474"/>
  <c r="S29" i="474"/>
  <c r="S30" i="474"/>
  <c r="S31" i="474"/>
  <c r="S32" i="474"/>
  <c r="T34" i="474"/>
  <c r="AI34" i="474" s="1"/>
  <c r="I34" i="474"/>
  <c r="S17" i="474"/>
  <c r="S12" i="474"/>
  <c r="S16" i="474"/>
  <c r="S20" i="474"/>
  <c r="S23" i="474"/>
  <c r="S13" i="474"/>
  <c r="S19" i="474"/>
  <c r="S22" i="474"/>
  <c r="T33" i="474"/>
  <c r="AI33" i="474" s="1"/>
  <c r="S28" i="474"/>
  <c r="T28" i="474"/>
  <c r="AI28" i="474" s="1"/>
  <c r="S27" i="474"/>
  <c r="T27" i="474"/>
  <c r="AI27" i="474" s="1"/>
  <c r="S26" i="474"/>
  <c r="T26" i="474"/>
  <c r="AI26" i="474" s="1"/>
  <c r="S25" i="474"/>
  <c r="T25" i="474"/>
  <c r="AI25" i="474" s="1"/>
  <c r="S24" i="474"/>
  <c r="T24" i="474"/>
  <c r="AI24" i="474" s="1"/>
  <c r="T23" i="474"/>
  <c r="AI23" i="474" s="1"/>
  <c r="K19" i="474"/>
  <c r="T22" i="474"/>
  <c r="AI22" i="474" s="1"/>
  <c r="T21" i="474"/>
  <c r="AI21" i="474" s="1"/>
  <c r="T20" i="474"/>
  <c r="AI20" i="474" s="1"/>
  <c r="T19" i="474"/>
  <c r="AI19" i="474" s="1"/>
  <c r="T18" i="474"/>
  <c r="AI18" i="474" s="1"/>
  <c r="K17" i="474"/>
  <c r="I20" i="474"/>
  <c r="I18" i="474"/>
  <c r="T17" i="474"/>
  <c r="AI17" i="474" s="1"/>
  <c r="T16" i="474"/>
  <c r="AI16" i="474" s="1"/>
  <c r="T15" i="474"/>
  <c r="AI15" i="474" s="1"/>
  <c r="T14" i="474"/>
  <c r="AI14" i="474" s="1"/>
  <c r="T13" i="474"/>
  <c r="AI13" i="474" s="1"/>
  <c r="K12" i="474"/>
  <c r="AQ35" i="474"/>
  <c r="T12" i="474"/>
  <c r="I11" i="474"/>
  <c r="AI12" i="474"/>
  <c r="S33" i="474"/>
  <c r="S34" i="474"/>
  <c r="AI29" i="474"/>
  <c r="AI30" i="474"/>
  <c r="AI31" i="474"/>
  <c r="AI32" i="474"/>
  <c r="R35" i="474"/>
  <c r="T11" i="474"/>
  <c r="S11" i="474"/>
  <c r="AG8" i="474"/>
  <c r="AH11" i="474"/>
  <c r="I21" i="474"/>
  <c r="I22" i="474"/>
  <c r="I23" i="474"/>
  <c r="I24" i="474"/>
  <c r="I25" i="474"/>
  <c r="I26" i="474"/>
  <c r="I27" i="474"/>
  <c r="I28" i="474"/>
  <c r="I29" i="474"/>
  <c r="I30" i="474"/>
  <c r="I31" i="474"/>
  <c r="I32" i="474"/>
  <c r="AP35" i="474"/>
  <c r="S35" i="474" l="1"/>
  <c r="T35" i="474"/>
  <c r="AH35" i="474"/>
  <c r="AI11" i="474"/>
  <c r="AI35" i="474" l="1"/>
  <c r="AH29" i="473"/>
  <c r="AP10" i="473" l="1"/>
  <c r="AG10" i="473"/>
  <c r="Q10" i="473"/>
  <c r="AR35" i="473"/>
  <c r="AQ34" i="473"/>
  <c r="AH34" i="473"/>
  <c r="V34" i="473"/>
  <c r="R34" i="473"/>
  <c r="T34" i="473" s="1"/>
  <c r="J34" i="473"/>
  <c r="K34" i="473" s="1"/>
  <c r="G34" i="473"/>
  <c r="E34" i="473"/>
  <c r="AQ33" i="473"/>
  <c r="AH33" i="473"/>
  <c r="V33" i="473"/>
  <c r="R33" i="473"/>
  <c r="T33" i="473" s="1"/>
  <c r="J33" i="473"/>
  <c r="K33" i="473" s="1"/>
  <c r="G33" i="473"/>
  <c r="E33" i="473"/>
  <c r="AW32" i="473"/>
  <c r="AQ32" i="473"/>
  <c r="AH32" i="473"/>
  <c r="V32" i="473"/>
  <c r="R32" i="473"/>
  <c r="J32" i="473"/>
  <c r="K32" i="473" s="1"/>
  <c r="G32" i="473"/>
  <c r="E32" i="473"/>
  <c r="AQ31" i="473"/>
  <c r="AH31" i="473"/>
  <c r="V31" i="473"/>
  <c r="R31" i="473"/>
  <c r="J31" i="473"/>
  <c r="K31" i="473" s="1"/>
  <c r="G31" i="473"/>
  <c r="E31" i="473"/>
  <c r="AQ30" i="473"/>
  <c r="AH30" i="473"/>
  <c r="V30" i="473"/>
  <c r="R30" i="473"/>
  <c r="J30" i="473"/>
  <c r="I30" i="473" s="1"/>
  <c r="G30" i="473"/>
  <c r="E30" i="473"/>
  <c r="AQ29" i="473"/>
  <c r="V29" i="473"/>
  <c r="R29" i="473"/>
  <c r="J29" i="473"/>
  <c r="I29" i="473" s="1"/>
  <c r="G29" i="473"/>
  <c r="E29" i="473"/>
  <c r="AQ28" i="473"/>
  <c r="AH28" i="473"/>
  <c r="V28" i="473"/>
  <c r="R28" i="473"/>
  <c r="J28" i="473"/>
  <c r="K28" i="473" s="1"/>
  <c r="G28" i="473"/>
  <c r="E28" i="473"/>
  <c r="AQ27" i="473"/>
  <c r="AH27" i="473"/>
  <c r="V27" i="473"/>
  <c r="R27" i="473"/>
  <c r="J27" i="473"/>
  <c r="K27" i="473" s="1"/>
  <c r="G27" i="473"/>
  <c r="E27" i="473"/>
  <c r="AQ26" i="473"/>
  <c r="AH26" i="473"/>
  <c r="V26" i="473"/>
  <c r="R26" i="473"/>
  <c r="J26" i="473"/>
  <c r="I26" i="473" s="1"/>
  <c r="G26" i="473"/>
  <c r="E26" i="473"/>
  <c r="AQ25" i="473"/>
  <c r="AH25" i="473"/>
  <c r="V25" i="473"/>
  <c r="R25" i="473"/>
  <c r="J25" i="473"/>
  <c r="I25" i="473" s="1"/>
  <c r="G25" i="473"/>
  <c r="E25" i="473"/>
  <c r="AQ24" i="473"/>
  <c r="AH24" i="473"/>
  <c r="V24" i="473"/>
  <c r="R24" i="473"/>
  <c r="J24" i="473"/>
  <c r="K24" i="473" s="1"/>
  <c r="G24" i="473"/>
  <c r="E24" i="473"/>
  <c r="AQ23" i="473"/>
  <c r="AH23" i="473"/>
  <c r="V23" i="473"/>
  <c r="R23" i="473"/>
  <c r="J23" i="473"/>
  <c r="I23" i="473" s="1"/>
  <c r="G23" i="473"/>
  <c r="E23" i="473"/>
  <c r="AQ22" i="473"/>
  <c r="AH22" i="473"/>
  <c r="V22" i="473"/>
  <c r="R22" i="473"/>
  <c r="J22" i="473"/>
  <c r="K22" i="473" s="1"/>
  <c r="G22" i="473"/>
  <c r="E22" i="473"/>
  <c r="AQ21" i="473"/>
  <c r="AH21" i="473"/>
  <c r="V21" i="473"/>
  <c r="R21" i="473"/>
  <c r="J21" i="473"/>
  <c r="K21" i="473" s="1"/>
  <c r="I21" i="473"/>
  <c r="G21" i="473"/>
  <c r="E21" i="473"/>
  <c r="AH20" i="473"/>
  <c r="V20" i="473"/>
  <c r="R20" i="473"/>
  <c r="T20" i="473" s="1"/>
  <c r="J20" i="473"/>
  <c r="K20" i="473" s="1"/>
  <c r="G20" i="473"/>
  <c r="E20" i="473"/>
  <c r="AQ19" i="473"/>
  <c r="AH19" i="473"/>
  <c r="V19" i="473"/>
  <c r="R19" i="473"/>
  <c r="T19" i="473" s="1"/>
  <c r="J19" i="473"/>
  <c r="K19" i="473" s="1"/>
  <c r="G19" i="473"/>
  <c r="E19" i="473"/>
  <c r="AQ18" i="473"/>
  <c r="AH18" i="473"/>
  <c r="V18" i="473"/>
  <c r="R18" i="473"/>
  <c r="T18" i="473" s="1"/>
  <c r="J18" i="473"/>
  <c r="K18" i="473" s="1"/>
  <c r="G18" i="473"/>
  <c r="E18" i="473"/>
  <c r="AQ17" i="473"/>
  <c r="AH17" i="473"/>
  <c r="V17" i="473"/>
  <c r="R17" i="473"/>
  <c r="T17" i="473" s="1"/>
  <c r="J17" i="473"/>
  <c r="K17" i="473" s="1"/>
  <c r="G17" i="473"/>
  <c r="E17" i="473"/>
  <c r="AQ16" i="473"/>
  <c r="AH16" i="473"/>
  <c r="V16" i="473"/>
  <c r="R16" i="473"/>
  <c r="T16" i="473" s="1"/>
  <c r="J16" i="473"/>
  <c r="K16" i="473" s="1"/>
  <c r="G16" i="473"/>
  <c r="E16" i="473"/>
  <c r="AQ15" i="473"/>
  <c r="AH15" i="473"/>
  <c r="V15" i="473"/>
  <c r="R15" i="473"/>
  <c r="T15" i="473" s="1"/>
  <c r="J15" i="473"/>
  <c r="K15" i="473" s="1"/>
  <c r="G15" i="473"/>
  <c r="E15" i="473"/>
  <c r="AQ14" i="473"/>
  <c r="AH14" i="473"/>
  <c r="V14" i="473"/>
  <c r="R14" i="473"/>
  <c r="T14" i="473" s="1"/>
  <c r="J14" i="473"/>
  <c r="K14" i="473" s="1"/>
  <c r="G14" i="473"/>
  <c r="E14" i="473"/>
  <c r="AQ13" i="473"/>
  <c r="AH13" i="473"/>
  <c r="V13" i="473"/>
  <c r="R13" i="473"/>
  <c r="T13" i="473" s="1"/>
  <c r="J13" i="473"/>
  <c r="K13" i="473" s="1"/>
  <c r="G13" i="473"/>
  <c r="E13" i="473"/>
  <c r="AQ12" i="473"/>
  <c r="AH12" i="473"/>
  <c r="V12" i="473"/>
  <c r="R12" i="473"/>
  <c r="T12" i="473" s="1"/>
  <c r="J12" i="473"/>
  <c r="K12" i="473" s="1"/>
  <c r="G12" i="473"/>
  <c r="E12" i="473"/>
  <c r="AH11" i="473"/>
  <c r="V11" i="473"/>
  <c r="J11" i="473"/>
  <c r="K11" i="473" s="1"/>
  <c r="G11" i="473"/>
  <c r="E11" i="473"/>
  <c r="AQ11" i="473"/>
  <c r="AG8" i="473"/>
  <c r="R11" i="473"/>
  <c r="S32" i="473" l="1"/>
  <c r="T32" i="473"/>
  <c r="AI32" i="473" s="1"/>
  <c r="S31" i="473"/>
  <c r="T31" i="473"/>
  <c r="AI31" i="473" s="1"/>
  <c r="S30" i="473"/>
  <c r="T30" i="473"/>
  <c r="AI30" i="473" s="1"/>
  <c r="T28" i="473"/>
  <c r="S29" i="473"/>
  <c r="T29" i="473"/>
  <c r="AI29" i="473" s="1"/>
  <c r="I27" i="473"/>
  <c r="AI28" i="473"/>
  <c r="S27" i="473"/>
  <c r="S28" i="473"/>
  <c r="T27" i="473"/>
  <c r="AI27" i="473" s="1"/>
  <c r="S26" i="473"/>
  <c r="T26" i="473"/>
  <c r="AI26" i="473" s="1"/>
  <c r="K25" i="473"/>
  <c r="T25" i="473"/>
  <c r="AI25" i="473" s="1"/>
  <c r="S25" i="473"/>
  <c r="T23" i="473"/>
  <c r="AI23" i="473" s="1"/>
  <c r="S24" i="473"/>
  <c r="T24" i="473"/>
  <c r="AI24" i="473" s="1"/>
  <c r="I24" i="473"/>
  <c r="K26" i="473"/>
  <c r="I28" i="473"/>
  <c r="K30" i="473"/>
  <c r="I32" i="473"/>
  <c r="K29" i="473"/>
  <c r="I31" i="473"/>
  <c r="K23" i="473"/>
  <c r="I22" i="473"/>
  <c r="S23" i="473"/>
  <c r="S22" i="473"/>
  <c r="T22" i="473"/>
  <c r="AI22" i="473" s="1"/>
  <c r="S21" i="473"/>
  <c r="T21" i="473"/>
  <c r="AI21" i="473" s="1"/>
  <c r="AI17" i="473"/>
  <c r="AI13" i="473"/>
  <c r="AQ35" i="473"/>
  <c r="AH35" i="473"/>
  <c r="AI14" i="473"/>
  <c r="AI18" i="473"/>
  <c r="AI34" i="473"/>
  <c r="AI33" i="473"/>
  <c r="R35" i="473"/>
  <c r="T11" i="473"/>
  <c r="S11" i="473"/>
  <c r="AI12" i="473"/>
  <c r="AI16" i="473"/>
  <c r="AI20" i="473"/>
  <c r="AI15" i="473"/>
  <c r="AI19" i="473"/>
  <c r="I11" i="473"/>
  <c r="I12" i="473"/>
  <c r="S12" i="473"/>
  <c r="I13" i="473"/>
  <c r="S13" i="473"/>
  <c r="I14" i="473"/>
  <c r="S14" i="473"/>
  <c r="I15" i="473"/>
  <c r="S15" i="473"/>
  <c r="I16" i="473"/>
  <c r="S16" i="473"/>
  <c r="I17" i="473"/>
  <c r="S17" i="473"/>
  <c r="I18" i="473"/>
  <c r="S18" i="473"/>
  <c r="I19" i="473"/>
  <c r="S19" i="473"/>
  <c r="I20" i="473"/>
  <c r="S20" i="473"/>
  <c r="I33" i="473"/>
  <c r="S33" i="473"/>
  <c r="I34" i="473"/>
  <c r="S34" i="473"/>
  <c r="AP35" i="473"/>
  <c r="AG35" i="473"/>
  <c r="T35" i="473" l="1"/>
  <c r="AI35" i="473" s="1"/>
  <c r="AI11" i="473"/>
  <c r="S35" i="473"/>
  <c r="AP10" i="470" l="1"/>
  <c r="AQ11" i="470" s="1"/>
  <c r="AG10" i="470"/>
  <c r="AG8" i="470" s="1"/>
  <c r="Q10" i="470"/>
  <c r="AR35" i="470"/>
  <c r="AQ34" i="470"/>
  <c r="AH34" i="470"/>
  <c r="V34" i="470"/>
  <c r="R34" i="470"/>
  <c r="J34" i="470"/>
  <c r="K34" i="470" s="1"/>
  <c r="G34" i="470"/>
  <c r="E34" i="470"/>
  <c r="AQ33" i="470"/>
  <c r="AH33" i="470"/>
  <c r="V33" i="470"/>
  <c r="R33" i="470"/>
  <c r="J33" i="470"/>
  <c r="K33" i="470" s="1"/>
  <c r="G33" i="470"/>
  <c r="E33" i="470"/>
  <c r="AW32" i="470"/>
  <c r="AQ32" i="470"/>
  <c r="AH32" i="470"/>
  <c r="V32" i="470"/>
  <c r="R32" i="470"/>
  <c r="K32" i="470"/>
  <c r="J32" i="470"/>
  <c r="I32" i="470" s="1"/>
  <c r="G32" i="470"/>
  <c r="E32" i="470"/>
  <c r="AQ31" i="470"/>
  <c r="AH31" i="470"/>
  <c r="V31" i="470"/>
  <c r="R31" i="470"/>
  <c r="J31" i="470"/>
  <c r="K31" i="470" s="1"/>
  <c r="G31" i="470"/>
  <c r="E31" i="470"/>
  <c r="AQ30" i="470"/>
  <c r="AH30" i="470"/>
  <c r="V30" i="470"/>
  <c r="R30" i="470"/>
  <c r="J30" i="470"/>
  <c r="K30" i="470" s="1"/>
  <c r="G30" i="470"/>
  <c r="E30" i="470"/>
  <c r="AQ29" i="470"/>
  <c r="AH29" i="470"/>
  <c r="V29" i="470"/>
  <c r="R29" i="470"/>
  <c r="K29" i="470"/>
  <c r="J29" i="470"/>
  <c r="I29" i="470"/>
  <c r="G29" i="470"/>
  <c r="E29" i="470"/>
  <c r="AQ28" i="470"/>
  <c r="AH28" i="470"/>
  <c r="V28" i="470"/>
  <c r="R28" i="470"/>
  <c r="K28" i="470"/>
  <c r="J28" i="470"/>
  <c r="I28" i="470"/>
  <c r="G28" i="470"/>
  <c r="E28" i="470"/>
  <c r="AQ27" i="470"/>
  <c r="AH27" i="470"/>
  <c r="V27" i="470"/>
  <c r="R27" i="470"/>
  <c r="K27" i="470"/>
  <c r="J27" i="470"/>
  <c r="I27" i="470"/>
  <c r="G27" i="470"/>
  <c r="E27" i="470"/>
  <c r="AQ26" i="470"/>
  <c r="AH26" i="470"/>
  <c r="V26" i="470"/>
  <c r="R26" i="470"/>
  <c r="K26" i="470"/>
  <c r="J26" i="470"/>
  <c r="I26" i="470" s="1"/>
  <c r="G26" i="470"/>
  <c r="E26" i="470"/>
  <c r="AQ25" i="470"/>
  <c r="AH25" i="470"/>
  <c r="V25" i="470"/>
  <c r="R25" i="470"/>
  <c r="K25" i="470"/>
  <c r="J25" i="470"/>
  <c r="I25" i="470" s="1"/>
  <c r="G25" i="470"/>
  <c r="E25" i="470"/>
  <c r="AQ24" i="470"/>
  <c r="AH24" i="470"/>
  <c r="V24" i="470"/>
  <c r="R24" i="470"/>
  <c r="K24" i="470"/>
  <c r="J24" i="470"/>
  <c r="I24" i="470" s="1"/>
  <c r="G24" i="470"/>
  <c r="E24" i="470"/>
  <c r="AQ23" i="470"/>
  <c r="AH23" i="470"/>
  <c r="V23" i="470"/>
  <c r="R23" i="470"/>
  <c r="K23" i="470"/>
  <c r="J23" i="470"/>
  <c r="I23" i="470" s="1"/>
  <c r="G23" i="470"/>
  <c r="E23" i="470"/>
  <c r="AQ22" i="470"/>
  <c r="AH22" i="470"/>
  <c r="V22" i="470"/>
  <c r="R22" i="470"/>
  <c r="K22" i="470"/>
  <c r="J22" i="470"/>
  <c r="I22" i="470" s="1"/>
  <c r="G22" i="470"/>
  <c r="E22" i="470"/>
  <c r="AQ21" i="470"/>
  <c r="AH21" i="470"/>
  <c r="V21" i="470"/>
  <c r="R21" i="470"/>
  <c r="K21" i="470"/>
  <c r="J21" i="470"/>
  <c r="I21" i="470" s="1"/>
  <c r="G21" i="470"/>
  <c r="E21" i="470"/>
  <c r="AH20" i="470"/>
  <c r="V20" i="470"/>
  <c r="R20" i="470"/>
  <c r="J20" i="470"/>
  <c r="K20" i="470" s="1"/>
  <c r="G20" i="470"/>
  <c r="E20" i="470"/>
  <c r="AQ19" i="470"/>
  <c r="AH19" i="470"/>
  <c r="V19" i="470"/>
  <c r="R19" i="470"/>
  <c r="J19" i="470"/>
  <c r="K19" i="470" s="1"/>
  <c r="G19" i="470"/>
  <c r="E19" i="470"/>
  <c r="AQ18" i="470"/>
  <c r="AH18" i="470"/>
  <c r="V18" i="470"/>
  <c r="R18" i="470"/>
  <c r="J18" i="470"/>
  <c r="K18" i="470" s="1"/>
  <c r="G18" i="470"/>
  <c r="E18" i="470"/>
  <c r="AQ17" i="470"/>
  <c r="AH17" i="470"/>
  <c r="V17" i="470"/>
  <c r="R17" i="470"/>
  <c r="J17" i="470"/>
  <c r="K17" i="470" s="1"/>
  <c r="G17" i="470"/>
  <c r="E17" i="470"/>
  <c r="AQ16" i="470"/>
  <c r="AH16" i="470"/>
  <c r="V16" i="470"/>
  <c r="R16" i="470"/>
  <c r="J16" i="470"/>
  <c r="K16" i="470" s="1"/>
  <c r="G16" i="470"/>
  <c r="E16" i="470"/>
  <c r="AQ15" i="470"/>
  <c r="AH15" i="470"/>
  <c r="V15" i="470"/>
  <c r="R15" i="470"/>
  <c r="J15" i="470"/>
  <c r="K15" i="470" s="1"/>
  <c r="G15" i="470"/>
  <c r="E15" i="470"/>
  <c r="AQ14" i="470"/>
  <c r="AH14" i="470"/>
  <c r="V14" i="470"/>
  <c r="R14" i="470"/>
  <c r="J14" i="470"/>
  <c r="K14" i="470" s="1"/>
  <c r="G14" i="470"/>
  <c r="E14" i="470"/>
  <c r="AQ13" i="470"/>
  <c r="AH13" i="470"/>
  <c r="V13" i="470"/>
  <c r="R13" i="470"/>
  <c r="J13" i="470"/>
  <c r="K13" i="470" s="1"/>
  <c r="G13" i="470"/>
  <c r="E13" i="470"/>
  <c r="AQ12" i="470"/>
  <c r="AH12" i="470"/>
  <c r="V12" i="470"/>
  <c r="R12" i="470"/>
  <c r="J12" i="470"/>
  <c r="K12" i="470" s="1"/>
  <c r="G12" i="470"/>
  <c r="E12" i="470"/>
  <c r="AH11" i="470"/>
  <c r="V11" i="470"/>
  <c r="R11" i="470"/>
  <c r="J11" i="470"/>
  <c r="K11" i="470" s="1"/>
  <c r="G11" i="470"/>
  <c r="E11" i="470"/>
  <c r="I31" i="470" l="1"/>
  <c r="I30" i="470"/>
  <c r="T14" i="470"/>
  <c r="AI14" i="470" s="1"/>
  <c r="T18" i="470"/>
  <c r="AI18" i="470" s="1"/>
  <c r="T21" i="470"/>
  <c r="AI21" i="470" s="1"/>
  <c r="T22" i="470"/>
  <c r="AI22" i="470" s="1"/>
  <c r="T23" i="470"/>
  <c r="AI23" i="470" s="1"/>
  <c r="T24" i="470"/>
  <c r="AI24" i="470" s="1"/>
  <c r="T25" i="470"/>
  <c r="AI25" i="470" s="1"/>
  <c r="T26" i="470"/>
  <c r="AI26" i="470" s="1"/>
  <c r="T27" i="470"/>
  <c r="AI27" i="470" s="1"/>
  <c r="T28" i="470"/>
  <c r="AI28" i="470" s="1"/>
  <c r="T29" i="470"/>
  <c r="AI29" i="470" s="1"/>
  <c r="T30" i="470"/>
  <c r="AI30" i="470" s="1"/>
  <c r="T31" i="470"/>
  <c r="AI31" i="470" s="1"/>
  <c r="T32" i="470"/>
  <c r="AI32" i="470" s="1"/>
  <c r="T34" i="470"/>
  <c r="AI34" i="470" s="1"/>
  <c r="T17" i="470"/>
  <c r="AI17" i="470" s="1"/>
  <c r="T33" i="470"/>
  <c r="AI33" i="470" s="1"/>
  <c r="T16" i="470"/>
  <c r="AI16" i="470" s="1"/>
  <c r="T20" i="470"/>
  <c r="AI20" i="470" s="1"/>
  <c r="T15" i="470"/>
  <c r="AI15" i="470" s="1"/>
  <c r="T19" i="470"/>
  <c r="AI19" i="470" s="1"/>
  <c r="S21" i="470"/>
  <c r="S22" i="470"/>
  <c r="S23" i="470"/>
  <c r="S24" i="470"/>
  <c r="S25" i="470"/>
  <c r="S26" i="470"/>
  <c r="S27" i="470"/>
  <c r="S28" i="470"/>
  <c r="S29" i="470"/>
  <c r="S30" i="470"/>
  <c r="S31" i="470"/>
  <c r="S32" i="470"/>
  <c r="T13" i="470"/>
  <c r="AI13" i="470" s="1"/>
  <c r="T12" i="470"/>
  <c r="AH35" i="470"/>
  <c r="AQ35" i="470"/>
  <c r="R35" i="470"/>
  <c r="AI12" i="470"/>
  <c r="I11" i="470"/>
  <c r="S11" i="470"/>
  <c r="I12" i="470"/>
  <c r="S12" i="470"/>
  <c r="I13" i="470"/>
  <c r="S13" i="470"/>
  <c r="I14" i="470"/>
  <c r="S14" i="470"/>
  <c r="I15" i="470"/>
  <c r="S15" i="470"/>
  <c r="I16" i="470"/>
  <c r="S16" i="470"/>
  <c r="I17" i="470"/>
  <c r="S17" i="470"/>
  <c r="I18" i="470"/>
  <c r="S18" i="470"/>
  <c r="I19" i="470"/>
  <c r="S19" i="470"/>
  <c r="I20" i="470"/>
  <c r="S20" i="470"/>
  <c r="I33" i="470"/>
  <c r="S33" i="470"/>
  <c r="I34" i="470"/>
  <c r="S34" i="470"/>
  <c r="AP35" i="470"/>
  <c r="AG35" i="470"/>
  <c r="T11" i="470"/>
  <c r="T35" i="470" l="1"/>
  <c r="AI35" i="470" s="1"/>
  <c r="S35" i="470"/>
  <c r="AI11" i="470"/>
  <c r="AP10" i="469" l="1"/>
  <c r="AQ11" i="469" s="1"/>
  <c r="AG10" i="469"/>
  <c r="Q10" i="469"/>
  <c r="AR35" i="469"/>
  <c r="AQ34" i="469"/>
  <c r="AH34" i="469"/>
  <c r="V34" i="469"/>
  <c r="R34" i="469"/>
  <c r="J34" i="469"/>
  <c r="K34" i="469" s="1"/>
  <c r="G34" i="469"/>
  <c r="E34" i="469"/>
  <c r="AQ33" i="469"/>
  <c r="AH33" i="469"/>
  <c r="V33" i="469"/>
  <c r="R33" i="469"/>
  <c r="J33" i="469"/>
  <c r="K33" i="469" s="1"/>
  <c r="G33" i="469"/>
  <c r="E33" i="469"/>
  <c r="AW32" i="469"/>
  <c r="AQ32" i="469"/>
  <c r="AH32" i="469"/>
  <c r="V32" i="469"/>
  <c r="R32" i="469"/>
  <c r="J32" i="469"/>
  <c r="I32" i="469" s="1"/>
  <c r="G32" i="469"/>
  <c r="E32" i="469"/>
  <c r="AQ31" i="469"/>
  <c r="AH31" i="469"/>
  <c r="V31" i="469"/>
  <c r="R31" i="469"/>
  <c r="J31" i="469"/>
  <c r="I31" i="469" s="1"/>
  <c r="G31" i="469"/>
  <c r="E31" i="469"/>
  <c r="AQ30" i="469"/>
  <c r="AH30" i="469"/>
  <c r="V30" i="469"/>
  <c r="R30" i="469"/>
  <c r="J30" i="469"/>
  <c r="I30" i="469" s="1"/>
  <c r="G30" i="469"/>
  <c r="E30" i="469"/>
  <c r="AQ29" i="469"/>
  <c r="AH29" i="469"/>
  <c r="V29" i="469"/>
  <c r="R29" i="469"/>
  <c r="J29" i="469"/>
  <c r="I29" i="469" s="1"/>
  <c r="G29" i="469"/>
  <c r="E29" i="469"/>
  <c r="AQ28" i="469"/>
  <c r="AH28" i="469"/>
  <c r="V28" i="469"/>
  <c r="R28" i="469"/>
  <c r="J28" i="469"/>
  <c r="I28" i="469" s="1"/>
  <c r="G28" i="469"/>
  <c r="E28" i="469"/>
  <c r="AQ27" i="469"/>
  <c r="AH27" i="469"/>
  <c r="V27" i="469"/>
  <c r="R27" i="469"/>
  <c r="J27" i="469"/>
  <c r="I27" i="469" s="1"/>
  <c r="G27" i="469"/>
  <c r="E27" i="469"/>
  <c r="AQ26" i="469"/>
  <c r="AH26" i="469"/>
  <c r="V26" i="469"/>
  <c r="R26" i="469"/>
  <c r="J26" i="469"/>
  <c r="I26" i="469" s="1"/>
  <c r="G26" i="469"/>
  <c r="E26" i="469"/>
  <c r="AQ25" i="469"/>
  <c r="AH25" i="469"/>
  <c r="V25" i="469"/>
  <c r="R25" i="469"/>
  <c r="J25" i="469"/>
  <c r="I25" i="469" s="1"/>
  <c r="G25" i="469"/>
  <c r="E25" i="469"/>
  <c r="AQ24" i="469"/>
  <c r="AH24" i="469"/>
  <c r="V24" i="469"/>
  <c r="R24" i="469"/>
  <c r="J24" i="469"/>
  <c r="I24" i="469" s="1"/>
  <c r="G24" i="469"/>
  <c r="E24" i="469"/>
  <c r="AQ23" i="469"/>
  <c r="AH23" i="469"/>
  <c r="V23" i="469"/>
  <c r="R23" i="469"/>
  <c r="J23" i="469"/>
  <c r="I23" i="469" s="1"/>
  <c r="G23" i="469"/>
  <c r="E23" i="469"/>
  <c r="AQ22" i="469"/>
  <c r="AH22" i="469"/>
  <c r="V22" i="469"/>
  <c r="R22" i="469"/>
  <c r="J22" i="469"/>
  <c r="I22" i="469" s="1"/>
  <c r="G22" i="469"/>
  <c r="E22" i="469"/>
  <c r="AQ21" i="469"/>
  <c r="AH21" i="469"/>
  <c r="V21" i="469"/>
  <c r="R21" i="469"/>
  <c r="J21" i="469"/>
  <c r="I21" i="469" s="1"/>
  <c r="G21" i="469"/>
  <c r="E21" i="469"/>
  <c r="AH20" i="469"/>
  <c r="V20" i="469"/>
  <c r="R20" i="469"/>
  <c r="J20" i="469"/>
  <c r="I20" i="469" s="1"/>
  <c r="G20" i="469"/>
  <c r="E20" i="469"/>
  <c r="AQ19" i="469"/>
  <c r="AH19" i="469"/>
  <c r="V19" i="469"/>
  <c r="R19" i="469"/>
  <c r="J19" i="469"/>
  <c r="K19" i="469" s="1"/>
  <c r="G19" i="469"/>
  <c r="E19" i="469"/>
  <c r="AQ18" i="469"/>
  <c r="AH18" i="469"/>
  <c r="V18" i="469"/>
  <c r="R18" i="469"/>
  <c r="J18" i="469"/>
  <c r="K18" i="469" s="1"/>
  <c r="G18" i="469"/>
  <c r="E18" i="469"/>
  <c r="AQ17" i="469"/>
  <c r="AH17" i="469"/>
  <c r="V17" i="469"/>
  <c r="R17" i="469"/>
  <c r="J17" i="469"/>
  <c r="I17" i="469" s="1"/>
  <c r="G17" i="469"/>
  <c r="E17" i="469"/>
  <c r="AQ16" i="469"/>
  <c r="AH16" i="469"/>
  <c r="V16" i="469"/>
  <c r="R16" i="469"/>
  <c r="J16" i="469"/>
  <c r="K16" i="469" s="1"/>
  <c r="G16" i="469"/>
  <c r="E16" i="469"/>
  <c r="AQ15" i="469"/>
  <c r="AH15" i="469"/>
  <c r="V15" i="469"/>
  <c r="R15" i="469"/>
  <c r="J15" i="469"/>
  <c r="I15" i="469" s="1"/>
  <c r="G15" i="469"/>
  <c r="E15" i="469"/>
  <c r="AQ14" i="469"/>
  <c r="AH14" i="469"/>
  <c r="V14" i="469"/>
  <c r="R14" i="469"/>
  <c r="J14" i="469"/>
  <c r="K14" i="469" s="1"/>
  <c r="G14" i="469"/>
  <c r="E14" i="469"/>
  <c r="AQ13" i="469"/>
  <c r="AH13" i="469"/>
  <c r="V13" i="469"/>
  <c r="R13" i="469"/>
  <c r="J13" i="469"/>
  <c r="K13" i="469" s="1"/>
  <c r="G13" i="469"/>
  <c r="E13" i="469"/>
  <c r="AQ12" i="469"/>
  <c r="AH12" i="469"/>
  <c r="V12" i="469"/>
  <c r="R12" i="469"/>
  <c r="J12" i="469"/>
  <c r="K12" i="469" s="1"/>
  <c r="G12" i="469"/>
  <c r="E12" i="469"/>
  <c r="AH11" i="469"/>
  <c r="V11" i="469"/>
  <c r="R11" i="469"/>
  <c r="J11" i="469"/>
  <c r="K11" i="469" s="1"/>
  <c r="I11" i="469"/>
  <c r="G11" i="469"/>
  <c r="E11" i="469"/>
  <c r="S17" i="469" l="1"/>
  <c r="S24" i="469"/>
  <c r="T14" i="469"/>
  <c r="S21" i="469"/>
  <c r="S25" i="469"/>
  <c r="S29" i="469"/>
  <c r="S28" i="469"/>
  <c r="S32" i="469"/>
  <c r="T20" i="469"/>
  <c r="S23" i="469"/>
  <c r="S27" i="469"/>
  <c r="S31" i="469"/>
  <c r="AG8" i="469"/>
  <c r="AG35" i="469"/>
  <c r="S15" i="469"/>
  <c r="S22" i="469"/>
  <c r="S26" i="469"/>
  <c r="S30" i="469"/>
  <c r="S33" i="469"/>
  <c r="I12" i="469"/>
  <c r="I13" i="469"/>
  <c r="I14" i="469"/>
  <c r="T33" i="469"/>
  <c r="AI33" i="469" s="1"/>
  <c r="S34" i="469"/>
  <c r="K21" i="469"/>
  <c r="K22" i="469"/>
  <c r="K23" i="469"/>
  <c r="K24" i="469"/>
  <c r="K25" i="469"/>
  <c r="K26" i="469"/>
  <c r="K27" i="469"/>
  <c r="K28" i="469"/>
  <c r="K29" i="469"/>
  <c r="K30" i="469"/>
  <c r="K31" i="469"/>
  <c r="K32" i="469"/>
  <c r="T34" i="469"/>
  <c r="AI34" i="469" s="1"/>
  <c r="T32" i="469"/>
  <c r="AI32" i="469" s="1"/>
  <c r="T31" i="469"/>
  <c r="AI31" i="469" s="1"/>
  <c r="T30" i="469"/>
  <c r="AI30" i="469" s="1"/>
  <c r="T29" i="469"/>
  <c r="AI29" i="469" s="1"/>
  <c r="T28" i="469"/>
  <c r="AI28" i="469" s="1"/>
  <c r="T27" i="469"/>
  <c r="AI27" i="469" s="1"/>
  <c r="T26" i="469"/>
  <c r="AI26" i="469" s="1"/>
  <c r="T25" i="469"/>
  <c r="AI25" i="469" s="1"/>
  <c r="T24" i="469"/>
  <c r="AI24" i="469" s="1"/>
  <c r="T22" i="469"/>
  <c r="AI22" i="469" s="1"/>
  <c r="T23" i="469"/>
  <c r="AI23" i="469" s="1"/>
  <c r="T21" i="469"/>
  <c r="AI21" i="469" s="1"/>
  <c r="AI20" i="469"/>
  <c r="S20" i="469"/>
  <c r="S19" i="469"/>
  <c r="T19" i="469"/>
  <c r="AI19" i="469" s="1"/>
  <c r="S18" i="469"/>
  <c r="T18" i="469"/>
  <c r="AI18" i="469" s="1"/>
  <c r="T17" i="469"/>
  <c r="AI17" i="469" s="1"/>
  <c r="T16" i="469"/>
  <c r="AI16" i="469" s="1"/>
  <c r="S16" i="469"/>
  <c r="T15" i="469"/>
  <c r="AI15" i="469" s="1"/>
  <c r="AI14" i="469"/>
  <c r="S14" i="469"/>
  <c r="AH35" i="469"/>
  <c r="T13" i="469"/>
  <c r="AI13" i="469" s="1"/>
  <c r="S13" i="469"/>
  <c r="AQ35" i="469"/>
  <c r="T12" i="469"/>
  <c r="AI12" i="469" s="1"/>
  <c r="R35" i="469"/>
  <c r="S12" i="469"/>
  <c r="S11" i="469"/>
  <c r="T11" i="469"/>
  <c r="K15" i="469"/>
  <c r="K17" i="469"/>
  <c r="K20" i="469"/>
  <c r="I16" i="469"/>
  <c r="I18" i="469"/>
  <c r="I19" i="469"/>
  <c r="I33" i="469"/>
  <c r="I34" i="469"/>
  <c r="AP35" i="469"/>
  <c r="S35" i="469" l="1"/>
  <c r="T35" i="469"/>
  <c r="AI35" i="469" s="1"/>
  <c r="AI11" i="469"/>
  <c r="AQ26" i="467" l="1"/>
  <c r="AP10" i="468" l="1"/>
  <c r="AQ11" i="468" s="1"/>
  <c r="AG10" i="468"/>
  <c r="AG35" i="468" s="1"/>
  <c r="Q10" i="468"/>
  <c r="AR35" i="468"/>
  <c r="AQ34" i="468"/>
  <c r="AH34" i="468"/>
  <c r="V34" i="468"/>
  <c r="R34" i="468"/>
  <c r="T34" i="468" s="1"/>
  <c r="K34" i="468"/>
  <c r="J34" i="468"/>
  <c r="I34" i="468"/>
  <c r="G34" i="468"/>
  <c r="E34" i="468"/>
  <c r="AQ33" i="468"/>
  <c r="AH33" i="468"/>
  <c r="V33" i="468"/>
  <c r="R33" i="468"/>
  <c r="T33" i="468" s="1"/>
  <c r="K33" i="468"/>
  <c r="J33" i="468"/>
  <c r="I33" i="468"/>
  <c r="G33" i="468"/>
  <c r="E33" i="468"/>
  <c r="AW32" i="468"/>
  <c r="AQ32" i="468"/>
  <c r="AH32" i="468"/>
  <c r="V32" i="468"/>
  <c r="R32" i="468"/>
  <c r="T32" i="468" s="1"/>
  <c r="J32" i="468"/>
  <c r="K32" i="468" s="1"/>
  <c r="I32" i="468"/>
  <c r="G32" i="468"/>
  <c r="E32" i="468"/>
  <c r="AQ31" i="468"/>
  <c r="AH31" i="468"/>
  <c r="V31" i="468"/>
  <c r="R31" i="468"/>
  <c r="T31" i="468" s="1"/>
  <c r="J31" i="468"/>
  <c r="K31" i="468" s="1"/>
  <c r="I31" i="468"/>
  <c r="G31" i="468"/>
  <c r="E31" i="468"/>
  <c r="AQ30" i="468"/>
  <c r="AH30" i="468"/>
  <c r="V30" i="468"/>
  <c r="R30" i="468"/>
  <c r="T30" i="468" s="1"/>
  <c r="J30" i="468"/>
  <c r="K30" i="468" s="1"/>
  <c r="I30" i="468"/>
  <c r="G30" i="468"/>
  <c r="E30" i="468"/>
  <c r="AQ29" i="468"/>
  <c r="AH29" i="468"/>
  <c r="V29" i="468"/>
  <c r="R29" i="468"/>
  <c r="T29" i="468" s="1"/>
  <c r="J29" i="468"/>
  <c r="K29" i="468" s="1"/>
  <c r="I29" i="468"/>
  <c r="G29" i="468"/>
  <c r="E29" i="468"/>
  <c r="AQ28" i="468"/>
  <c r="AH28" i="468"/>
  <c r="V28" i="468"/>
  <c r="R28" i="468"/>
  <c r="T28" i="468" s="1"/>
  <c r="J28" i="468"/>
  <c r="K28" i="468" s="1"/>
  <c r="I28" i="468"/>
  <c r="G28" i="468"/>
  <c r="E28" i="468"/>
  <c r="AQ27" i="468"/>
  <c r="AH27" i="468"/>
  <c r="V27" i="468"/>
  <c r="R27" i="468"/>
  <c r="T27" i="468" s="1"/>
  <c r="J27" i="468"/>
  <c r="K27" i="468" s="1"/>
  <c r="I27" i="468"/>
  <c r="G27" i="468"/>
  <c r="E27" i="468"/>
  <c r="AQ26" i="468"/>
  <c r="AH26" i="468"/>
  <c r="V26" i="468"/>
  <c r="R26" i="468"/>
  <c r="T26" i="468" s="1"/>
  <c r="J26" i="468"/>
  <c r="K26" i="468" s="1"/>
  <c r="I26" i="468"/>
  <c r="G26" i="468"/>
  <c r="E26" i="468"/>
  <c r="AQ25" i="468"/>
  <c r="AH25" i="468"/>
  <c r="V25" i="468"/>
  <c r="R25" i="468"/>
  <c r="T25" i="468" s="1"/>
  <c r="J25" i="468"/>
  <c r="K25" i="468" s="1"/>
  <c r="I25" i="468"/>
  <c r="G25" i="468"/>
  <c r="E25" i="468"/>
  <c r="AQ24" i="468"/>
  <c r="AH24" i="468"/>
  <c r="V24" i="468"/>
  <c r="R24" i="468"/>
  <c r="S24" i="468" s="1"/>
  <c r="J24" i="468"/>
  <c r="K24" i="468" s="1"/>
  <c r="I24" i="468"/>
  <c r="G24" i="468"/>
  <c r="E24" i="468"/>
  <c r="AQ23" i="468"/>
  <c r="AH23" i="468"/>
  <c r="V23" i="468"/>
  <c r="R23" i="468"/>
  <c r="T23" i="468" s="1"/>
  <c r="J23" i="468"/>
  <c r="K23" i="468" s="1"/>
  <c r="I23" i="468"/>
  <c r="G23" i="468"/>
  <c r="E23" i="468"/>
  <c r="AQ22" i="468"/>
  <c r="AH22" i="468"/>
  <c r="V22" i="468"/>
  <c r="R22" i="468"/>
  <c r="T22" i="468" s="1"/>
  <c r="J22" i="468"/>
  <c r="K22" i="468" s="1"/>
  <c r="I22" i="468"/>
  <c r="G22" i="468"/>
  <c r="E22" i="468"/>
  <c r="AQ21" i="468"/>
  <c r="AH21" i="468"/>
  <c r="V21" i="468"/>
  <c r="R21" i="468"/>
  <c r="T21" i="468" s="1"/>
  <c r="J21" i="468"/>
  <c r="K21" i="468" s="1"/>
  <c r="I21" i="468"/>
  <c r="G21" i="468"/>
  <c r="E21" i="468"/>
  <c r="AH20" i="468"/>
  <c r="V20" i="468"/>
  <c r="R20" i="468"/>
  <c r="T20" i="468" s="1"/>
  <c r="K20" i="468"/>
  <c r="J20" i="468"/>
  <c r="I20" i="468"/>
  <c r="G20" i="468"/>
  <c r="E20" i="468"/>
  <c r="AQ19" i="468"/>
  <c r="AH19" i="468"/>
  <c r="V19" i="468"/>
  <c r="R19" i="468"/>
  <c r="T19" i="468" s="1"/>
  <c r="K19" i="468"/>
  <c r="J19" i="468"/>
  <c r="I19" i="468"/>
  <c r="G19" i="468"/>
  <c r="E19" i="468"/>
  <c r="AQ18" i="468"/>
  <c r="AH18" i="468"/>
  <c r="V18" i="468"/>
  <c r="R18" i="468"/>
  <c r="T18" i="468" s="1"/>
  <c r="K18" i="468"/>
  <c r="J18" i="468"/>
  <c r="I18" i="468"/>
  <c r="G18" i="468"/>
  <c r="E18" i="468"/>
  <c r="AQ17" i="468"/>
  <c r="AH17" i="468"/>
  <c r="V17" i="468"/>
  <c r="R17" i="468"/>
  <c r="T17" i="468" s="1"/>
  <c r="K17" i="468"/>
  <c r="J17" i="468"/>
  <c r="I17" i="468"/>
  <c r="G17" i="468"/>
  <c r="E17" i="468"/>
  <c r="AQ16" i="468"/>
  <c r="AH16" i="468"/>
  <c r="V16" i="468"/>
  <c r="R16" i="468"/>
  <c r="T16" i="468" s="1"/>
  <c r="K16" i="468"/>
  <c r="J16" i="468"/>
  <c r="I16" i="468"/>
  <c r="G16" i="468"/>
  <c r="E16" i="468"/>
  <c r="AQ15" i="468"/>
  <c r="AH15" i="468"/>
  <c r="V15" i="468"/>
  <c r="R15" i="468"/>
  <c r="T15" i="468" s="1"/>
  <c r="K15" i="468"/>
  <c r="J15" i="468"/>
  <c r="I15" i="468"/>
  <c r="G15" i="468"/>
  <c r="E15" i="468"/>
  <c r="AQ14" i="468"/>
  <c r="AH14" i="468"/>
  <c r="V14" i="468"/>
  <c r="R14" i="468"/>
  <c r="T14" i="468" s="1"/>
  <c r="K14" i="468"/>
  <c r="J14" i="468"/>
  <c r="I14" i="468"/>
  <c r="G14" i="468"/>
  <c r="E14" i="468"/>
  <c r="AQ13" i="468"/>
  <c r="AH13" i="468"/>
  <c r="V13" i="468"/>
  <c r="R13" i="468"/>
  <c r="T13" i="468" s="1"/>
  <c r="K13" i="468"/>
  <c r="J13" i="468"/>
  <c r="I13" i="468"/>
  <c r="G13" i="468"/>
  <c r="E13" i="468"/>
  <c r="AQ12" i="468"/>
  <c r="AH12" i="468"/>
  <c r="V12" i="468"/>
  <c r="R12" i="468"/>
  <c r="T12" i="468" s="1"/>
  <c r="K12" i="468"/>
  <c r="J12" i="468"/>
  <c r="I12" i="468"/>
  <c r="G12" i="468"/>
  <c r="E12" i="468"/>
  <c r="AH11" i="468"/>
  <c r="V11" i="468"/>
  <c r="R11" i="468"/>
  <c r="T11" i="468" s="1"/>
  <c r="K11" i="468"/>
  <c r="J11" i="468"/>
  <c r="I11" i="468"/>
  <c r="G11" i="468"/>
  <c r="E11" i="468"/>
  <c r="AI32" i="468" l="1"/>
  <c r="AI31" i="468"/>
  <c r="AI30" i="468"/>
  <c r="AI29" i="468"/>
  <c r="AI28" i="468"/>
  <c r="AI27" i="468"/>
  <c r="AI26" i="468"/>
  <c r="AI25" i="468"/>
  <c r="AI23" i="468"/>
  <c r="AI22" i="468"/>
  <c r="AI20" i="468"/>
  <c r="AI19" i="468"/>
  <c r="AI16" i="468"/>
  <c r="AI15" i="468"/>
  <c r="AQ35" i="468"/>
  <c r="AI12" i="468"/>
  <c r="AG8" i="468"/>
  <c r="AI11" i="468"/>
  <c r="AH35" i="468"/>
  <c r="AI13" i="468"/>
  <c r="AI33" i="468"/>
  <c r="AI17" i="468"/>
  <c r="AI14" i="468"/>
  <c r="AI18" i="468"/>
  <c r="AI34" i="468"/>
  <c r="R35" i="468"/>
  <c r="S21" i="468"/>
  <c r="AI21" i="468"/>
  <c r="S22" i="468"/>
  <c r="S23" i="468"/>
  <c r="S25" i="468"/>
  <c r="S26" i="468"/>
  <c r="S27" i="468"/>
  <c r="S28" i="468"/>
  <c r="S29" i="468"/>
  <c r="S30" i="468"/>
  <c r="S31" i="468"/>
  <c r="S32" i="468"/>
  <c r="S11" i="468"/>
  <c r="S12" i="468"/>
  <c r="S13" i="468"/>
  <c r="S14" i="468"/>
  <c r="S16" i="468"/>
  <c r="S17" i="468"/>
  <c r="S18" i="468"/>
  <c r="S19" i="468"/>
  <c r="S20" i="468"/>
  <c r="T24" i="468"/>
  <c r="AI24" i="468" s="1"/>
  <c r="S33" i="468"/>
  <c r="S34" i="468"/>
  <c r="AP35" i="468"/>
  <c r="S15" i="468"/>
  <c r="T35" i="468" l="1"/>
  <c r="AI35" i="468" s="1"/>
  <c r="S35" i="468"/>
  <c r="AP10" i="467"/>
  <c r="AG10" i="467"/>
  <c r="Q10" i="467"/>
  <c r="AR35" i="467"/>
  <c r="AQ34" i="467"/>
  <c r="AH34" i="467"/>
  <c r="V34" i="467"/>
  <c r="S34" i="467"/>
  <c r="R34" i="467"/>
  <c r="J34" i="467"/>
  <c r="K34" i="467" s="1"/>
  <c r="G34" i="467"/>
  <c r="E34" i="467"/>
  <c r="AQ33" i="467"/>
  <c r="AH33" i="467"/>
  <c r="V33" i="467"/>
  <c r="R33" i="467"/>
  <c r="S33" i="467" s="1"/>
  <c r="J33" i="467"/>
  <c r="K33" i="467" s="1"/>
  <c r="I33" i="467"/>
  <c r="G33" i="467"/>
  <c r="E33" i="467"/>
  <c r="AW32" i="467"/>
  <c r="AQ32" i="467"/>
  <c r="AH32" i="467"/>
  <c r="V32" i="467"/>
  <c r="R32" i="467"/>
  <c r="S32" i="467" s="1"/>
  <c r="K32" i="467"/>
  <c r="J32" i="467"/>
  <c r="I32" i="467" s="1"/>
  <c r="G32" i="467"/>
  <c r="E32" i="467"/>
  <c r="AQ31" i="467"/>
  <c r="AH31" i="467"/>
  <c r="V31" i="467"/>
  <c r="R31" i="467"/>
  <c r="S31" i="467" s="1"/>
  <c r="K31" i="467"/>
  <c r="J31" i="467"/>
  <c r="I31" i="467" s="1"/>
  <c r="G31" i="467"/>
  <c r="E31" i="467"/>
  <c r="AQ30" i="467"/>
  <c r="AH30" i="467"/>
  <c r="V30" i="467"/>
  <c r="R30" i="467"/>
  <c r="S30" i="467" s="1"/>
  <c r="K30" i="467"/>
  <c r="J30" i="467"/>
  <c r="I30" i="467" s="1"/>
  <c r="G30" i="467"/>
  <c r="E30" i="467"/>
  <c r="AQ29" i="467"/>
  <c r="AH29" i="467"/>
  <c r="V29" i="467"/>
  <c r="R29" i="467"/>
  <c r="S29" i="467" s="1"/>
  <c r="K29" i="467"/>
  <c r="J29" i="467"/>
  <c r="I29" i="467" s="1"/>
  <c r="G29" i="467"/>
  <c r="E29" i="467"/>
  <c r="AQ28" i="467"/>
  <c r="AH28" i="467"/>
  <c r="V28" i="467"/>
  <c r="R28" i="467"/>
  <c r="S28" i="467" s="1"/>
  <c r="K28" i="467"/>
  <c r="J28" i="467"/>
  <c r="I28" i="467" s="1"/>
  <c r="G28" i="467"/>
  <c r="E28" i="467"/>
  <c r="AQ27" i="467"/>
  <c r="AH27" i="467"/>
  <c r="V27" i="467"/>
  <c r="R27" i="467"/>
  <c r="S27" i="467" s="1"/>
  <c r="K27" i="467"/>
  <c r="J27" i="467"/>
  <c r="I27" i="467" s="1"/>
  <c r="G27" i="467"/>
  <c r="E27" i="467"/>
  <c r="AH26" i="467"/>
  <c r="V26" i="467"/>
  <c r="R26" i="467"/>
  <c r="S26" i="467" s="1"/>
  <c r="K26" i="467"/>
  <c r="J26" i="467"/>
  <c r="I26" i="467" s="1"/>
  <c r="G26" i="467"/>
  <c r="E26" i="467"/>
  <c r="AQ25" i="467"/>
  <c r="AH25" i="467"/>
  <c r="V25" i="467"/>
  <c r="R25" i="467"/>
  <c r="S25" i="467" s="1"/>
  <c r="K25" i="467"/>
  <c r="J25" i="467"/>
  <c r="I25" i="467" s="1"/>
  <c r="G25" i="467"/>
  <c r="E25" i="467"/>
  <c r="AQ24" i="467"/>
  <c r="AH24" i="467"/>
  <c r="V24" i="467"/>
  <c r="R24" i="467"/>
  <c r="S24" i="467" s="1"/>
  <c r="K24" i="467"/>
  <c r="J24" i="467"/>
  <c r="I24" i="467" s="1"/>
  <c r="G24" i="467"/>
  <c r="E24" i="467"/>
  <c r="AQ23" i="467"/>
  <c r="AH23" i="467"/>
  <c r="V23" i="467"/>
  <c r="R23" i="467"/>
  <c r="S23" i="467" s="1"/>
  <c r="K23" i="467"/>
  <c r="J23" i="467"/>
  <c r="I23" i="467" s="1"/>
  <c r="G23" i="467"/>
  <c r="E23" i="467"/>
  <c r="AQ22" i="467"/>
  <c r="AH22" i="467"/>
  <c r="V22" i="467"/>
  <c r="R22" i="467"/>
  <c r="S22" i="467" s="1"/>
  <c r="K22" i="467"/>
  <c r="J22" i="467"/>
  <c r="I22" i="467" s="1"/>
  <c r="G22" i="467"/>
  <c r="E22" i="467"/>
  <c r="AQ21" i="467"/>
  <c r="AH21" i="467"/>
  <c r="V21" i="467"/>
  <c r="R21" i="467"/>
  <c r="S21" i="467" s="1"/>
  <c r="K21" i="467"/>
  <c r="J21" i="467"/>
  <c r="I21" i="467" s="1"/>
  <c r="G21" i="467"/>
  <c r="E21" i="467"/>
  <c r="AH20" i="467"/>
  <c r="V20" i="467"/>
  <c r="R20" i="467"/>
  <c r="T20" i="467" s="1"/>
  <c r="J20" i="467"/>
  <c r="I20" i="467" s="1"/>
  <c r="G20" i="467"/>
  <c r="E20" i="467"/>
  <c r="AQ19" i="467"/>
  <c r="AH19" i="467"/>
  <c r="V19" i="467"/>
  <c r="R19" i="467"/>
  <c r="J19" i="467"/>
  <c r="I19" i="467" s="1"/>
  <c r="G19" i="467"/>
  <c r="E19" i="467"/>
  <c r="AQ18" i="467"/>
  <c r="AH18" i="467"/>
  <c r="V18" i="467"/>
  <c r="R18" i="467"/>
  <c r="S18" i="467" s="1"/>
  <c r="J18" i="467"/>
  <c r="K18" i="467" s="1"/>
  <c r="G18" i="467"/>
  <c r="E18" i="467"/>
  <c r="AQ17" i="467"/>
  <c r="AH17" i="467"/>
  <c r="V17" i="467"/>
  <c r="R17" i="467"/>
  <c r="T17" i="467" s="1"/>
  <c r="J17" i="467"/>
  <c r="I17" i="467" s="1"/>
  <c r="G17" i="467"/>
  <c r="E17" i="467"/>
  <c r="AQ16" i="467"/>
  <c r="AH16" i="467"/>
  <c r="V16" i="467"/>
  <c r="R16" i="467"/>
  <c r="T16" i="467" s="1"/>
  <c r="J16" i="467"/>
  <c r="K16" i="467" s="1"/>
  <c r="G16" i="467"/>
  <c r="E16" i="467"/>
  <c r="AQ15" i="467"/>
  <c r="AH15" i="467"/>
  <c r="V15" i="467"/>
  <c r="R15" i="467"/>
  <c r="J15" i="467"/>
  <c r="I15" i="467" s="1"/>
  <c r="G15" i="467"/>
  <c r="E15" i="467"/>
  <c r="AQ14" i="467"/>
  <c r="AH14" i="467"/>
  <c r="V14" i="467"/>
  <c r="R14" i="467"/>
  <c r="S14" i="467" s="1"/>
  <c r="J14" i="467"/>
  <c r="K14" i="467" s="1"/>
  <c r="G14" i="467"/>
  <c r="E14" i="467"/>
  <c r="AQ13" i="467"/>
  <c r="AH13" i="467"/>
  <c r="V13" i="467"/>
  <c r="R13" i="467"/>
  <c r="T13" i="467" s="1"/>
  <c r="J13" i="467"/>
  <c r="I13" i="467" s="1"/>
  <c r="G13" i="467"/>
  <c r="E13" i="467"/>
  <c r="AQ12" i="467"/>
  <c r="AH12" i="467"/>
  <c r="V12" i="467"/>
  <c r="R12" i="467"/>
  <c r="S12" i="467" s="1"/>
  <c r="J12" i="467"/>
  <c r="K12" i="467" s="1"/>
  <c r="G12" i="467"/>
  <c r="E12" i="467"/>
  <c r="V11" i="467"/>
  <c r="J11" i="467"/>
  <c r="I11" i="467" s="1"/>
  <c r="G11" i="467"/>
  <c r="E11" i="467"/>
  <c r="AP35" i="467"/>
  <c r="AG35" i="467"/>
  <c r="R11" i="467"/>
  <c r="T34" i="467" l="1"/>
  <c r="AI34" i="467" s="1"/>
  <c r="T33" i="467"/>
  <c r="T31" i="467"/>
  <c r="AI31" i="467" s="1"/>
  <c r="T27" i="467"/>
  <c r="AI27" i="467" s="1"/>
  <c r="T23" i="467"/>
  <c r="AI23" i="467" s="1"/>
  <c r="T19" i="467"/>
  <c r="AI19" i="467" s="1"/>
  <c r="S19" i="467"/>
  <c r="T18" i="467"/>
  <c r="AI18" i="467" s="1"/>
  <c r="AI16" i="467"/>
  <c r="T15" i="467"/>
  <c r="AI15" i="467" s="1"/>
  <c r="S15" i="467"/>
  <c r="T14" i="467"/>
  <c r="AI14" i="467" s="1"/>
  <c r="AI13" i="467"/>
  <c r="AI17" i="467"/>
  <c r="AI20" i="467"/>
  <c r="AI33" i="467"/>
  <c r="S16" i="467"/>
  <c r="S20" i="467"/>
  <c r="T24" i="467"/>
  <c r="AI24" i="467" s="1"/>
  <c r="T28" i="467"/>
  <c r="AI28" i="467" s="1"/>
  <c r="T12" i="467"/>
  <c r="AI12" i="467" s="1"/>
  <c r="S13" i="467"/>
  <c r="S17" i="467"/>
  <c r="T29" i="467"/>
  <c r="AI29" i="467" s="1"/>
  <c r="T22" i="467"/>
  <c r="AI22" i="467" s="1"/>
  <c r="T26" i="467"/>
  <c r="AI26" i="467" s="1"/>
  <c r="T30" i="467"/>
  <c r="AI30" i="467" s="1"/>
  <c r="AI32" i="467"/>
  <c r="T32" i="467"/>
  <c r="T21" i="467"/>
  <c r="AI21" i="467" s="1"/>
  <c r="T25" i="467"/>
  <c r="AI25" i="467" s="1"/>
  <c r="R35" i="467"/>
  <c r="S11" i="467"/>
  <c r="T11" i="467"/>
  <c r="AQ11" i="467"/>
  <c r="AQ35" i="467" s="1"/>
  <c r="AG8" i="467"/>
  <c r="K11" i="467"/>
  <c r="K13" i="467"/>
  <c r="K15" i="467"/>
  <c r="K17" i="467"/>
  <c r="K19" i="467"/>
  <c r="K20" i="467"/>
  <c r="AH11" i="467"/>
  <c r="I12" i="467"/>
  <c r="I14" i="467"/>
  <c r="I16" i="467"/>
  <c r="I18" i="467"/>
  <c r="I34" i="467"/>
  <c r="T35" i="467" l="1"/>
  <c r="S35" i="467"/>
  <c r="AH35" i="467"/>
  <c r="AI11" i="467"/>
  <c r="AI35" i="467" l="1"/>
  <c r="AP10" i="466" l="1"/>
  <c r="AG10" i="466"/>
  <c r="Q10" i="466"/>
  <c r="R11" i="466" s="1"/>
  <c r="AR35" i="466"/>
  <c r="AQ34" i="466"/>
  <c r="AH34" i="466"/>
  <c r="V34" i="466"/>
  <c r="R34" i="466"/>
  <c r="J34" i="466"/>
  <c r="K34" i="466" s="1"/>
  <c r="G34" i="466"/>
  <c r="E34" i="466"/>
  <c r="AQ33" i="466"/>
  <c r="AH33" i="466"/>
  <c r="V33" i="466"/>
  <c r="R33" i="466"/>
  <c r="J33" i="466"/>
  <c r="K33" i="466" s="1"/>
  <c r="G33" i="466"/>
  <c r="E33" i="466"/>
  <c r="AW32" i="466"/>
  <c r="AQ32" i="466"/>
  <c r="AH32" i="466"/>
  <c r="V32" i="466"/>
  <c r="R32" i="466"/>
  <c r="K32" i="466"/>
  <c r="J32" i="466"/>
  <c r="I32" i="466" s="1"/>
  <c r="G32" i="466"/>
  <c r="E32" i="466"/>
  <c r="AQ31" i="466"/>
  <c r="AH31" i="466"/>
  <c r="V31" i="466"/>
  <c r="R31" i="466"/>
  <c r="K31" i="466"/>
  <c r="J31" i="466"/>
  <c r="I31" i="466" s="1"/>
  <c r="G31" i="466"/>
  <c r="E31" i="466"/>
  <c r="AQ30" i="466"/>
  <c r="AH30" i="466"/>
  <c r="V30" i="466"/>
  <c r="R30" i="466"/>
  <c r="K30" i="466"/>
  <c r="J30" i="466"/>
  <c r="I30" i="466" s="1"/>
  <c r="G30" i="466"/>
  <c r="E30" i="466"/>
  <c r="AQ29" i="466"/>
  <c r="AH29" i="466"/>
  <c r="V29" i="466"/>
  <c r="R29" i="466"/>
  <c r="T29" i="466" s="1"/>
  <c r="K29" i="466"/>
  <c r="J29" i="466"/>
  <c r="I29" i="466" s="1"/>
  <c r="G29" i="466"/>
  <c r="E29" i="466"/>
  <c r="AQ28" i="466"/>
  <c r="AH28" i="466"/>
  <c r="V28" i="466"/>
  <c r="R28" i="466"/>
  <c r="K28" i="466"/>
  <c r="J28" i="466"/>
  <c r="I28" i="466" s="1"/>
  <c r="G28" i="466"/>
  <c r="E28" i="466"/>
  <c r="AQ27" i="466"/>
  <c r="AH27" i="466"/>
  <c r="V27" i="466"/>
  <c r="R27" i="466"/>
  <c r="K27" i="466"/>
  <c r="J27" i="466"/>
  <c r="I27" i="466" s="1"/>
  <c r="G27" i="466"/>
  <c r="E27" i="466"/>
  <c r="AQ26" i="466"/>
  <c r="AH26" i="466"/>
  <c r="V26" i="466"/>
  <c r="R26" i="466"/>
  <c r="K26" i="466"/>
  <c r="J26" i="466"/>
  <c r="I26" i="466" s="1"/>
  <c r="G26" i="466"/>
  <c r="E26" i="466"/>
  <c r="AQ25" i="466"/>
  <c r="AH25" i="466"/>
  <c r="V25" i="466"/>
  <c r="R25" i="466"/>
  <c r="K25" i="466"/>
  <c r="J25" i="466"/>
  <c r="I25" i="466" s="1"/>
  <c r="G25" i="466"/>
  <c r="E25" i="466"/>
  <c r="AQ24" i="466"/>
  <c r="AH24" i="466"/>
  <c r="V24" i="466"/>
  <c r="R24" i="466"/>
  <c r="K24" i="466"/>
  <c r="J24" i="466"/>
  <c r="I24" i="466" s="1"/>
  <c r="G24" i="466"/>
  <c r="E24" i="466"/>
  <c r="AQ23" i="466"/>
  <c r="AH23" i="466"/>
  <c r="V23" i="466"/>
  <c r="R23" i="466"/>
  <c r="K23" i="466"/>
  <c r="J23" i="466"/>
  <c r="I23" i="466" s="1"/>
  <c r="G23" i="466"/>
  <c r="E23" i="466"/>
  <c r="AQ22" i="466"/>
  <c r="AH22" i="466"/>
  <c r="V22" i="466"/>
  <c r="R22" i="466"/>
  <c r="K22" i="466"/>
  <c r="J22" i="466"/>
  <c r="I22" i="466" s="1"/>
  <c r="G22" i="466"/>
  <c r="E22" i="466"/>
  <c r="AQ21" i="466"/>
  <c r="AH21" i="466"/>
  <c r="V21" i="466"/>
  <c r="R21" i="466"/>
  <c r="K21" i="466"/>
  <c r="J21" i="466"/>
  <c r="I21" i="466" s="1"/>
  <c r="G21" i="466"/>
  <c r="E21" i="466"/>
  <c r="AH20" i="466"/>
  <c r="V20" i="466"/>
  <c r="R20" i="466"/>
  <c r="T20" i="466" s="1"/>
  <c r="J20" i="466"/>
  <c r="K20" i="466" s="1"/>
  <c r="G20" i="466"/>
  <c r="E20" i="466"/>
  <c r="AQ19" i="466"/>
  <c r="AH19" i="466"/>
  <c r="V19" i="466"/>
  <c r="R19" i="466"/>
  <c r="T19" i="466" s="1"/>
  <c r="J19" i="466"/>
  <c r="K19" i="466" s="1"/>
  <c r="G19" i="466"/>
  <c r="E19" i="466"/>
  <c r="AQ18" i="466"/>
  <c r="AH18" i="466"/>
  <c r="V18" i="466"/>
  <c r="R18" i="466"/>
  <c r="J18" i="466"/>
  <c r="K18" i="466" s="1"/>
  <c r="G18" i="466"/>
  <c r="E18" i="466"/>
  <c r="AQ17" i="466"/>
  <c r="AH17" i="466"/>
  <c r="V17" i="466"/>
  <c r="R17" i="466"/>
  <c r="S17" i="466" s="1"/>
  <c r="J17" i="466"/>
  <c r="K17" i="466" s="1"/>
  <c r="G17" i="466"/>
  <c r="E17" i="466"/>
  <c r="AQ16" i="466"/>
  <c r="AH16" i="466"/>
  <c r="V16" i="466"/>
  <c r="R16" i="466"/>
  <c r="T16" i="466" s="1"/>
  <c r="J16" i="466"/>
  <c r="K16" i="466" s="1"/>
  <c r="G16" i="466"/>
  <c r="E16" i="466"/>
  <c r="AQ15" i="466"/>
  <c r="AH15" i="466"/>
  <c r="V15" i="466"/>
  <c r="R15" i="466"/>
  <c r="S15" i="466" s="1"/>
  <c r="J15" i="466"/>
  <c r="K15" i="466" s="1"/>
  <c r="G15" i="466"/>
  <c r="E15" i="466"/>
  <c r="AQ14" i="466"/>
  <c r="AH14" i="466"/>
  <c r="V14" i="466"/>
  <c r="R14" i="466"/>
  <c r="J14" i="466"/>
  <c r="K14" i="466" s="1"/>
  <c r="G14" i="466"/>
  <c r="E14" i="466"/>
  <c r="AQ13" i="466"/>
  <c r="AH13" i="466"/>
  <c r="V13" i="466"/>
  <c r="R13" i="466"/>
  <c r="S13" i="466" s="1"/>
  <c r="J13" i="466"/>
  <c r="K13" i="466" s="1"/>
  <c r="G13" i="466"/>
  <c r="E13" i="466"/>
  <c r="AQ12" i="466"/>
  <c r="AH12" i="466"/>
  <c r="V12" i="466"/>
  <c r="R12" i="466"/>
  <c r="T12" i="466" s="1"/>
  <c r="J12" i="466"/>
  <c r="K12" i="466" s="1"/>
  <c r="G12" i="466"/>
  <c r="E12" i="466"/>
  <c r="V11" i="466"/>
  <c r="J11" i="466"/>
  <c r="K11" i="466" s="1"/>
  <c r="G11" i="466"/>
  <c r="E11" i="466"/>
  <c r="AQ11" i="466"/>
  <c r="AG8" i="466"/>
  <c r="T34" i="466" l="1"/>
  <c r="AI34" i="466" s="1"/>
  <c r="S34" i="466"/>
  <c r="S33" i="466"/>
  <c r="T33" i="466"/>
  <c r="AI33" i="466" s="1"/>
  <c r="T32" i="466"/>
  <c r="AI32" i="466" s="1"/>
  <c r="S31" i="466"/>
  <c r="T31" i="466"/>
  <c r="AI31" i="466" s="1"/>
  <c r="T30" i="466"/>
  <c r="AI30" i="466" s="1"/>
  <c r="AI29" i="466"/>
  <c r="S29" i="466"/>
  <c r="T28" i="466"/>
  <c r="AI28" i="466" s="1"/>
  <c r="S27" i="466"/>
  <c r="T27" i="466"/>
  <c r="AI27" i="466" s="1"/>
  <c r="T26" i="466"/>
  <c r="AI26" i="466" s="1"/>
  <c r="S25" i="466"/>
  <c r="T25" i="466"/>
  <c r="AI25" i="466" s="1"/>
  <c r="S24" i="466"/>
  <c r="S23" i="466"/>
  <c r="T23" i="466"/>
  <c r="AI23" i="466" s="1"/>
  <c r="T22" i="466"/>
  <c r="AI22" i="466" s="1"/>
  <c r="S21" i="466"/>
  <c r="T21" i="466"/>
  <c r="AI21" i="466" s="1"/>
  <c r="AI19" i="466"/>
  <c r="AI20" i="466"/>
  <c r="S18" i="466"/>
  <c r="T18" i="466"/>
  <c r="AI18" i="466" s="1"/>
  <c r="T17" i="466"/>
  <c r="AI17" i="466" s="1"/>
  <c r="AI16" i="466"/>
  <c r="T14" i="466"/>
  <c r="AI14" i="466" s="1"/>
  <c r="S14" i="466"/>
  <c r="T13" i="466"/>
  <c r="AI13" i="466" s="1"/>
  <c r="AQ35" i="466"/>
  <c r="AI12" i="466"/>
  <c r="S19" i="466"/>
  <c r="S22" i="466"/>
  <c r="S26" i="466"/>
  <c r="S28" i="466"/>
  <c r="S30" i="466"/>
  <c r="S32" i="466"/>
  <c r="S12" i="466"/>
  <c r="T15" i="466"/>
  <c r="AI15" i="466" s="1"/>
  <c r="S16" i="466"/>
  <c r="S20" i="466"/>
  <c r="T24" i="466"/>
  <c r="AI24" i="466" s="1"/>
  <c r="R35" i="466"/>
  <c r="T11" i="466"/>
  <c r="S11" i="466"/>
  <c r="AH11" i="466"/>
  <c r="I11" i="466"/>
  <c r="I12" i="466"/>
  <c r="I13" i="466"/>
  <c r="I14" i="466"/>
  <c r="I15" i="466"/>
  <c r="I16" i="466"/>
  <c r="I17" i="466"/>
  <c r="I18" i="466"/>
  <c r="I19" i="466"/>
  <c r="I20" i="466"/>
  <c r="I33" i="466"/>
  <c r="I34" i="466"/>
  <c r="AP35" i="466"/>
  <c r="AG35" i="466"/>
  <c r="AP10" i="465"/>
  <c r="AQ11" i="465" s="1"/>
  <c r="AG10" i="465"/>
  <c r="Q10" i="465"/>
  <c r="AR35" i="465"/>
  <c r="AQ34" i="465"/>
  <c r="AH34" i="465"/>
  <c r="V34" i="465"/>
  <c r="R34" i="465"/>
  <c r="S34" i="465" s="1"/>
  <c r="J34" i="465"/>
  <c r="K34" i="465" s="1"/>
  <c r="I34" i="465"/>
  <c r="G34" i="465"/>
  <c r="E34" i="465"/>
  <c r="AQ33" i="465"/>
  <c r="AH33" i="465"/>
  <c r="V33" i="465"/>
  <c r="T33" i="465"/>
  <c r="R33" i="465"/>
  <c r="S33" i="465" s="1"/>
  <c r="J33" i="465"/>
  <c r="K33" i="465" s="1"/>
  <c r="I33" i="465"/>
  <c r="G33" i="465"/>
  <c r="E33" i="465"/>
  <c r="AW32" i="465"/>
  <c r="AQ32" i="465"/>
  <c r="AH32" i="465"/>
  <c r="V32" i="465"/>
  <c r="R32" i="465"/>
  <c r="S32" i="465" s="1"/>
  <c r="K32" i="465"/>
  <c r="J32" i="465"/>
  <c r="I32" i="465" s="1"/>
  <c r="G32" i="465"/>
  <c r="E32" i="465"/>
  <c r="AQ31" i="465"/>
  <c r="AH31" i="465"/>
  <c r="V31" i="465"/>
  <c r="R31" i="465"/>
  <c r="S31" i="465" s="1"/>
  <c r="K31" i="465"/>
  <c r="J31" i="465"/>
  <c r="I31" i="465" s="1"/>
  <c r="G31" i="465"/>
  <c r="E31" i="465"/>
  <c r="AQ30" i="465"/>
  <c r="AH30" i="465"/>
  <c r="V30" i="465"/>
  <c r="R30" i="465"/>
  <c r="S30" i="465" s="1"/>
  <c r="K30" i="465"/>
  <c r="J30" i="465"/>
  <c r="I30" i="465" s="1"/>
  <c r="G30" i="465"/>
  <c r="E30" i="465"/>
  <c r="AQ29" i="465"/>
  <c r="AH29" i="465"/>
  <c r="V29" i="465"/>
  <c r="R29" i="465"/>
  <c r="S29" i="465" s="1"/>
  <c r="K29" i="465"/>
  <c r="J29" i="465"/>
  <c r="I29" i="465" s="1"/>
  <c r="G29" i="465"/>
  <c r="E29" i="465"/>
  <c r="AQ28" i="465"/>
  <c r="AH28" i="465"/>
  <c r="V28" i="465"/>
  <c r="R28" i="465"/>
  <c r="S28" i="465" s="1"/>
  <c r="K28" i="465"/>
  <c r="J28" i="465"/>
  <c r="I28" i="465" s="1"/>
  <c r="G28" i="465"/>
  <c r="E28" i="465"/>
  <c r="AQ27" i="465"/>
  <c r="AH27" i="465"/>
  <c r="V27" i="465"/>
  <c r="R27" i="465"/>
  <c r="S27" i="465" s="1"/>
  <c r="K27" i="465"/>
  <c r="J27" i="465"/>
  <c r="I27" i="465" s="1"/>
  <c r="G27" i="465"/>
  <c r="E27" i="465"/>
  <c r="AQ26" i="465"/>
  <c r="AH26" i="465"/>
  <c r="V26" i="465"/>
  <c r="R26" i="465"/>
  <c r="S26" i="465" s="1"/>
  <c r="K26" i="465"/>
  <c r="J26" i="465"/>
  <c r="I26" i="465" s="1"/>
  <c r="G26" i="465"/>
  <c r="E26" i="465"/>
  <c r="AQ25" i="465"/>
  <c r="AH25" i="465"/>
  <c r="V25" i="465"/>
  <c r="R25" i="465"/>
  <c r="S25" i="465" s="1"/>
  <c r="K25" i="465"/>
  <c r="J25" i="465"/>
  <c r="I25" i="465" s="1"/>
  <c r="G25" i="465"/>
  <c r="E25" i="465"/>
  <c r="AQ24" i="465"/>
  <c r="AH24" i="465"/>
  <c r="V24" i="465"/>
  <c r="R24" i="465"/>
  <c r="S24" i="465" s="1"/>
  <c r="K24" i="465"/>
  <c r="J24" i="465"/>
  <c r="I24" i="465" s="1"/>
  <c r="G24" i="465"/>
  <c r="E24" i="465"/>
  <c r="AQ23" i="465"/>
  <c r="AH23" i="465"/>
  <c r="V23" i="465"/>
  <c r="R23" i="465"/>
  <c r="S23" i="465" s="1"/>
  <c r="K23" i="465"/>
  <c r="J23" i="465"/>
  <c r="I23" i="465" s="1"/>
  <c r="G23" i="465"/>
  <c r="E23" i="465"/>
  <c r="AQ22" i="465"/>
  <c r="AH22" i="465"/>
  <c r="V22" i="465"/>
  <c r="R22" i="465"/>
  <c r="S22" i="465" s="1"/>
  <c r="K22" i="465"/>
  <c r="J22" i="465"/>
  <c r="I22" i="465" s="1"/>
  <c r="G22" i="465"/>
  <c r="E22" i="465"/>
  <c r="AQ21" i="465"/>
  <c r="AH21" i="465"/>
  <c r="V21" i="465"/>
  <c r="R21" i="465"/>
  <c r="S21" i="465" s="1"/>
  <c r="K21" i="465"/>
  <c r="J21" i="465"/>
  <c r="I21" i="465" s="1"/>
  <c r="G21" i="465"/>
  <c r="E21" i="465"/>
  <c r="AH20" i="465"/>
  <c r="V20" i="465"/>
  <c r="R20" i="465"/>
  <c r="J20" i="465"/>
  <c r="K20" i="465" s="1"/>
  <c r="G20" i="465"/>
  <c r="E20" i="465"/>
  <c r="AQ19" i="465"/>
  <c r="AH19" i="465"/>
  <c r="V19" i="465"/>
  <c r="R19" i="465"/>
  <c r="J19" i="465"/>
  <c r="I19" i="465" s="1"/>
  <c r="G19" i="465"/>
  <c r="E19" i="465"/>
  <c r="AQ18" i="465"/>
  <c r="AH18" i="465"/>
  <c r="V18" i="465"/>
  <c r="R18" i="465"/>
  <c r="T18" i="465" s="1"/>
  <c r="J18" i="465"/>
  <c r="K18" i="465" s="1"/>
  <c r="G18" i="465"/>
  <c r="E18" i="465"/>
  <c r="AQ17" i="465"/>
  <c r="AH17" i="465"/>
  <c r="V17" i="465"/>
  <c r="R17" i="465"/>
  <c r="J17" i="465"/>
  <c r="I17" i="465" s="1"/>
  <c r="G17" i="465"/>
  <c r="E17" i="465"/>
  <c r="AQ16" i="465"/>
  <c r="AH16" i="465"/>
  <c r="V16" i="465"/>
  <c r="R16" i="465"/>
  <c r="T16" i="465" s="1"/>
  <c r="J16" i="465"/>
  <c r="I16" i="465" s="1"/>
  <c r="G16" i="465"/>
  <c r="E16" i="465"/>
  <c r="AQ15" i="465"/>
  <c r="AH15" i="465"/>
  <c r="V15" i="465"/>
  <c r="R15" i="465"/>
  <c r="J15" i="465"/>
  <c r="K15" i="465" s="1"/>
  <c r="G15" i="465"/>
  <c r="E15" i="465"/>
  <c r="AQ14" i="465"/>
  <c r="AH14" i="465"/>
  <c r="V14" i="465"/>
  <c r="R14" i="465"/>
  <c r="J14" i="465"/>
  <c r="I14" i="465" s="1"/>
  <c r="G14" i="465"/>
  <c r="E14" i="465"/>
  <c r="AQ13" i="465"/>
  <c r="AH13" i="465"/>
  <c r="V13" i="465"/>
  <c r="R13" i="465"/>
  <c r="J13" i="465"/>
  <c r="I13" i="465" s="1"/>
  <c r="G13" i="465"/>
  <c r="E13" i="465"/>
  <c r="AQ12" i="465"/>
  <c r="AH12" i="465"/>
  <c r="V12" i="465"/>
  <c r="R12" i="465"/>
  <c r="J12" i="465"/>
  <c r="K12" i="465" s="1"/>
  <c r="G12" i="465"/>
  <c r="E12" i="465"/>
  <c r="AH11" i="465"/>
  <c r="V11" i="465"/>
  <c r="R11" i="465"/>
  <c r="J11" i="465"/>
  <c r="K11" i="465" s="1"/>
  <c r="I11" i="465"/>
  <c r="G11" i="465"/>
  <c r="E11" i="465"/>
  <c r="AG8" i="465"/>
  <c r="T35" i="466" l="1"/>
  <c r="S35" i="466"/>
  <c r="AI33" i="465"/>
  <c r="T34" i="465"/>
  <c r="AI34" i="465" s="1"/>
  <c r="AH35" i="466"/>
  <c r="AI11" i="466"/>
  <c r="T32" i="465"/>
  <c r="AI32" i="465"/>
  <c r="T31" i="465"/>
  <c r="AI31" i="465" s="1"/>
  <c r="T30" i="465"/>
  <c r="AI30" i="465" s="1"/>
  <c r="T29" i="465"/>
  <c r="AI29" i="465" s="1"/>
  <c r="T28" i="465"/>
  <c r="AI28" i="465" s="1"/>
  <c r="T27" i="465"/>
  <c r="AI27" i="465" s="1"/>
  <c r="T26" i="465"/>
  <c r="AI26" i="465" s="1"/>
  <c r="AI25" i="465"/>
  <c r="T25" i="465"/>
  <c r="T24" i="465"/>
  <c r="AI24" i="465" s="1"/>
  <c r="T23" i="465"/>
  <c r="AI23" i="465" s="1"/>
  <c r="T22" i="465"/>
  <c r="AI22" i="465" s="1"/>
  <c r="T21" i="465"/>
  <c r="AI21" i="465" s="1"/>
  <c r="S20" i="465"/>
  <c r="T20" i="465"/>
  <c r="AI20" i="465" s="1"/>
  <c r="S19" i="465"/>
  <c r="T19" i="465"/>
  <c r="AI19" i="465" s="1"/>
  <c r="AI18" i="465"/>
  <c r="S18" i="465"/>
  <c r="S17" i="465"/>
  <c r="T17" i="465"/>
  <c r="AI17" i="465" s="1"/>
  <c r="AI16" i="465"/>
  <c r="S16" i="465"/>
  <c r="T15" i="465"/>
  <c r="AI15" i="465" s="1"/>
  <c r="S15" i="465"/>
  <c r="S14" i="465"/>
  <c r="T14" i="465"/>
  <c r="AI14" i="465" s="1"/>
  <c r="S13" i="465"/>
  <c r="T13" i="465"/>
  <c r="AI13" i="465" s="1"/>
  <c r="AQ35" i="465"/>
  <c r="AH35" i="465"/>
  <c r="S12" i="465"/>
  <c r="R35" i="465"/>
  <c r="T12" i="465"/>
  <c r="AI12" i="465" s="1"/>
  <c r="S11" i="465"/>
  <c r="T11" i="465"/>
  <c r="K13" i="465"/>
  <c r="K14" i="465"/>
  <c r="K16" i="465"/>
  <c r="K17" i="465"/>
  <c r="K19" i="465"/>
  <c r="I12" i="465"/>
  <c r="I15" i="465"/>
  <c r="I18" i="465"/>
  <c r="I20" i="465"/>
  <c r="AP35" i="465"/>
  <c r="AG35" i="465"/>
  <c r="AI35" i="466" l="1"/>
  <c r="T35" i="465"/>
  <c r="AI35" i="465" s="1"/>
  <c r="S35" i="465"/>
  <c r="AI11" i="465"/>
  <c r="AP10" i="464" l="1"/>
  <c r="AP35" i="464" s="1"/>
  <c r="AG10" i="464"/>
  <c r="Q10" i="464"/>
  <c r="AR35" i="464"/>
  <c r="AQ34" i="464"/>
  <c r="AH34" i="464"/>
  <c r="V34" i="464"/>
  <c r="R34" i="464"/>
  <c r="T34" i="464" s="1"/>
  <c r="J34" i="464"/>
  <c r="K34" i="464" s="1"/>
  <c r="I34" i="464"/>
  <c r="G34" i="464"/>
  <c r="E34" i="464"/>
  <c r="AQ33" i="464"/>
  <c r="AH33" i="464"/>
  <c r="V33" i="464"/>
  <c r="R33" i="464"/>
  <c r="T33" i="464" s="1"/>
  <c r="J33" i="464"/>
  <c r="K33" i="464" s="1"/>
  <c r="I33" i="464"/>
  <c r="G33" i="464"/>
  <c r="E33" i="464"/>
  <c r="AW32" i="464"/>
  <c r="AQ32" i="464"/>
  <c r="AH32" i="464"/>
  <c r="V32" i="464"/>
  <c r="R32" i="464"/>
  <c r="S32" i="464" s="1"/>
  <c r="K32" i="464"/>
  <c r="J32" i="464"/>
  <c r="I32" i="464" s="1"/>
  <c r="G32" i="464"/>
  <c r="E32" i="464"/>
  <c r="AQ31" i="464"/>
  <c r="AH31" i="464"/>
  <c r="V31" i="464"/>
  <c r="R31" i="464"/>
  <c r="S31" i="464" s="1"/>
  <c r="K31" i="464"/>
  <c r="J31" i="464"/>
  <c r="I31" i="464" s="1"/>
  <c r="G31" i="464"/>
  <c r="E31" i="464"/>
  <c r="AQ30" i="464"/>
  <c r="AH30" i="464"/>
  <c r="V30" i="464"/>
  <c r="R30" i="464"/>
  <c r="S30" i="464" s="1"/>
  <c r="K30" i="464"/>
  <c r="J30" i="464"/>
  <c r="I30" i="464" s="1"/>
  <c r="G30" i="464"/>
  <c r="E30" i="464"/>
  <c r="AQ29" i="464"/>
  <c r="AH29" i="464"/>
  <c r="V29" i="464"/>
  <c r="R29" i="464"/>
  <c r="S29" i="464" s="1"/>
  <c r="K29" i="464"/>
  <c r="J29" i="464"/>
  <c r="I29" i="464" s="1"/>
  <c r="G29" i="464"/>
  <c r="E29" i="464"/>
  <c r="AQ28" i="464"/>
  <c r="AH28" i="464"/>
  <c r="V28" i="464"/>
  <c r="R28" i="464"/>
  <c r="S28" i="464" s="1"/>
  <c r="K28" i="464"/>
  <c r="J28" i="464"/>
  <c r="I28" i="464" s="1"/>
  <c r="G28" i="464"/>
  <c r="E28" i="464"/>
  <c r="AQ27" i="464"/>
  <c r="AH27" i="464"/>
  <c r="V27" i="464"/>
  <c r="R27" i="464"/>
  <c r="S27" i="464" s="1"/>
  <c r="K27" i="464"/>
  <c r="J27" i="464"/>
  <c r="I27" i="464" s="1"/>
  <c r="G27" i="464"/>
  <c r="E27" i="464"/>
  <c r="AQ26" i="464"/>
  <c r="AH26" i="464"/>
  <c r="V26" i="464"/>
  <c r="R26" i="464"/>
  <c r="S26" i="464" s="1"/>
  <c r="K26" i="464"/>
  <c r="J26" i="464"/>
  <c r="I26" i="464" s="1"/>
  <c r="G26" i="464"/>
  <c r="E26" i="464"/>
  <c r="AQ25" i="464"/>
  <c r="AH25" i="464"/>
  <c r="V25" i="464"/>
  <c r="R25" i="464"/>
  <c r="S25" i="464" s="1"/>
  <c r="K25" i="464"/>
  <c r="J25" i="464"/>
  <c r="I25" i="464" s="1"/>
  <c r="G25" i="464"/>
  <c r="E25" i="464"/>
  <c r="AQ24" i="464"/>
  <c r="AH24" i="464"/>
  <c r="V24" i="464"/>
  <c r="R24" i="464"/>
  <c r="S24" i="464" s="1"/>
  <c r="K24" i="464"/>
  <c r="J24" i="464"/>
  <c r="I24" i="464" s="1"/>
  <c r="G24" i="464"/>
  <c r="E24" i="464"/>
  <c r="AQ23" i="464"/>
  <c r="AH23" i="464"/>
  <c r="V23" i="464"/>
  <c r="R23" i="464"/>
  <c r="S23" i="464" s="1"/>
  <c r="K23" i="464"/>
  <c r="J23" i="464"/>
  <c r="I23" i="464" s="1"/>
  <c r="G23" i="464"/>
  <c r="E23" i="464"/>
  <c r="AQ22" i="464"/>
  <c r="AH22" i="464"/>
  <c r="V22" i="464"/>
  <c r="R22" i="464"/>
  <c r="S22" i="464" s="1"/>
  <c r="K22" i="464"/>
  <c r="J22" i="464"/>
  <c r="I22" i="464" s="1"/>
  <c r="G22" i="464"/>
  <c r="E22" i="464"/>
  <c r="AQ21" i="464"/>
  <c r="AH21" i="464"/>
  <c r="V21" i="464"/>
  <c r="R21" i="464"/>
  <c r="S21" i="464" s="1"/>
  <c r="J21" i="464"/>
  <c r="K21" i="464" s="1"/>
  <c r="G21" i="464"/>
  <c r="E21" i="464"/>
  <c r="AH20" i="464"/>
  <c r="V20" i="464"/>
  <c r="R20" i="464"/>
  <c r="T20" i="464" s="1"/>
  <c r="J20" i="464"/>
  <c r="K20" i="464" s="1"/>
  <c r="I20" i="464"/>
  <c r="G20" i="464"/>
  <c r="E20" i="464"/>
  <c r="AQ19" i="464"/>
  <c r="AH19" i="464"/>
  <c r="V19" i="464"/>
  <c r="R19" i="464"/>
  <c r="S19" i="464" s="1"/>
  <c r="J19" i="464"/>
  <c r="K19" i="464" s="1"/>
  <c r="I19" i="464"/>
  <c r="G19" i="464"/>
  <c r="E19" i="464"/>
  <c r="AQ18" i="464"/>
  <c r="AH18" i="464"/>
  <c r="V18" i="464"/>
  <c r="R18" i="464"/>
  <c r="S18" i="464" s="1"/>
  <c r="J18" i="464"/>
  <c r="K18" i="464" s="1"/>
  <c r="I18" i="464"/>
  <c r="G18" i="464"/>
  <c r="E18" i="464"/>
  <c r="AQ17" i="464"/>
  <c r="AH17" i="464"/>
  <c r="V17" i="464"/>
  <c r="R17" i="464"/>
  <c r="T17" i="464" s="1"/>
  <c r="J17" i="464"/>
  <c r="K17" i="464" s="1"/>
  <c r="I17" i="464"/>
  <c r="G17" i="464"/>
  <c r="E17" i="464"/>
  <c r="AQ16" i="464"/>
  <c r="AH16" i="464"/>
  <c r="V16" i="464"/>
  <c r="R16" i="464"/>
  <c r="S16" i="464" s="1"/>
  <c r="J16" i="464"/>
  <c r="K16" i="464" s="1"/>
  <c r="I16" i="464"/>
  <c r="G16" i="464"/>
  <c r="E16" i="464"/>
  <c r="AQ15" i="464"/>
  <c r="AH15" i="464"/>
  <c r="V15" i="464"/>
  <c r="R15" i="464"/>
  <c r="T15" i="464" s="1"/>
  <c r="J15" i="464"/>
  <c r="K15" i="464" s="1"/>
  <c r="I15" i="464"/>
  <c r="G15" i="464"/>
  <c r="E15" i="464"/>
  <c r="AQ14" i="464"/>
  <c r="AH14" i="464"/>
  <c r="V14" i="464"/>
  <c r="R14" i="464"/>
  <c r="S14" i="464" s="1"/>
  <c r="J14" i="464"/>
  <c r="K14" i="464" s="1"/>
  <c r="I14" i="464"/>
  <c r="G14" i="464"/>
  <c r="E14" i="464"/>
  <c r="AQ13" i="464"/>
  <c r="AH13" i="464"/>
  <c r="V13" i="464"/>
  <c r="R13" i="464"/>
  <c r="T13" i="464" s="1"/>
  <c r="J13" i="464"/>
  <c r="K13" i="464" s="1"/>
  <c r="I13" i="464"/>
  <c r="G13" i="464"/>
  <c r="E13" i="464"/>
  <c r="AQ12" i="464"/>
  <c r="AH12" i="464"/>
  <c r="V12" i="464"/>
  <c r="R12" i="464"/>
  <c r="T12" i="464" s="1"/>
  <c r="J12" i="464"/>
  <c r="K12" i="464" s="1"/>
  <c r="I12" i="464"/>
  <c r="G12" i="464"/>
  <c r="E12" i="464"/>
  <c r="AH11" i="464"/>
  <c r="V11" i="464"/>
  <c r="R11" i="464"/>
  <c r="J11" i="464"/>
  <c r="K11" i="464" s="1"/>
  <c r="I11" i="464"/>
  <c r="G11" i="464"/>
  <c r="E11" i="464"/>
  <c r="AG35" i="464"/>
  <c r="AI34" i="464" l="1"/>
  <c r="S34" i="464"/>
  <c r="AI33" i="464"/>
  <c r="S33" i="464"/>
  <c r="T32" i="464"/>
  <c r="AI32" i="464" s="1"/>
  <c r="T31" i="464"/>
  <c r="AI31" i="464" s="1"/>
  <c r="T30" i="464"/>
  <c r="AI30" i="464" s="1"/>
  <c r="T29" i="464"/>
  <c r="AI29" i="464" s="1"/>
  <c r="T28" i="464"/>
  <c r="AI28" i="464" s="1"/>
  <c r="T27" i="464"/>
  <c r="AI27" i="464" s="1"/>
  <c r="T26" i="464"/>
  <c r="AI26" i="464" s="1"/>
  <c r="T25" i="464"/>
  <c r="AI25" i="464" s="1"/>
  <c r="T24" i="464"/>
  <c r="AI24" i="464" s="1"/>
  <c r="AI23" i="464"/>
  <c r="T23" i="464"/>
  <c r="T22" i="464"/>
  <c r="AI22" i="464" s="1"/>
  <c r="T21" i="464"/>
  <c r="AI21" i="464" s="1"/>
  <c r="AI20" i="464"/>
  <c r="S20" i="464"/>
  <c r="T19" i="464"/>
  <c r="AI19" i="464" s="1"/>
  <c r="T18" i="464"/>
  <c r="AI18" i="464" s="1"/>
  <c r="AI17" i="464"/>
  <c r="S17" i="464"/>
  <c r="T16" i="464"/>
  <c r="AI16" i="464" s="1"/>
  <c r="AI15" i="464"/>
  <c r="S15" i="464"/>
  <c r="T14" i="464"/>
  <c r="AI14" i="464" s="1"/>
  <c r="AI13" i="464"/>
  <c r="S13" i="464"/>
  <c r="AI12" i="464"/>
  <c r="R35" i="464"/>
  <c r="S12" i="464"/>
  <c r="AH35" i="464"/>
  <c r="S11" i="464"/>
  <c r="T11" i="464"/>
  <c r="AQ11" i="464"/>
  <c r="AQ35" i="464" s="1"/>
  <c r="AG8" i="464"/>
  <c r="I21" i="464"/>
  <c r="T35" i="464" l="1"/>
  <c r="AI35" i="464" s="1"/>
  <c r="S35" i="464"/>
  <c r="AI11" i="464"/>
  <c r="AP10" i="463"/>
  <c r="AG10" i="463"/>
  <c r="Q10" i="463"/>
  <c r="AR35" i="463"/>
  <c r="AQ34" i="463"/>
  <c r="AH34" i="463"/>
  <c r="V34" i="463"/>
  <c r="R34" i="463"/>
  <c r="T34" i="463" s="1"/>
  <c r="J34" i="463"/>
  <c r="K34" i="463" s="1"/>
  <c r="G34" i="463"/>
  <c r="E34" i="463"/>
  <c r="AQ33" i="463"/>
  <c r="AH33" i="463"/>
  <c r="V33" i="463"/>
  <c r="R33" i="463"/>
  <c r="J33" i="463"/>
  <c r="K33" i="463" s="1"/>
  <c r="G33" i="463"/>
  <c r="E33" i="463"/>
  <c r="AW32" i="463"/>
  <c r="AQ32" i="463"/>
  <c r="AH32" i="463"/>
  <c r="V32" i="463"/>
  <c r="R32" i="463"/>
  <c r="J32" i="463"/>
  <c r="I32" i="463" s="1"/>
  <c r="G32" i="463"/>
  <c r="E32" i="463"/>
  <c r="AQ31" i="463"/>
  <c r="AH31" i="463"/>
  <c r="V31" i="463"/>
  <c r="R31" i="463"/>
  <c r="T31" i="463" s="1"/>
  <c r="J31" i="463"/>
  <c r="I31" i="463" s="1"/>
  <c r="G31" i="463"/>
  <c r="E31" i="463"/>
  <c r="AQ30" i="463"/>
  <c r="AH30" i="463"/>
  <c r="V30" i="463"/>
  <c r="R30" i="463"/>
  <c r="S30" i="463" s="1"/>
  <c r="J30" i="463"/>
  <c r="K30" i="463" s="1"/>
  <c r="G30" i="463"/>
  <c r="E30" i="463"/>
  <c r="AQ29" i="463"/>
  <c r="AH29" i="463"/>
  <c r="V29" i="463"/>
  <c r="R29" i="463"/>
  <c r="T29" i="463" s="1"/>
  <c r="J29" i="463"/>
  <c r="K29" i="463" s="1"/>
  <c r="G29" i="463"/>
  <c r="E29" i="463"/>
  <c r="AQ28" i="463"/>
  <c r="AH28" i="463"/>
  <c r="V28" i="463"/>
  <c r="R28" i="463"/>
  <c r="J28" i="463"/>
  <c r="K28" i="463" s="1"/>
  <c r="G28" i="463"/>
  <c r="E28" i="463"/>
  <c r="AQ27" i="463"/>
  <c r="AH27" i="463"/>
  <c r="V27" i="463"/>
  <c r="R27" i="463"/>
  <c r="J27" i="463"/>
  <c r="K27" i="463" s="1"/>
  <c r="G27" i="463"/>
  <c r="E27" i="463"/>
  <c r="AQ26" i="463"/>
  <c r="AH26" i="463"/>
  <c r="V26" i="463"/>
  <c r="R26" i="463"/>
  <c r="S26" i="463" s="1"/>
  <c r="J26" i="463"/>
  <c r="K26" i="463" s="1"/>
  <c r="G26" i="463"/>
  <c r="E26" i="463"/>
  <c r="AQ25" i="463"/>
  <c r="AH25" i="463"/>
  <c r="V25" i="463"/>
  <c r="R25" i="463"/>
  <c r="T25" i="463" s="1"/>
  <c r="J25" i="463"/>
  <c r="K25" i="463" s="1"/>
  <c r="G25" i="463"/>
  <c r="E25" i="463"/>
  <c r="AQ24" i="463"/>
  <c r="AH24" i="463"/>
  <c r="V24" i="463"/>
  <c r="R24" i="463"/>
  <c r="J24" i="463"/>
  <c r="K24" i="463" s="1"/>
  <c r="G24" i="463"/>
  <c r="E24" i="463"/>
  <c r="AQ23" i="463"/>
  <c r="AH23" i="463"/>
  <c r="V23" i="463"/>
  <c r="R23" i="463"/>
  <c r="J23" i="463"/>
  <c r="K23" i="463" s="1"/>
  <c r="G23" i="463"/>
  <c r="E23" i="463"/>
  <c r="AQ22" i="463"/>
  <c r="AH22" i="463"/>
  <c r="V22" i="463"/>
  <c r="R22" i="463"/>
  <c r="T22" i="463" s="1"/>
  <c r="J22" i="463"/>
  <c r="K22" i="463" s="1"/>
  <c r="G22" i="463"/>
  <c r="E22" i="463"/>
  <c r="AQ21" i="463"/>
  <c r="AH21" i="463"/>
  <c r="V21" i="463"/>
  <c r="R21" i="463"/>
  <c r="S21" i="463" s="1"/>
  <c r="J21" i="463"/>
  <c r="K21" i="463" s="1"/>
  <c r="G21" i="463"/>
  <c r="E21" i="463"/>
  <c r="AH20" i="463"/>
  <c r="V20" i="463"/>
  <c r="R20" i="463"/>
  <c r="T20" i="463" s="1"/>
  <c r="J20" i="463"/>
  <c r="K20" i="463" s="1"/>
  <c r="I20" i="463"/>
  <c r="G20" i="463"/>
  <c r="E20" i="463"/>
  <c r="AQ19" i="463"/>
  <c r="AH19" i="463"/>
  <c r="V19" i="463"/>
  <c r="R19" i="463"/>
  <c r="T19" i="463" s="1"/>
  <c r="J19" i="463"/>
  <c r="K19" i="463" s="1"/>
  <c r="I19" i="463"/>
  <c r="G19" i="463"/>
  <c r="E19" i="463"/>
  <c r="AQ18" i="463"/>
  <c r="AH18" i="463"/>
  <c r="V18" i="463"/>
  <c r="R18" i="463"/>
  <c r="T18" i="463" s="1"/>
  <c r="J18" i="463"/>
  <c r="K18" i="463" s="1"/>
  <c r="I18" i="463"/>
  <c r="G18" i="463"/>
  <c r="E18" i="463"/>
  <c r="AQ17" i="463"/>
  <c r="AH17" i="463"/>
  <c r="V17" i="463"/>
  <c r="R17" i="463"/>
  <c r="T17" i="463" s="1"/>
  <c r="J17" i="463"/>
  <c r="K17" i="463" s="1"/>
  <c r="I17" i="463"/>
  <c r="G17" i="463"/>
  <c r="E17" i="463"/>
  <c r="AQ16" i="463"/>
  <c r="AH16" i="463"/>
  <c r="V16" i="463"/>
  <c r="R16" i="463"/>
  <c r="T16" i="463" s="1"/>
  <c r="J16" i="463"/>
  <c r="K16" i="463" s="1"/>
  <c r="I16" i="463"/>
  <c r="G16" i="463"/>
  <c r="E16" i="463"/>
  <c r="AQ15" i="463"/>
  <c r="AH15" i="463"/>
  <c r="V15" i="463"/>
  <c r="R15" i="463"/>
  <c r="T15" i="463" s="1"/>
  <c r="J15" i="463"/>
  <c r="K15" i="463" s="1"/>
  <c r="I15" i="463"/>
  <c r="G15" i="463"/>
  <c r="E15" i="463"/>
  <c r="AQ14" i="463"/>
  <c r="AH14" i="463"/>
  <c r="V14" i="463"/>
  <c r="R14" i="463"/>
  <c r="T14" i="463" s="1"/>
  <c r="J14" i="463"/>
  <c r="K14" i="463" s="1"/>
  <c r="I14" i="463"/>
  <c r="G14" i="463"/>
  <c r="E14" i="463"/>
  <c r="AQ13" i="463"/>
  <c r="AH13" i="463"/>
  <c r="V13" i="463"/>
  <c r="R13" i="463"/>
  <c r="T13" i="463" s="1"/>
  <c r="J13" i="463"/>
  <c r="K13" i="463" s="1"/>
  <c r="I13" i="463"/>
  <c r="G13" i="463"/>
  <c r="E13" i="463"/>
  <c r="AQ12" i="463"/>
  <c r="AH12" i="463"/>
  <c r="V12" i="463"/>
  <c r="R12" i="463"/>
  <c r="T12" i="463" s="1"/>
  <c r="J12" i="463"/>
  <c r="K12" i="463" s="1"/>
  <c r="I12" i="463"/>
  <c r="G12" i="463"/>
  <c r="E12" i="463"/>
  <c r="AH11" i="463"/>
  <c r="V11" i="463"/>
  <c r="R11" i="463"/>
  <c r="J11" i="463"/>
  <c r="K11" i="463" s="1"/>
  <c r="I11" i="463"/>
  <c r="G11" i="463"/>
  <c r="E11" i="463"/>
  <c r="AQ11" i="463"/>
  <c r="AG8" i="463"/>
  <c r="AI34" i="463" l="1"/>
  <c r="T33" i="463"/>
  <c r="AI33" i="463" s="1"/>
  <c r="S33" i="463"/>
  <c r="AI31" i="463"/>
  <c r="T32" i="463"/>
  <c r="AI32" i="463" s="1"/>
  <c r="AI29" i="463"/>
  <c r="T30" i="463"/>
  <c r="AI30" i="463" s="1"/>
  <c r="S29" i="463"/>
  <c r="AI25" i="463"/>
  <c r="S27" i="463"/>
  <c r="T27" i="463"/>
  <c r="AI27" i="463" s="1"/>
  <c r="T26" i="463"/>
  <c r="AI26" i="463" s="1"/>
  <c r="S23" i="463"/>
  <c r="T23" i="463"/>
  <c r="AI23" i="463" s="1"/>
  <c r="S24" i="463"/>
  <c r="S28" i="463"/>
  <c r="S31" i="463"/>
  <c r="K32" i="463"/>
  <c r="T28" i="463"/>
  <c r="AI28" i="463" s="1"/>
  <c r="S34" i="463"/>
  <c r="T24" i="463"/>
  <c r="AI24" i="463" s="1"/>
  <c r="S25" i="463"/>
  <c r="K31" i="463"/>
  <c r="S32" i="463"/>
  <c r="AI22" i="463"/>
  <c r="S22" i="463"/>
  <c r="T21" i="463"/>
  <c r="AI21" i="463" s="1"/>
  <c r="AI20" i="463"/>
  <c r="S20" i="463"/>
  <c r="AI19" i="463"/>
  <c r="S19" i="463"/>
  <c r="AI18" i="463"/>
  <c r="S18" i="463"/>
  <c r="AI17" i="463"/>
  <c r="S17" i="463"/>
  <c r="AI16" i="463"/>
  <c r="S16" i="463"/>
  <c r="AI15" i="463"/>
  <c r="S15" i="463"/>
  <c r="AI14" i="463"/>
  <c r="S14" i="463"/>
  <c r="AI13" i="463"/>
  <c r="S13" i="463"/>
  <c r="AQ35" i="463"/>
  <c r="AH35" i="463"/>
  <c r="AI12" i="463"/>
  <c r="R35" i="463"/>
  <c r="S12" i="463"/>
  <c r="S11" i="463"/>
  <c r="I21" i="463"/>
  <c r="I22" i="463"/>
  <c r="I23" i="463"/>
  <c r="I24" i="463"/>
  <c r="I25" i="463"/>
  <c r="I26" i="463"/>
  <c r="I27" i="463"/>
  <c r="I28" i="463"/>
  <c r="I29" i="463"/>
  <c r="I30" i="463"/>
  <c r="I33" i="463"/>
  <c r="I34" i="463"/>
  <c r="AP35" i="463"/>
  <c r="AG35" i="463"/>
  <c r="T11" i="463"/>
  <c r="AP10" i="462"/>
  <c r="AQ11" i="462" s="1"/>
  <c r="AG10" i="462"/>
  <c r="Q10" i="462"/>
  <c r="AR35" i="462"/>
  <c r="AQ34" i="462"/>
  <c r="AH34" i="462"/>
  <c r="V34" i="462"/>
  <c r="S34" i="462"/>
  <c r="R34" i="462"/>
  <c r="J34" i="462"/>
  <c r="K34" i="462" s="1"/>
  <c r="G34" i="462"/>
  <c r="E34" i="462"/>
  <c r="AQ33" i="462"/>
  <c r="AH33" i="462"/>
  <c r="V33" i="462"/>
  <c r="R33" i="462"/>
  <c r="S33" i="462" s="1"/>
  <c r="J33" i="462"/>
  <c r="K33" i="462" s="1"/>
  <c r="G33" i="462"/>
  <c r="E33" i="462"/>
  <c r="AW32" i="462"/>
  <c r="AQ32" i="462"/>
  <c r="AH32" i="462"/>
  <c r="V32" i="462"/>
  <c r="R32" i="462"/>
  <c r="K32" i="462"/>
  <c r="J32" i="462"/>
  <c r="I32" i="462" s="1"/>
  <c r="G32" i="462"/>
  <c r="E32" i="462"/>
  <c r="AQ31" i="462"/>
  <c r="AH31" i="462"/>
  <c r="V31" i="462"/>
  <c r="R31" i="462"/>
  <c r="K31" i="462"/>
  <c r="J31" i="462"/>
  <c r="I31" i="462" s="1"/>
  <c r="G31" i="462"/>
  <c r="E31" i="462"/>
  <c r="AQ30" i="462"/>
  <c r="AH30" i="462"/>
  <c r="V30" i="462"/>
  <c r="R30" i="462"/>
  <c r="K30" i="462"/>
  <c r="J30" i="462"/>
  <c r="I30" i="462" s="1"/>
  <c r="G30" i="462"/>
  <c r="E30" i="462"/>
  <c r="AQ29" i="462"/>
  <c r="AH29" i="462"/>
  <c r="V29" i="462"/>
  <c r="T29" i="462"/>
  <c r="R29" i="462"/>
  <c r="K29" i="462"/>
  <c r="J29" i="462"/>
  <c r="I29" i="462" s="1"/>
  <c r="G29" i="462"/>
  <c r="E29" i="462"/>
  <c r="AQ28" i="462"/>
  <c r="AH28" i="462"/>
  <c r="V28" i="462"/>
  <c r="R28" i="462"/>
  <c r="T28" i="462" s="1"/>
  <c r="J28" i="462"/>
  <c r="K28" i="462" s="1"/>
  <c r="G28" i="462"/>
  <c r="E28" i="462"/>
  <c r="AQ27" i="462"/>
  <c r="AH27" i="462"/>
  <c r="V27" i="462"/>
  <c r="R27" i="462"/>
  <c r="J27" i="462"/>
  <c r="K27" i="462" s="1"/>
  <c r="G27" i="462"/>
  <c r="E27" i="462"/>
  <c r="AQ26" i="462"/>
  <c r="AH26" i="462"/>
  <c r="V26" i="462"/>
  <c r="R26" i="462"/>
  <c r="T26" i="462" s="1"/>
  <c r="J26" i="462"/>
  <c r="K26" i="462" s="1"/>
  <c r="G26" i="462"/>
  <c r="E26" i="462"/>
  <c r="AQ25" i="462"/>
  <c r="AH25" i="462"/>
  <c r="V25" i="462"/>
  <c r="R25" i="462"/>
  <c r="J25" i="462"/>
  <c r="K25" i="462" s="1"/>
  <c r="G25" i="462"/>
  <c r="E25" i="462"/>
  <c r="AQ24" i="462"/>
  <c r="AH24" i="462"/>
  <c r="V24" i="462"/>
  <c r="R24" i="462"/>
  <c r="T24" i="462" s="1"/>
  <c r="J24" i="462"/>
  <c r="K24" i="462" s="1"/>
  <c r="G24" i="462"/>
  <c r="E24" i="462"/>
  <c r="AQ23" i="462"/>
  <c r="AH23" i="462"/>
  <c r="V23" i="462"/>
  <c r="R23" i="462"/>
  <c r="J23" i="462"/>
  <c r="K23" i="462" s="1"/>
  <c r="G23" i="462"/>
  <c r="E23" i="462"/>
  <c r="AQ22" i="462"/>
  <c r="AH22" i="462"/>
  <c r="V22" i="462"/>
  <c r="R22" i="462"/>
  <c r="J22" i="462"/>
  <c r="K22" i="462" s="1"/>
  <c r="G22" i="462"/>
  <c r="E22" i="462"/>
  <c r="AQ21" i="462"/>
  <c r="AH21" i="462"/>
  <c r="V21" i="462"/>
  <c r="R21" i="462"/>
  <c r="T21" i="462" s="1"/>
  <c r="J21" i="462"/>
  <c r="K21" i="462" s="1"/>
  <c r="G21" i="462"/>
  <c r="E21" i="462"/>
  <c r="AH20" i="462"/>
  <c r="V20" i="462"/>
  <c r="R20" i="462"/>
  <c r="T20" i="462" s="1"/>
  <c r="J20" i="462"/>
  <c r="K20" i="462" s="1"/>
  <c r="I20" i="462"/>
  <c r="G20" i="462"/>
  <c r="E20" i="462"/>
  <c r="AQ19" i="462"/>
  <c r="AH19" i="462"/>
  <c r="V19" i="462"/>
  <c r="R19" i="462"/>
  <c r="S19" i="462" s="1"/>
  <c r="J19" i="462"/>
  <c r="K19" i="462" s="1"/>
  <c r="I19" i="462"/>
  <c r="G19" i="462"/>
  <c r="E19" i="462"/>
  <c r="AQ18" i="462"/>
  <c r="AH18" i="462"/>
  <c r="V18" i="462"/>
  <c r="R18" i="462"/>
  <c r="S18" i="462" s="1"/>
  <c r="J18" i="462"/>
  <c r="K18" i="462" s="1"/>
  <c r="I18" i="462"/>
  <c r="G18" i="462"/>
  <c r="E18" i="462"/>
  <c r="AQ17" i="462"/>
  <c r="AH17" i="462"/>
  <c r="V17" i="462"/>
  <c r="R17" i="462"/>
  <c r="J17" i="462"/>
  <c r="K17" i="462" s="1"/>
  <c r="I17" i="462"/>
  <c r="G17" i="462"/>
  <c r="E17" i="462"/>
  <c r="AQ16" i="462"/>
  <c r="AH16" i="462"/>
  <c r="V16" i="462"/>
  <c r="R16" i="462"/>
  <c r="S16" i="462" s="1"/>
  <c r="J16" i="462"/>
  <c r="K16" i="462" s="1"/>
  <c r="I16" i="462"/>
  <c r="G16" i="462"/>
  <c r="E16" i="462"/>
  <c r="AQ15" i="462"/>
  <c r="AH15" i="462"/>
  <c r="V15" i="462"/>
  <c r="R15" i="462"/>
  <c r="S15" i="462" s="1"/>
  <c r="J15" i="462"/>
  <c r="K15" i="462" s="1"/>
  <c r="I15" i="462"/>
  <c r="G15" i="462"/>
  <c r="E15" i="462"/>
  <c r="AQ14" i="462"/>
  <c r="AH14" i="462"/>
  <c r="V14" i="462"/>
  <c r="R14" i="462"/>
  <c r="J14" i="462"/>
  <c r="K14" i="462" s="1"/>
  <c r="I14" i="462"/>
  <c r="G14" i="462"/>
  <c r="E14" i="462"/>
  <c r="AQ13" i="462"/>
  <c r="AH13" i="462"/>
  <c r="V13" i="462"/>
  <c r="R13" i="462"/>
  <c r="T13" i="462" s="1"/>
  <c r="J13" i="462"/>
  <c r="K13" i="462" s="1"/>
  <c r="I13" i="462"/>
  <c r="G13" i="462"/>
  <c r="E13" i="462"/>
  <c r="AQ12" i="462"/>
  <c r="AH12" i="462"/>
  <c r="V12" i="462"/>
  <c r="R12" i="462"/>
  <c r="S12" i="462" s="1"/>
  <c r="J12" i="462"/>
  <c r="K12" i="462" s="1"/>
  <c r="I12" i="462"/>
  <c r="G12" i="462"/>
  <c r="E12" i="462"/>
  <c r="V11" i="462"/>
  <c r="J11" i="462"/>
  <c r="K11" i="462" s="1"/>
  <c r="I11" i="462"/>
  <c r="G11" i="462"/>
  <c r="E11" i="462"/>
  <c r="AG8" i="462"/>
  <c r="R11" i="462"/>
  <c r="S35" i="463" l="1"/>
  <c r="T34" i="462"/>
  <c r="AI34" i="462" s="1"/>
  <c r="T33" i="462"/>
  <c r="AI33" i="462" s="1"/>
  <c r="T32" i="462"/>
  <c r="AI32" i="462" s="1"/>
  <c r="S32" i="462"/>
  <c r="S31" i="462"/>
  <c r="T31" i="462"/>
  <c r="AI31" i="462" s="1"/>
  <c r="S30" i="462"/>
  <c r="T30" i="462"/>
  <c r="AI30" i="462" s="1"/>
  <c r="AI29" i="462"/>
  <c r="S29" i="462"/>
  <c r="AI28" i="462"/>
  <c r="S28" i="462"/>
  <c r="AI26" i="462"/>
  <c r="S27" i="462"/>
  <c r="T27" i="462"/>
  <c r="AI27" i="462" s="1"/>
  <c r="S26" i="462"/>
  <c r="S25" i="462"/>
  <c r="T25" i="462"/>
  <c r="AI25" i="462" s="1"/>
  <c r="AI24" i="462"/>
  <c r="S24" i="462"/>
  <c r="S23" i="462"/>
  <c r="T23" i="462"/>
  <c r="AI23" i="462" s="1"/>
  <c r="S22" i="462"/>
  <c r="T22" i="462"/>
  <c r="AI22" i="462" s="1"/>
  <c r="AI21" i="462"/>
  <c r="S21" i="462"/>
  <c r="AI20" i="462"/>
  <c r="S20" i="462"/>
  <c r="T19" i="462"/>
  <c r="AI19" i="462" s="1"/>
  <c r="T17" i="462"/>
  <c r="AI17" i="462" s="1"/>
  <c r="T18" i="462"/>
  <c r="AI18" i="462" s="1"/>
  <c r="S17" i="462"/>
  <c r="T15" i="462"/>
  <c r="AI15" i="462" s="1"/>
  <c r="S14" i="462"/>
  <c r="T14" i="462"/>
  <c r="AI14" i="462" s="1"/>
  <c r="AI13" i="462"/>
  <c r="AQ35" i="462"/>
  <c r="AI11" i="463"/>
  <c r="T35" i="463"/>
  <c r="AI35" i="463" s="1"/>
  <c r="T12" i="462"/>
  <c r="AI12" i="462" s="1"/>
  <c r="T16" i="462"/>
  <c r="AI16" i="462" s="1"/>
  <c r="S13" i="462"/>
  <c r="R35" i="462"/>
  <c r="T11" i="462"/>
  <c r="S11" i="462"/>
  <c r="AH11" i="462"/>
  <c r="I21" i="462"/>
  <c r="I22" i="462"/>
  <c r="I23" i="462"/>
  <c r="I24" i="462"/>
  <c r="I25" i="462"/>
  <c r="I26" i="462"/>
  <c r="I27" i="462"/>
  <c r="I28" i="462"/>
  <c r="I33" i="462"/>
  <c r="I34" i="462"/>
  <c r="AP35" i="462"/>
  <c r="AG35" i="462"/>
  <c r="S35" i="462" l="1"/>
  <c r="T35" i="462"/>
  <c r="AH35" i="462"/>
  <c r="AI11" i="462"/>
  <c r="AI35" i="462" l="1"/>
  <c r="AP10" i="461"/>
  <c r="AG10" i="461"/>
  <c r="AG8" i="461" s="1"/>
  <c r="Q10" i="461"/>
  <c r="AR35" i="461"/>
  <c r="AQ34" i="461"/>
  <c r="AH34" i="461"/>
  <c r="V34" i="461"/>
  <c r="R34" i="461"/>
  <c r="J34" i="461"/>
  <c r="K34" i="461" s="1"/>
  <c r="I34" i="461"/>
  <c r="G34" i="461"/>
  <c r="E34" i="461"/>
  <c r="AQ33" i="461"/>
  <c r="AH33" i="461"/>
  <c r="V33" i="461"/>
  <c r="R33" i="461"/>
  <c r="J33" i="461"/>
  <c r="K33" i="461" s="1"/>
  <c r="I33" i="461"/>
  <c r="G33" i="461"/>
  <c r="E33" i="461"/>
  <c r="AW32" i="461"/>
  <c r="AQ32" i="461"/>
  <c r="AH32" i="461"/>
  <c r="V32" i="461"/>
  <c r="R32" i="461"/>
  <c r="S32" i="461" s="1"/>
  <c r="K32" i="461"/>
  <c r="J32" i="461"/>
  <c r="I32" i="461" s="1"/>
  <c r="G32" i="461"/>
  <c r="E32" i="461"/>
  <c r="AQ31" i="461"/>
  <c r="AH31" i="461"/>
  <c r="V31" i="461"/>
  <c r="R31" i="461"/>
  <c r="S31" i="461" s="1"/>
  <c r="K31" i="461"/>
  <c r="J31" i="461"/>
  <c r="I31" i="461" s="1"/>
  <c r="G31" i="461"/>
  <c r="E31" i="461"/>
  <c r="AQ30" i="461"/>
  <c r="AH30" i="461"/>
  <c r="V30" i="461"/>
  <c r="R30" i="461"/>
  <c r="S30" i="461" s="1"/>
  <c r="K30" i="461"/>
  <c r="J30" i="461"/>
  <c r="I30" i="461" s="1"/>
  <c r="G30" i="461"/>
  <c r="E30" i="461"/>
  <c r="AQ29" i="461"/>
  <c r="AH29" i="461"/>
  <c r="V29" i="461"/>
  <c r="T29" i="461"/>
  <c r="R29" i="461"/>
  <c r="S29" i="461" s="1"/>
  <c r="K29" i="461"/>
  <c r="J29" i="461"/>
  <c r="I29" i="461" s="1"/>
  <c r="G29" i="461"/>
  <c r="E29" i="461"/>
  <c r="AQ28" i="461"/>
  <c r="AH28" i="461"/>
  <c r="V28" i="461"/>
  <c r="R28" i="461"/>
  <c r="S28" i="461" s="1"/>
  <c r="K28" i="461"/>
  <c r="J28" i="461"/>
  <c r="I28" i="461" s="1"/>
  <c r="G28" i="461"/>
  <c r="E28" i="461"/>
  <c r="AQ27" i="461"/>
  <c r="AH27" i="461"/>
  <c r="V27" i="461"/>
  <c r="R27" i="461"/>
  <c r="S27" i="461" s="1"/>
  <c r="K27" i="461"/>
  <c r="J27" i="461"/>
  <c r="I27" i="461" s="1"/>
  <c r="G27" i="461"/>
  <c r="E27" i="461"/>
  <c r="AQ26" i="461"/>
  <c r="AH26" i="461"/>
  <c r="V26" i="461"/>
  <c r="R26" i="461"/>
  <c r="S26" i="461" s="1"/>
  <c r="K26" i="461"/>
  <c r="J26" i="461"/>
  <c r="I26" i="461" s="1"/>
  <c r="G26" i="461"/>
  <c r="E26" i="461"/>
  <c r="AQ25" i="461"/>
  <c r="AH25" i="461"/>
  <c r="V25" i="461"/>
  <c r="R25" i="461"/>
  <c r="S25" i="461" s="1"/>
  <c r="K25" i="461"/>
  <c r="J25" i="461"/>
  <c r="I25" i="461" s="1"/>
  <c r="G25" i="461"/>
  <c r="E25" i="461"/>
  <c r="AQ24" i="461"/>
  <c r="AH24" i="461"/>
  <c r="V24" i="461"/>
  <c r="R24" i="461"/>
  <c r="S24" i="461" s="1"/>
  <c r="K24" i="461"/>
  <c r="J24" i="461"/>
  <c r="I24" i="461" s="1"/>
  <c r="G24" i="461"/>
  <c r="E24" i="461"/>
  <c r="AQ23" i="461"/>
  <c r="AH23" i="461"/>
  <c r="V23" i="461"/>
  <c r="R23" i="461"/>
  <c r="S23" i="461" s="1"/>
  <c r="K23" i="461"/>
  <c r="J23" i="461"/>
  <c r="I23" i="461" s="1"/>
  <c r="G23" i="461"/>
  <c r="E23" i="461"/>
  <c r="AQ22" i="461"/>
  <c r="AH22" i="461"/>
  <c r="V22" i="461"/>
  <c r="R22" i="461"/>
  <c r="S22" i="461" s="1"/>
  <c r="K22" i="461"/>
  <c r="J22" i="461"/>
  <c r="I22" i="461" s="1"/>
  <c r="G22" i="461"/>
  <c r="E22" i="461"/>
  <c r="AQ21" i="461"/>
  <c r="AH21" i="461"/>
  <c r="V21" i="461"/>
  <c r="R21" i="461"/>
  <c r="S21" i="461" s="1"/>
  <c r="K21" i="461"/>
  <c r="J21" i="461"/>
  <c r="I21" i="461" s="1"/>
  <c r="G21" i="461"/>
  <c r="E21" i="461"/>
  <c r="AH20" i="461"/>
  <c r="V20" i="461"/>
  <c r="R20" i="461"/>
  <c r="J20" i="461"/>
  <c r="K20" i="461" s="1"/>
  <c r="I20" i="461"/>
  <c r="G20" i="461"/>
  <c r="E20" i="461"/>
  <c r="AQ19" i="461"/>
  <c r="AH19" i="461"/>
  <c r="V19" i="461"/>
  <c r="R19" i="461"/>
  <c r="J19" i="461"/>
  <c r="K19" i="461" s="1"/>
  <c r="I19" i="461"/>
  <c r="G19" i="461"/>
  <c r="E19" i="461"/>
  <c r="AQ18" i="461"/>
  <c r="AH18" i="461"/>
  <c r="V18" i="461"/>
  <c r="R18" i="461"/>
  <c r="J18" i="461"/>
  <c r="I18" i="461" s="1"/>
  <c r="G18" i="461"/>
  <c r="E18" i="461"/>
  <c r="AQ17" i="461"/>
  <c r="AH17" i="461"/>
  <c r="V17" i="461"/>
  <c r="R17" i="461"/>
  <c r="J17" i="461"/>
  <c r="K17" i="461" s="1"/>
  <c r="G17" i="461"/>
  <c r="E17" i="461"/>
  <c r="AQ16" i="461"/>
  <c r="AH16" i="461"/>
  <c r="V16" i="461"/>
  <c r="R16" i="461"/>
  <c r="S16" i="461" s="1"/>
  <c r="J16" i="461"/>
  <c r="I16" i="461" s="1"/>
  <c r="G16" i="461"/>
  <c r="E16" i="461"/>
  <c r="AQ15" i="461"/>
  <c r="AH15" i="461"/>
  <c r="V15" i="461"/>
  <c r="R15" i="461"/>
  <c r="T15" i="461" s="1"/>
  <c r="J15" i="461"/>
  <c r="I15" i="461" s="1"/>
  <c r="G15" i="461"/>
  <c r="E15" i="461"/>
  <c r="AQ14" i="461"/>
  <c r="AH14" i="461"/>
  <c r="V14" i="461"/>
  <c r="R14" i="461"/>
  <c r="S14" i="461" s="1"/>
  <c r="J14" i="461"/>
  <c r="K14" i="461" s="1"/>
  <c r="I14" i="461"/>
  <c r="G14" i="461"/>
  <c r="E14" i="461"/>
  <c r="AQ13" i="461"/>
  <c r="AH13" i="461"/>
  <c r="V13" i="461"/>
  <c r="R13" i="461"/>
  <c r="J13" i="461"/>
  <c r="K13" i="461" s="1"/>
  <c r="I13" i="461"/>
  <c r="G13" i="461"/>
  <c r="E13" i="461"/>
  <c r="AQ12" i="461"/>
  <c r="AH12" i="461"/>
  <c r="V12" i="461"/>
  <c r="R12" i="461"/>
  <c r="T12" i="461" s="1"/>
  <c r="J12" i="461"/>
  <c r="K12" i="461" s="1"/>
  <c r="I12" i="461"/>
  <c r="G12" i="461"/>
  <c r="E12" i="461"/>
  <c r="V11" i="461"/>
  <c r="J11" i="461"/>
  <c r="K11" i="461" s="1"/>
  <c r="I11" i="461"/>
  <c r="G11" i="461"/>
  <c r="E11" i="461"/>
  <c r="AQ11" i="461"/>
  <c r="R11" i="461"/>
  <c r="S34" i="461" l="1"/>
  <c r="T34" i="461"/>
  <c r="AI34" i="461" s="1"/>
  <c r="S33" i="461"/>
  <c r="T33" i="461"/>
  <c r="AI33" i="461" s="1"/>
  <c r="T32" i="461"/>
  <c r="AI32" i="461" s="1"/>
  <c r="T31" i="461"/>
  <c r="AI31" i="461"/>
  <c r="T30" i="461"/>
  <c r="AI30" i="461" s="1"/>
  <c r="AI29" i="461"/>
  <c r="T28" i="461"/>
  <c r="AI28" i="461" s="1"/>
  <c r="T27" i="461"/>
  <c r="AI27" i="461" s="1"/>
  <c r="T26" i="461"/>
  <c r="AI26" i="461" s="1"/>
  <c r="T25" i="461"/>
  <c r="AI25" i="461" s="1"/>
  <c r="T24" i="461"/>
  <c r="AI24" i="461" s="1"/>
  <c r="T23" i="461"/>
  <c r="AI23" i="461" s="1"/>
  <c r="T22" i="461"/>
  <c r="AI22" i="461" s="1"/>
  <c r="S20" i="461"/>
  <c r="T21" i="461"/>
  <c r="AI21" i="461" s="1"/>
  <c r="T20" i="461"/>
  <c r="AI20" i="461" s="1"/>
  <c r="T19" i="461"/>
  <c r="AI19" i="461" s="1"/>
  <c r="S19" i="461"/>
  <c r="T18" i="461"/>
  <c r="AI18" i="461" s="1"/>
  <c r="S18" i="461"/>
  <c r="S17" i="461"/>
  <c r="T17" i="461"/>
  <c r="AI17" i="461" s="1"/>
  <c r="T14" i="461"/>
  <c r="AI14" i="461" s="1"/>
  <c r="S13" i="461"/>
  <c r="T13" i="461"/>
  <c r="AI13" i="461" s="1"/>
  <c r="AI12" i="461"/>
  <c r="AQ35" i="461"/>
  <c r="AI15" i="461"/>
  <c r="S12" i="461"/>
  <c r="T16" i="461"/>
  <c r="AI16" i="461" s="1"/>
  <c r="S15" i="461"/>
  <c r="R35" i="461"/>
  <c r="S11" i="461"/>
  <c r="T11" i="461"/>
  <c r="K15" i="461"/>
  <c r="K16" i="461"/>
  <c r="K18" i="461"/>
  <c r="AH11" i="461"/>
  <c r="I17" i="461"/>
  <c r="AP35" i="461"/>
  <c r="AG35" i="461"/>
  <c r="T35" i="461" l="1"/>
  <c r="S35" i="461"/>
  <c r="AI11" i="461"/>
  <c r="AH35" i="461"/>
  <c r="AI35" i="461" l="1"/>
  <c r="AP10" i="459"/>
  <c r="AG10" i="459"/>
  <c r="AG35" i="459" s="1"/>
  <c r="Q10" i="459"/>
  <c r="R11" i="459" s="1"/>
  <c r="AR35" i="459"/>
  <c r="AQ34" i="459"/>
  <c r="AH34" i="459"/>
  <c r="V34" i="459"/>
  <c r="R34" i="459"/>
  <c r="T34" i="459" s="1"/>
  <c r="K34" i="459"/>
  <c r="J34" i="459"/>
  <c r="I34" i="459" s="1"/>
  <c r="G34" i="459"/>
  <c r="E34" i="459"/>
  <c r="AQ33" i="459"/>
  <c r="AH33" i="459"/>
  <c r="V33" i="459"/>
  <c r="R33" i="459"/>
  <c r="T33" i="459" s="1"/>
  <c r="K33" i="459"/>
  <c r="J33" i="459"/>
  <c r="I33" i="459" s="1"/>
  <c r="G33" i="459"/>
  <c r="E33" i="459"/>
  <c r="AW32" i="459"/>
  <c r="AQ32" i="459"/>
  <c r="AH32" i="459"/>
  <c r="V32" i="459"/>
  <c r="R32" i="459"/>
  <c r="T32" i="459" s="1"/>
  <c r="K32" i="459"/>
  <c r="J32" i="459"/>
  <c r="I32" i="459"/>
  <c r="G32" i="459"/>
  <c r="E32" i="459"/>
  <c r="AQ31" i="459"/>
  <c r="AH31" i="459"/>
  <c r="V31" i="459"/>
  <c r="R31" i="459"/>
  <c r="T31" i="459" s="1"/>
  <c r="K31" i="459"/>
  <c r="J31" i="459"/>
  <c r="I31" i="459"/>
  <c r="G31" i="459"/>
  <c r="E31" i="459"/>
  <c r="AQ30" i="459"/>
  <c r="AH30" i="459"/>
  <c r="V30" i="459"/>
  <c r="R30" i="459"/>
  <c r="T30" i="459" s="1"/>
  <c r="K30" i="459"/>
  <c r="J30" i="459"/>
  <c r="I30" i="459"/>
  <c r="G30" i="459"/>
  <c r="E30" i="459"/>
  <c r="AQ29" i="459"/>
  <c r="AH29" i="459"/>
  <c r="V29" i="459"/>
  <c r="R29" i="459"/>
  <c r="T29" i="459" s="1"/>
  <c r="K29" i="459"/>
  <c r="J29" i="459"/>
  <c r="I29" i="459"/>
  <c r="G29" i="459"/>
  <c r="E29" i="459"/>
  <c r="AQ28" i="459"/>
  <c r="AH28" i="459"/>
  <c r="V28" i="459"/>
  <c r="R28" i="459"/>
  <c r="T28" i="459" s="1"/>
  <c r="K28" i="459"/>
  <c r="J28" i="459"/>
  <c r="I28" i="459"/>
  <c r="G28" i="459"/>
  <c r="E28" i="459"/>
  <c r="AQ27" i="459"/>
  <c r="AH27" i="459"/>
  <c r="V27" i="459"/>
  <c r="R27" i="459"/>
  <c r="T27" i="459" s="1"/>
  <c r="K27" i="459"/>
  <c r="J27" i="459"/>
  <c r="I27" i="459"/>
  <c r="G27" i="459"/>
  <c r="E27" i="459"/>
  <c r="AQ26" i="459"/>
  <c r="AH26" i="459"/>
  <c r="V26" i="459"/>
  <c r="R26" i="459"/>
  <c r="T26" i="459" s="1"/>
  <c r="K26" i="459"/>
  <c r="J26" i="459"/>
  <c r="I26" i="459"/>
  <c r="G26" i="459"/>
  <c r="E26" i="459"/>
  <c r="AQ25" i="459"/>
  <c r="AH25" i="459"/>
  <c r="V25" i="459"/>
  <c r="R25" i="459"/>
  <c r="T25" i="459" s="1"/>
  <c r="K25" i="459"/>
  <c r="J25" i="459"/>
  <c r="I25" i="459"/>
  <c r="G25" i="459"/>
  <c r="E25" i="459"/>
  <c r="AQ24" i="459"/>
  <c r="AH24" i="459"/>
  <c r="V24" i="459"/>
  <c r="R24" i="459"/>
  <c r="T24" i="459" s="1"/>
  <c r="K24" i="459"/>
  <c r="J24" i="459"/>
  <c r="I24" i="459"/>
  <c r="G24" i="459"/>
  <c r="E24" i="459"/>
  <c r="AQ23" i="459"/>
  <c r="AH23" i="459"/>
  <c r="V23" i="459"/>
  <c r="R23" i="459"/>
  <c r="T23" i="459" s="1"/>
  <c r="K23" i="459"/>
  <c r="J23" i="459"/>
  <c r="I23" i="459"/>
  <c r="G23" i="459"/>
  <c r="E23" i="459"/>
  <c r="AQ22" i="459"/>
  <c r="AH22" i="459"/>
  <c r="V22" i="459"/>
  <c r="R22" i="459"/>
  <c r="T22" i="459" s="1"/>
  <c r="K22" i="459"/>
  <c r="J22" i="459"/>
  <c r="I22" i="459"/>
  <c r="G22" i="459"/>
  <c r="E22" i="459"/>
  <c r="AQ21" i="459"/>
  <c r="AH21" i="459"/>
  <c r="V21" i="459"/>
  <c r="R21" i="459"/>
  <c r="T21" i="459" s="1"/>
  <c r="K21" i="459"/>
  <c r="J21" i="459"/>
  <c r="I21" i="459"/>
  <c r="G21" i="459"/>
  <c r="E21" i="459"/>
  <c r="AH20" i="459"/>
  <c r="V20" i="459"/>
  <c r="R20" i="459"/>
  <c r="S20" i="459" s="1"/>
  <c r="K20" i="459"/>
  <c r="J20" i="459"/>
  <c r="I20" i="459" s="1"/>
  <c r="G20" i="459"/>
  <c r="E20" i="459"/>
  <c r="AQ19" i="459"/>
  <c r="AH19" i="459"/>
  <c r="V19" i="459"/>
  <c r="R19" i="459"/>
  <c r="S19" i="459" s="1"/>
  <c r="K19" i="459"/>
  <c r="J19" i="459"/>
  <c r="I19" i="459" s="1"/>
  <c r="G19" i="459"/>
  <c r="E19" i="459"/>
  <c r="AQ18" i="459"/>
  <c r="AH18" i="459"/>
  <c r="V18" i="459"/>
  <c r="R18" i="459"/>
  <c r="S18" i="459" s="1"/>
  <c r="K18" i="459"/>
  <c r="J18" i="459"/>
  <c r="I18" i="459" s="1"/>
  <c r="G18" i="459"/>
  <c r="E18" i="459"/>
  <c r="AQ17" i="459"/>
  <c r="AH17" i="459"/>
  <c r="V17" i="459"/>
  <c r="R17" i="459"/>
  <c r="S17" i="459" s="1"/>
  <c r="K17" i="459"/>
  <c r="J17" i="459"/>
  <c r="I17" i="459" s="1"/>
  <c r="G17" i="459"/>
  <c r="E17" i="459"/>
  <c r="AQ16" i="459"/>
  <c r="AH16" i="459"/>
  <c r="V16" i="459"/>
  <c r="R16" i="459"/>
  <c r="S16" i="459" s="1"/>
  <c r="K16" i="459"/>
  <c r="J16" i="459"/>
  <c r="I16" i="459" s="1"/>
  <c r="G16" i="459"/>
  <c r="E16" i="459"/>
  <c r="AQ15" i="459"/>
  <c r="AH15" i="459"/>
  <c r="V15" i="459"/>
  <c r="R15" i="459"/>
  <c r="S15" i="459" s="1"/>
  <c r="K15" i="459"/>
  <c r="J15" i="459"/>
  <c r="I15" i="459" s="1"/>
  <c r="G15" i="459"/>
  <c r="E15" i="459"/>
  <c r="AQ14" i="459"/>
  <c r="AH14" i="459"/>
  <c r="V14" i="459"/>
  <c r="R14" i="459"/>
  <c r="S14" i="459" s="1"/>
  <c r="K14" i="459"/>
  <c r="J14" i="459"/>
  <c r="I14" i="459" s="1"/>
  <c r="G14" i="459"/>
  <c r="E14" i="459"/>
  <c r="AQ13" i="459"/>
  <c r="AH13" i="459"/>
  <c r="V13" i="459"/>
  <c r="R13" i="459"/>
  <c r="S13" i="459" s="1"/>
  <c r="K13" i="459"/>
  <c r="J13" i="459"/>
  <c r="I13" i="459" s="1"/>
  <c r="G13" i="459"/>
  <c r="E13" i="459"/>
  <c r="AQ12" i="459"/>
  <c r="AH12" i="459"/>
  <c r="V12" i="459"/>
  <c r="R12" i="459"/>
  <c r="S12" i="459" s="1"/>
  <c r="K12" i="459"/>
  <c r="J12" i="459"/>
  <c r="I12" i="459" s="1"/>
  <c r="G12" i="459"/>
  <c r="E12" i="459"/>
  <c r="V11" i="459"/>
  <c r="K11" i="459"/>
  <c r="J11" i="459"/>
  <c r="I11" i="459" s="1"/>
  <c r="G11" i="459"/>
  <c r="E11" i="459"/>
  <c r="AQ11" i="459"/>
  <c r="AI31" i="459" l="1"/>
  <c r="AI30" i="459"/>
  <c r="AI27" i="459"/>
  <c r="AI26" i="459"/>
  <c r="AI23" i="459"/>
  <c r="T19" i="459"/>
  <c r="AI19" i="459" s="1"/>
  <c r="T17" i="459"/>
  <c r="AI17" i="459" s="1"/>
  <c r="T15" i="459"/>
  <c r="AI15" i="459" s="1"/>
  <c r="T13" i="459"/>
  <c r="AI13" i="459" s="1"/>
  <c r="AQ35" i="459"/>
  <c r="AG8" i="459"/>
  <c r="AH11" i="459"/>
  <c r="T14" i="459"/>
  <c r="AI14" i="459" s="1"/>
  <c r="T18" i="459"/>
  <c r="AI18" i="459" s="1"/>
  <c r="AI22" i="459"/>
  <c r="T12" i="459"/>
  <c r="AI12" i="459" s="1"/>
  <c r="T16" i="459"/>
  <c r="AI16" i="459" s="1"/>
  <c r="T20" i="459"/>
  <c r="AI20" i="459" s="1"/>
  <c r="AI24" i="459"/>
  <c r="AI28" i="459"/>
  <c r="AI32" i="459"/>
  <c r="T11" i="459"/>
  <c r="S11" i="459"/>
  <c r="R35" i="459"/>
  <c r="AI21" i="459"/>
  <c r="AI25" i="459"/>
  <c r="AI29" i="459"/>
  <c r="AI33" i="459"/>
  <c r="AI34" i="459"/>
  <c r="S22" i="459"/>
  <c r="S25" i="459"/>
  <c r="S32" i="459"/>
  <c r="S21" i="459"/>
  <c r="S23" i="459"/>
  <c r="S24" i="459"/>
  <c r="S26" i="459"/>
  <c r="S27" i="459"/>
  <c r="S28" i="459"/>
  <c r="S29" i="459"/>
  <c r="S30" i="459"/>
  <c r="S31" i="459"/>
  <c r="S33" i="459"/>
  <c r="S34" i="459"/>
  <c r="AP35" i="459"/>
  <c r="T35" i="459" l="1"/>
  <c r="AH35" i="459"/>
  <c r="AI11" i="459"/>
  <c r="S35" i="459"/>
  <c r="AI35" i="459" l="1"/>
  <c r="AP10" i="458" l="1"/>
  <c r="AG10" i="458"/>
  <c r="AG8" i="458" s="1"/>
  <c r="Q10" i="458"/>
  <c r="AR35" i="458"/>
  <c r="AQ34" i="458"/>
  <c r="AH34" i="458"/>
  <c r="V34" i="458"/>
  <c r="R34" i="458"/>
  <c r="K34" i="458"/>
  <c r="J34" i="458"/>
  <c r="I34" i="458"/>
  <c r="G34" i="458"/>
  <c r="E34" i="458"/>
  <c r="AQ33" i="458"/>
  <c r="AH33" i="458"/>
  <c r="V33" i="458"/>
  <c r="R33" i="458"/>
  <c r="K33" i="458"/>
  <c r="J33" i="458"/>
  <c r="I33" i="458"/>
  <c r="G33" i="458"/>
  <c r="E33" i="458"/>
  <c r="AW32" i="458"/>
  <c r="AQ32" i="458"/>
  <c r="AH32" i="458"/>
  <c r="V32" i="458"/>
  <c r="R32" i="458"/>
  <c r="S32" i="458" s="1"/>
  <c r="J32" i="458"/>
  <c r="K32" i="458" s="1"/>
  <c r="G32" i="458"/>
  <c r="E32" i="458"/>
  <c r="AQ31" i="458"/>
  <c r="AH31" i="458"/>
  <c r="V31" i="458"/>
  <c r="R31" i="458"/>
  <c r="S31" i="458" s="1"/>
  <c r="J31" i="458"/>
  <c r="K31" i="458" s="1"/>
  <c r="G31" i="458"/>
  <c r="E31" i="458"/>
  <c r="AQ30" i="458"/>
  <c r="AH30" i="458"/>
  <c r="V30" i="458"/>
  <c r="R30" i="458"/>
  <c r="S30" i="458" s="1"/>
  <c r="J30" i="458"/>
  <c r="K30" i="458" s="1"/>
  <c r="G30" i="458"/>
  <c r="E30" i="458"/>
  <c r="AQ29" i="458"/>
  <c r="AH29" i="458"/>
  <c r="V29" i="458"/>
  <c r="R29" i="458"/>
  <c r="S29" i="458" s="1"/>
  <c r="J29" i="458"/>
  <c r="K29" i="458" s="1"/>
  <c r="G29" i="458"/>
  <c r="E29" i="458"/>
  <c r="AQ28" i="458"/>
  <c r="AH28" i="458"/>
  <c r="V28" i="458"/>
  <c r="R28" i="458"/>
  <c r="S28" i="458" s="1"/>
  <c r="J28" i="458"/>
  <c r="K28" i="458" s="1"/>
  <c r="G28" i="458"/>
  <c r="E28" i="458"/>
  <c r="AQ27" i="458"/>
  <c r="AH27" i="458"/>
  <c r="V27" i="458"/>
  <c r="R27" i="458"/>
  <c r="S27" i="458" s="1"/>
  <c r="J27" i="458"/>
  <c r="K27" i="458" s="1"/>
  <c r="G27" i="458"/>
  <c r="E27" i="458"/>
  <c r="AQ26" i="458"/>
  <c r="AH26" i="458"/>
  <c r="V26" i="458"/>
  <c r="R26" i="458"/>
  <c r="S26" i="458" s="1"/>
  <c r="J26" i="458"/>
  <c r="K26" i="458" s="1"/>
  <c r="G26" i="458"/>
  <c r="E26" i="458"/>
  <c r="AQ25" i="458"/>
  <c r="AH25" i="458"/>
  <c r="V25" i="458"/>
  <c r="R25" i="458"/>
  <c r="S25" i="458" s="1"/>
  <c r="J25" i="458"/>
  <c r="K25" i="458" s="1"/>
  <c r="G25" i="458"/>
  <c r="E25" i="458"/>
  <c r="AQ24" i="458"/>
  <c r="AH24" i="458"/>
  <c r="V24" i="458"/>
  <c r="R24" i="458"/>
  <c r="S24" i="458" s="1"/>
  <c r="J24" i="458"/>
  <c r="K24" i="458" s="1"/>
  <c r="G24" i="458"/>
  <c r="E24" i="458"/>
  <c r="AQ23" i="458"/>
  <c r="AH23" i="458"/>
  <c r="V23" i="458"/>
  <c r="R23" i="458"/>
  <c r="S23" i="458" s="1"/>
  <c r="J23" i="458"/>
  <c r="K23" i="458" s="1"/>
  <c r="G23" i="458"/>
  <c r="E23" i="458"/>
  <c r="AQ22" i="458"/>
  <c r="AH22" i="458"/>
  <c r="V22" i="458"/>
  <c r="R22" i="458"/>
  <c r="S22" i="458" s="1"/>
  <c r="J22" i="458"/>
  <c r="K22" i="458" s="1"/>
  <c r="G22" i="458"/>
  <c r="E22" i="458"/>
  <c r="AQ21" i="458"/>
  <c r="AH21" i="458"/>
  <c r="V21" i="458"/>
  <c r="R21" i="458"/>
  <c r="S21" i="458" s="1"/>
  <c r="J21" i="458"/>
  <c r="K21" i="458" s="1"/>
  <c r="G21" i="458"/>
  <c r="E21" i="458"/>
  <c r="AH20" i="458"/>
  <c r="V20" i="458"/>
  <c r="R20" i="458"/>
  <c r="S20" i="458" s="1"/>
  <c r="J20" i="458"/>
  <c r="K20" i="458" s="1"/>
  <c r="I20" i="458"/>
  <c r="G20" i="458"/>
  <c r="E20" i="458"/>
  <c r="AQ19" i="458"/>
  <c r="AH19" i="458"/>
  <c r="V19" i="458"/>
  <c r="R19" i="458"/>
  <c r="S19" i="458" s="1"/>
  <c r="J19" i="458"/>
  <c r="K19" i="458" s="1"/>
  <c r="I19" i="458"/>
  <c r="G19" i="458"/>
  <c r="E19" i="458"/>
  <c r="AQ18" i="458"/>
  <c r="AH18" i="458"/>
  <c r="V18" i="458"/>
  <c r="R18" i="458"/>
  <c r="T18" i="458" s="1"/>
  <c r="J18" i="458"/>
  <c r="K18" i="458" s="1"/>
  <c r="I18" i="458"/>
  <c r="G18" i="458"/>
  <c r="E18" i="458"/>
  <c r="AQ17" i="458"/>
  <c r="AH17" i="458"/>
  <c r="V17" i="458"/>
  <c r="R17" i="458"/>
  <c r="S17" i="458" s="1"/>
  <c r="J17" i="458"/>
  <c r="K17" i="458" s="1"/>
  <c r="I17" i="458"/>
  <c r="G17" i="458"/>
  <c r="E17" i="458"/>
  <c r="AQ16" i="458"/>
  <c r="AH16" i="458"/>
  <c r="V16" i="458"/>
  <c r="R16" i="458"/>
  <c r="T16" i="458" s="1"/>
  <c r="J16" i="458"/>
  <c r="K16" i="458" s="1"/>
  <c r="I16" i="458"/>
  <c r="G16" i="458"/>
  <c r="E16" i="458"/>
  <c r="AQ15" i="458"/>
  <c r="AH15" i="458"/>
  <c r="V15" i="458"/>
  <c r="R15" i="458"/>
  <c r="T15" i="458" s="1"/>
  <c r="J15" i="458"/>
  <c r="K15" i="458" s="1"/>
  <c r="I15" i="458"/>
  <c r="G15" i="458"/>
  <c r="E15" i="458"/>
  <c r="AQ14" i="458"/>
  <c r="AH14" i="458"/>
  <c r="V14" i="458"/>
  <c r="R14" i="458"/>
  <c r="T14" i="458" s="1"/>
  <c r="J14" i="458"/>
  <c r="K14" i="458" s="1"/>
  <c r="I14" i="458"/>
  <c r="G14" i="458"/>
  <c r="E14" i="458"/>
  <c r="AQ13" i="458"/>
  <c r="AH13" i="458"/>
  <c r="V13" i="458"/>
  <c r="R13" i="458"/>
  <c r="S13" i="458" s="1"/>
  <c r="J13" i="458"/>
  <c r="K13" i="458" s="1"/>
  <c r="I13" i="458"/>
  <c r="G13" i="458"/>
  <c r="E13" i="458"/>
  <c r="AQ12" i="458"/>
  <c r="AH12" i="458"/>
  <c r="V12" i="458"/>
  <c r="R12" i="458"/>
  <c r="T12" i="458" s="1"/>
  <c r="J12" i="458"/>
  <c r="K12" i="458" s="1"/>
  <c r="I12" i="458"/>
  <c r="G12" i="458"/>
  <c r="E12" i="458"/>
  <c r="V11" i="458"/>
  <c r="J11" i="458"/>
  <c r="K11" i="458" s="1"/>
  <c r="I11" i="458"/>
  <c r="G11" i="458"/>
  <c r="E11" i="458"/>
  <c r="AQ11" i="458"/>
  <c r="R11" i="458"/>
  <c r="T34" i="458" l="1"/>
  <c r="AI34" i="458" s="1"/>
  <c r="T33" i="458"/>
  <c r="S33" i="458"/>
  <c r="T20" i="458"/>
  <c r="AI20" i="458" s="1"/>
  <c r="T17" i="458"/>
  <c r="AI17" i="458" s="1"/>
  <c r="S16" i="458"/>
  <c r="AI16" i="458"/>
  <c r="S12" i="458"/>
  <c r="T13" i="458"/>
  <c r="AI13" i="458" s="1"/>
  <c r="AI12" i="458"/>
  <c r="AQ35" i="458"/>
  <c r="AI14" i="458"/>
  <c r="AI15" i="458"/>
  <c r="AI18" i="458"/>
  <c r="AI33" i="458"/>
  <c r="S15" i="458"/>
  <c r="T22" i="458"/>
  <c r="AI22" i="458" s="1"/>
  <c r="T24" i="458"/>
  <c r="AI24" i="458" s="1"/>
  <c r="T25" i="458"/>
  <c r="AI25" i="458" s="1"/>
  <c r="T27" i="458"/>
  <c r="T28" i="458"/>
  <c r="AI28" i="458" s="1"/>
  <c r="T29" i="458"/>
  <c r="AI29" i="458" s="1"/>
  <c r="T31" i="458"/>
  <c r="AI31" i="458" s="1"/>
  <c r="T32" i="458"/>
  <c r="AI32" i="458" s="1"/>
  <c r="S14" i="458"/>
  <c r="S18" i="458"/>
  <c r="T19" i="458"/>
  <c r="AI19" i="458" s="1"/>
  <c r="AI27" i="458"/>
  <c r="T21" i="458"/>
  <c r="AI21" i="458" s="1"/>
  <c r="T23" i="458"/>
  <c r="AI23" i="458" s="1"/>
  <c r="T26" i="458"/>
  <c r="AI26" i="458" s="1"/>
  <c r="T30" i="458"/>
  <c r="AI30" i="458" s="1"/>
  <c r="S34" i="458"/>
  <c r="R35" i="458"/>
  <c r="T11" i="458"/>
  <c r="S11" i="458"/>
  <c r="AH11" i="458"/>
  <c r="I21" i="458"/>
  <c r="I22" i="458"/>
  <c r="I23" i="458"/>
  <c r="I24" i="458"/>
  <c r="I25" i="458"/>
  <c r="I26" i="458"/>
  <c r="I27" i="458"/>
  <c r="I28" i="458"/>
  <c r="I29" i="458"/>
  <c r="I30" i="458"/>
  <c r="I31" i="458"/>
  <c r="I32" i="458"/>
  <c r="AP35" i="458"/>
  <c r="AG35" i="458"/>
  <c r="S35" i="458" l="1"/>
  <c r="T35" i="458"/>
  <c r="AH35" i="458"/>
  <c r="AI11" i="458"/>
  <c r="AI35" i="458" l="1"/>
  <c r="R25" i="457"/>
  <c r="Q10" i="457" l="1"/>
  <c r="AP10" i="457" l="1"/>
  <c r="AG10" i="457"/>
  <c r="AG8" i="457" l="1"/>
  <c r="R11" i="457"/>
  <c r="AR35" i="457"/>
  <c r="AQ34" i="457"/>
  <c r="AH34" i="457"/>
  <c r="V34" i="457"/>
  <c r="R34" i="457"/>
  <c r="J34" i="457"/>
  <c r="I34" i="457" s="1"/>
  <c r="G34" i="457"/>
  <c r="E34" i="457"/>
  <c r="AQ33" i="457"/>
  <c r="AH33" i="457"/>
  <c r="V33" i="457"/>
  <c r="R33" i="457"/>
  <c r="J33" i="457"/>
  <c r="I33" i="457" s="1"/>
  <c r="G33" i="457"/>
  <c r="E33" i="457"/>
  <c r="AW32" i="457"/>
  <c r="AQ32" i="457"/>
  <c r="AH32" i="457"/>
  <c r="V32" i="457"/>
  <c r="R32" i="457"/>
  <c r="K32" i="457"/>
  <c r="J32" i="457"/>
  <c r="I32" i="457" s="1"/>
  <c r="G32" i="457"/>
  <c r="E32" i="457"/>
  <c r="AQ31" i="457"/>
  <c r="AH31" i="457"/>
  <c r="V31" i="457"/>
  <c r="R31" i="457"/>
  <c r="K31" i="457"/>
  <c r="J31" i="457"/>
  <c r="I31" i="457" s="1"/>
  <c r="G31" i="457"/>
  <c r="E31" i="457"/>
  <c r="AQ30" i="457"/>
  <c r="AH30" i="457"/>
  <c r="V30" i="457"/>
  <c r="R30" i="457"/>
  <c r="K30" i="457"/>
  <c r="J30" i="457"/>
  <c r="I30" i="457" s="1"/>
  <c r="G30" i="457"/>
  <c r="E30" i="457"/>
  <c r="AQ29" i="457"/>
  <c r="AH29" i="457"/>
  <c r="V29" i="457"/>
  <c r="R29" i="457"/>
  <c r="J29" i="457"/>
  <c r="I29" i="457" s="1"/>
  <c r="G29" i="457"/>
  <c r="E29" i="457"/>
  <c r="AQ28" i="457"/>
  <c r="AH28" i="457"/>
  <c r="V28" i="457"/>
  <c r="R28" i="457"/>
  <c r="K28" i="457"/>
  <c r="J28" i="457"/>
  <c r="I28" i="457" s="1"/>
  <c r="G28" i="457"/>
  <c r="E28" i="457"/>
  <c r="AQ27" i="457"/>
  <c r="AH27" i="457"/>
  <c r="V27" i="457"/>
  <c r="R27" i="457"/>
  <c r="K27" i="457"/>
  <c r="J27" i="457"/>
  <c r="I27" i="457" s="1"/>
  <c r="G27" i="457"/>
  <c r="E27" i="457"/>
  <c r="AQ26" i="457"/>
  <c r="AH26" i="457"/>
  <c r="V26" i="457"/>
  <c r="R26" i="457"/>
  <c r="K26" i="457"/>
  <c r="J26" i="457"/>
  <c r="I26" i="457" s="1"/>
  <c r="G26" i="457"/>
  <c r="E26" i="457"/>
  <c r="AQ25" i="457"/>
  <c r="AH25" i="457"/>
  <c r="V25" i="457"/>
  <c r="J25" i="457"/>
  <c r="I25" i="457" s="1"/>
  <c r="G25" i="457"/>
  <c r="E25" i="457"/>
  <c r="AQ24" i="457"/>
  <c r="AH24" i="457"/>
  <c r="V24" i="457"/>
  <c r="R24" i="457"/>
  <c r="J24" i="457"/>
  <c r="I24" i="457" s="1"/>
  <c r="G24" i="457"/>
  <c r="E24" i="457"/>
  <c r="AQ23" i="457"/>
  <c r="AH23" i="457"/>
  <c r="V23" i="457"/>
  <c r="R23" i="457"/>
  <c r="J23" i="457"/>
  <c r="I23" i="457" s="1"/>
  <c r="G23" i="457"/>
  <c r="E23" i="457"/>
  <c r="AQ22" i="457"/>
  <c r="AH22" i="457"/>
  <c r="V22" i="457"/>
  <c r="R22" i="457"/>
  <c r="T22" i="457" s="1"/>
  <c r="J22" i="457"/>
  <c r="I22" i="457" s="1"/>
  <c r="G22" i="457"/>
  <c r="E22" i="457"/>
  <c r="AQ21" i="457"/>
  <c r="AH21" i="457"/>
  <c r="V21" i="457"/>
  <c r="R21" i="457"/>
  <c r="J21" i="457"/>
  <c r="I21" i="457" s="1"/>
  <c r="G21" i="457"/>
  <c r="E21" i="457"/>
  <c r="AH20" i="457"/>
  <c r="V20" i="457"/>
  <c r="R20" i="457"/>
  <c r="J20" i="457"/>
  <c r="I20" i="457" s="1"/>
  <c r="G20" i="457"/>
  <c r="E20" i="457"/>
  <c r="AQ19" i="457"/>
  <c r="AH19" i="457"/>
  <c r="V19" i="457"/>
  <c r="R19" i="457"/>
  <c r="J19" i="457"/>
  <c r="K19" i="457" s="1"/>
  <c r="G19" i="457"/>
  <c r="E19" i="457"/>
  <c r="AQ18" i="457"/>
  <c r="AH18" i="457"/>
  <c r="V18" i="457"/>
  <c r="R18" i="457"/>
  <c r="J18" i="457"/>
  <c r="I18" i="457" s="1"/>
  <c r="G18" i="457"/>
  <c r="E18" i="457"/>
  <c r="AQ17" i="457"/>
  <c r="AH17" i="457"/>
  <c r="V17" i="457"/>
  <c r="R17" i="457"/>
  <c r="J17" i="457"/>
  <c r="K17" i="457" s="1"/>
  <c r="G17" i="457"/>
  <c r="E17" i="457"/>
  <c r="AQ16" i="457"/>
  <c r="AH16" i="457"/>
  <c r="V16" i="457"/>
  <c r="R16" i="457"/>
  <c r="J16" i="457"/>
  <c r="I16" i="457" s="1"/>
  <c r="G16" i="457"/>
  <c r="E16" i="457"/>
  <c r="AQ15" i="457"/>
  <c r="AH15" i="457"/>
  <c r="V15" i="457"/>
  <c r="R15" i="457"/>
  <c r="J15" i="457"/>
  <c r="K15" i="457" s="1"/>
  <c r="G15" i="457"/>
  <c r="E15" i="457"/>
  <c r="AQ14" i="457"/>
  <c r="AH14" i="457"/>
  <c r="V14" i="457"/>
  <c r="R14" i="457"/>
  <c r="J14" i="457"/>
  <c r="I14" i="457" s="1"/>
  <c r="G14" i="457"/>
  <c r="E14" i="457"/>
  <c r="AQ13" i="457"/>
  <c r="AH13" i="457"/>
  <c r="V13" i="457"/>
  <c r="R13" i="457"/>
  <c r="J13" i="457"/>
  <c r="I13" i="457" s="1"/>
  <c r="G13" i="457"/>
  <c r="E13" i="457"/>
  <c r="AQ12" i="457"/>
  <c r="AH12" i="457"/>
  <c r="V12" i="457"/>
  <c r="R12" i="457"/>
  <c r="J12" i="457"/>
  <c r="K12" i="457" s="1"/>
  <c r="G12" i="457"/>
  <c r="E12" i="457"/>
  <c r="V11" i="457"/>
  <c r="J11" i="457"/>
  <c r="I11" i="457" s="1"/>
  <c r="G11" i="457"/>
  <c r="E11" i="457"/>
  <c r="AP35" i="457"/>
  <c r="T34" i="457" l="1"/>
  <c r="AI34" i="457" s="1"/>
  <c r="K29" i="457"/>
  <c r="S34" i="457"/>
  <c r="K22" i="457"/>
  <c r="T31" i="457"/>
  <c r="AI31" i="457" s="1"/>
  <c r="T32" i="457"/>
  <c r="AI32" i="457" s="1"/>
  <c r="K33" i="457"/>
  <c r="K34" i="457"/>
  <c r="K21" i="457"/>
  <c r="K23" i="457"/>
  <c r="K24" i="457"/>
  <c r="K25" i="457"/>
  <c r="S33" i="457"/>
  <c r="S30" i="457"/>
  <c r="T30" i="457"/>
  <c r="AI30" i="457" s="1"/>
  <c r="S29" i="457"/>
  <c r="S28" i="457"/>
  <c r="S27" i="457"/>
  <c r="S26" i="457"/>
  <c r="T26" i="457"/>
  <c r="AI26" i="457" s="1"/>
  <c r="S25" i="457"/>
  <c r="S24" i="457"/>
  <c r="S23" i="457"/>
  <c r="S22" i="457"/>
  <c r="S21" i="457"/>
  <c r="T20" i="457"/>
  <c r="AI20" i="457" s="1"/>
  <c r="T19" i="457"/>
  <c r="AI19" i="457" s="1"/>
  <c r="S18" i="457"/>
  <c r="T18" i="457"/>
  <c r="AI18" i="457" s="1"/>
  <c r="S17" i="457"/>
  <c r="T17" i="457"/>
  <c r="AI17" i="457" s="1"/>
  <c r="T16" i="457"/>
  <c r="AI16" i="457" s="1"/>
  <c r="S15" i="457"/>
  <c r="S14" i="457"/>
  <c r="T14" i="457"/>
  <c r="AI14" i="457" s="1"/>
  <c r="S13" i="457"/>
  <c r="T13" i="457"/>
  <c r="AI13" i="457" s="1"/>
  <c r="T12" i="457"/>
  <c r="AI12" i="457" s="1"/>
  <c r="S19" i="457"/>
  <c r="T15" i="457"/>
  <c r="AI15" i="457" s="1"/>
  <c r="S16" i="457"/>
  <c r="S20" i="457"/>
  <c r="AI22" i="457"/>
  <c r="T24" i="457"/>
  <c r="AI24" i="457" s="1"/>
  <c r="T28" i="457"/>
  <c r="AI28" i="457" s="1"/>
  <c r="T21" i="457"/>
  <c r="AI21" i="457" s="1"/>
  <c r="T25" i="457"/>
  <c r="AI25" i="457" s="1"/>
  <c r="T29" i="457"/>
  <c r="AI29" i="457" s="1"/>
  <c r="T33" i="457"/>
  <c r="AI33" i="457" s="1"/>
  <c r="T23" i="457"/>
  <c r="AI23" i="457" s="1"/>
  <c r="T27" i="457"/>
  <c r="AI27" i="457" s="1"/>
  <c r="S12" i="457"/>
  <c r="S11" i="457"/>
  <c r="T11" i="457"/>
  <c r="R35" i="457"/>
  <c r="AQ11" i="457"/>
  <c r="AQ35" i="457" s="1"/>
  <c r="K11" i="457"/>
  <c r="K13" i="457"/>
  <c r="K14" i="457"/>
  <c r="K16" i="457"/>
  <c r="K18" i="457"/>
  <c r="K20" i="457"/>
  <c r="AH11" i="457"/>
  <c r="S31" i="457"/>
  <c r="S32" i="457"/>
  <c r="I12" i="457"/>
  <c r="I15" i="457"/>
  <c r="I17" i="457"/>
  <c r="I19" i="457"/>
  <c r="AG35" i="457"/>
  <c r="T35" i="457" l="1"/>
  <c r="AH35" i="457"/>
  <c r="AI11" i="457"/>
  <c r="S35" i="457"/>
  <c r="AI35" i="457" l="1"/>
</calcChain>
</file>

<file path=xl/sharedStrings.xml><?xml version="1.0" encoding="utf-8"?>
<sst xmlns="http://schemas.openxmlformats.org/spreadsheetml/2006/main" count="11556" uniqueCount="289">
  <si>
    <t>ENGINEER / OPERATOR ON DUTY</t>
  </si>
  <si>
    <t>BDOM DAILY OPERATION REPORT</t>
  </si>
  <si>
    <t>6am - 2pm</t>
  </si>
  <si>
    <t>WATER NETWORK</t>
  </si>
  <si>
    <t>2pm - 10pm</t>
  </si>
  <si>
    <t>10pm - 6am</t>
  </si>
  <si>
    <t xml:space="preserve">LOCATION: </t>
  </si>
  <si>
    <t>Villamor Pump Station and Reservoir</t>
  </si>
  <si>
    <t>DATE</t>
  </si>
  <si>
    <t>UNIT</t>
  </si>
  <si>
    <t>OPERATIONAL STATUS</t>
  </si>
  <si>
    <t>Min</t>
  </si>
  <si>
    <t>Target</t>
  </si>
  <si>
    <t>Max</t>
  </si>
  <si>
    <t>Suction Line  (900mm)</t>
  </si>
  <si>
    <t>Discharge Line  (1600mm)</t>
  </si>
  <si>
    <t>Reservoir MIN/MAX (m)</t>
  </si>
  <si>
    <t>Operational Pumps</t>
  </si>
  <si>
    <t>Green</t>
  </si>
  <si>
    <t>Orange</t>
  </si>
  <si>
    <t>RED</t>
  </si>
  <si>
    <t>MIN SPEED (RPM)</t>
  </si>
  <si>
    <t>MULTIPLIER</t>
  </si>
  <si>
    <t>Totalizer KWHR</t>
  </si>
  <si>
    <t>Max KwHr</t>
  </si>
  <si>
    <t>Max KwHr/ML</t>
  </si>
  <si>
    <t>VALVE SETTING</t>
  </si>
  <si>
    <t>RESERVOIR REFILL</t>
  </si>
  <si>
    <t>Res. Chl.</t>
  </si>
  <si>
    <t>m of H2O</t>
  </si>
  <si>
    <t>MLD</t>
  </si>
  <si>
    <t>m3</t>
  </si>
  <si>
    <t>ML</t>
  </si>
  <si>
    <t>1.3m - 10m</t>
  </si>
  <si>
    <t>3B+2S</t>
  </si>
  <si>
    <t>&gt;0 to &lt;1185</t>
  </si>
  <si>
    <t>0% - 100%</t>
  </si>
  <si>
    <t>0.3 - 1.5</t>
  </si>
  <si>
    <t>PLANT STATUS</t>
  </si>
  <si>
    <t>Time</t>
  </si>
  <si>
    <t>Suction</t>
  </si>
  <si>
    <t>Discharge</t>
  </si>
  <si>
    <t>Plant Status</t>
  </si>
  <si>
    <t xml:space="preserve">Pressure Requirement </t>
  </si>
  <si>
    <t>Change in Pressure Setting / Requirement</t>
  </si>
  <si>
    <t>Instructed By:</t>
  </si>
  <si>
    <t>i2o pressure</t>
  </si>
  <si>
    <t>Suction Flow Rate</t>
  </si>
  <si>
    <t>Discharge  Flow Rate</t>
  </si>
  <si>
    <t>Total Production</t>
  </si>
  <si>
    <t>Hourly Production (1600mm)</t>
  </si>
  <si>
    <t>Reservoir Level A</t>
  </si>
  <si>
    <t>Reservoir Level B</t>
  </si>
  <si>
    <t>No of units in operation</t>
  </si>
  <si>
    <t>Motor Speed  (RPM)</t>
  </si>
  <si>
    <t>Power Consumption Meralco rdg</t>
  </si>
  <si>
    <t>Power Consumption ATS rdg (KWHr)</t>
  </si>
  <si>
    <t>Hourly Energy Consumption (KWHr)</t>
  </si>
  <si>
    <r>
      <t xml:space="preserve">Hourly KWHr per Production
</t>
    </r>
    <r>
      <rPr>
        <b/>
        <sz val="9"/>
        <rFont val="Calibri"/>
        <family val="2"/>
        <scheme val="minor"/>
      </rPr>
      <t>KWHr/ML</t>
    </r>
  </si>
  <si>
    <t>MOV 1 SP1</t>
  </si>
  <si>
    <t>MOV 2 SP2</t>
  </si>
  <si>
    <t>MOV 3 BP1</t>
  </si>
  <si>
    <t>MOV 4 BP2</t>
  </si>
  <si>
    <t>MOV 5 BP3</t>
  </si>
  <si>
    <t>Reservoir      Inlet        XCVI</t>
  </si>
  <si>
    <t>Totalizer Reading</t>
  </si>
  <si>
    <t>Reservoir  Hourly Refill         XCV4</t>
  </si>
  <si>
    <t>Chlorine Residual</t>
  </si>
  <si>
    <t>Hourly Remarks</t>
  </si>
  <si>
    <t>Details</t>
  </si>
  <si>
    <t>Code</t>
  </si>
  <si>
    <t>SOUTH BOOSTER OPERATION OPERATORS</t>
  </si>
  <si>
    <t>From</t>
  </si>
  <si>
    <t>To</t>
  </si>
  <si>
    <t>psi</t>
  </si>
  <si>
    <t>(m)</t>
  </si>
  <si>
    <t>SP1</t>
  </si>
  <si>
    <t>SP2</t>
  </si>
  <si>
    <t>BP1</t>
  </si>
  <si>
    <t>BP2</t>
  </si>
  <si>
    <t>BP3</t>
  </si>
  <si>
    <t>BP4</t>
  </si>
  <si>
    <t>BP5</t>
  </si>
  <si>
    <t>BP6</t>
  </si>
  <si>
    <t>DVO</t>
  </si>
  <si>
    <t>mg /l</t>
  </si>
  <si>
    <t>Automatic - i2O</t>
  </si>
  <si>
    <t>AI</t>
  </si>
  <si>
    <t>Automatic - Pressure Setting</t>
  </si>
  <si>
    <t>A.ONG</t>
  </si>
  <si>
    <t>N/A</t>
  </si>
  <si>
    <t>AP</t>
  </si>
  <si>
    <t>Manual Operation</t>
  </si>
  <si>
    <t>MO</t>
  </si>
  <si>
    <t>Scheduled Shutdown</t>
  </si>
  <si>
    <t>SS</t>
  </si>
  <si>
    <t>Start Up Error</t>
  </si>
  <si>
    <t>SU</t>
  </si>
  <si>
    <t>Shutdown Error</t>
  </si>
  <si>
    <t>SE</t>
  </si>
  <si>
    <t xml:space="preserve">A ONG </t>
  </si>
  <si>
    <t>Normal operation schedule</t>
  </si>
  <si>
    <t>Error - General</t>
  </si>
  <si>
    <t>E</t>
  </si>
  <si>
    <t>Power Interruption</t>
  </si>
  <si>
    <t>PI</t>
  </si>
  <si>
    <t>Water Interruption</t>
  </si>
  <si>
    <t>WI</t>
  </si>
  <si>
    <t>Equipment Maintenance</t>
  </si>
  <si>
    <t>EM</t>
  </si>
  <si>
    <t>UNITS</t>
  </si>
  <si>
    <t>PRESSURE</t>
  </si>
  <si>
    <t>Atmospheric Pressure</t>
  </si>
  <si>
    <t>Additional 3psi to normal target discharge pressure as request OF Engr. Edmundo Llagas Jr  (SPM)</t>
  </si>
  <si>
    <t>bar</t>
  </si>
  <si>
    <t>atm</t>
  </si>
  <si>
    <t>kPA</t>
  </si>
  <si>
    <t>Convert Pressure (Enter Unit and Value)</t>
  </si>
  <si>
    <t>A ONG</t>
  </si>
  <si>
    <t>FLOW</t>
  </si>
  <si>
    <t>TOTAL</t>
  </si>
  <si>
    <r>
      <t>m</t>
    </r>
    <r>
      <rPr>
        <vertAlign val="superscript"/>
        <sz val="9"/>
        <color theme="1"/>
        <rFont val="Calibri"/>
        <family val="2"/>
        <scheme val="minor"/>
      </rPr>
      <t>3</t>
    </r>
    <r>
      <rPr>
        <sz val="9"/>
        <color theme="1"/>
        <rFont val="Calibri"/>
        <family val="2"/>
        <scheme val="minor"/>
      </rPr>
      <t>/hr</t>
    </r>
  </si>
  <si>
    <t>NOTABLE REMARKS FOR THE DAY :</t>
  </si>
  <si>
    <t>Liter/sec</t>
  </si>
  <si>
    <t>FIDEL RAMOS</t>
  </si>
  <si>
    <t>GLITTERS SY</t>
  </si>
  <si>
    <t>ANDRO MIRAFLOR</t>
  </si>
  <si>
    <t>3B+1S</t>
  </si>
  <si>
    <t>Additional 3 psi to target discharge pressure from 12:01 am to 5am as per request of Engr.Frances Morla (SPM-South), due to shifting of WSR and Posadas Influence area.</t>
  </si>
  <si>
    <t>PAUL LABIAN</t>
  </si>
  <si>
    <t xml:space="preserve"> </t>
  </si>
  <si>
    <t>3B</t>
  </si>
  <si>
    <t>TARGET DISCHARGE PRESSURE SET TO  81 PSI @ 12:01 PM TO 5:01 PM AS PER SCHEDULE</t>
  </si>
  <si>
    <t>TARGET DISCHARGE PRESSURE SET TO 78 PSI @ 5:01 PM TO 7:01PM AS PER SCHEDULE</t>
  </si>
  <si>
    <t>TARGET DISCHARGE PRESSURE SET TO 83PSI @ 10:01 PM TO 5:01 AM AS PER SCHEDULE</t>
  </si>
  <si>
    <t xml:space="preserve">                                                                          </t>
  </si>
  <si>
    <t>TARGET DISCHARGE PRESSURE SET TO 83 PSI @ 8:01 PM TO 10:01 PM AS PER SCHEDULE</t>
  </si>
  <si>
    <t>XCV2- INCREASE OPENING  @ 12:01 AM (70%)</t>
  </si>
  <si>
    <t>Change operation as per advise sir Alvin Cruz effective June 28.2016,target pressure for 12MN-3AM will be changed to 75 psi only. This was requested by PQE BA due to good pressure survey taken last night.</t>
  </si>
  <si>
    <t>TARGET DISCHARGE PRESSURE SET TO  75 PSI @ 12:00 AM TO 3:00 aM AS PER SCHEDULE</t>
  </si>
  <si>
    <t>Target Discharge Pressure set to 83psi @ 12:01 am as per request of Engr.FRANCIS MORLA (SPM-South)</t>
  </si>
  <si>
    <t>TARGET DISCHARGE PRESSURE SET TO  83 PSI @ 3:01 AM TO 5:01 AM AS PER SCHEDULE</t>
  </si>
  <si>
    <t>TARGET DISCHARGE PRESSURE SET TO  83 PSI @ 5:01 AM TO 6:01 AM AS PER SCHEDULE</t>
  </si>
  <si>
    <t>TARGET DISCHARGE PRESSURE SET TO  83 PSI @ 6:01 AM TO 12:01 PM AS PER SCHEDULE</t>
  </si>
  <si>
    <t>XCV1- CLOSED @ 4:05 AM,WATER  ELEVATION  (9.5M)</t>
  </si>
  <si>
    <t>SP2 - STOPPED @ 10:00 PM DUE TO PARAMETER CAPACITY OF 1.3 ELIVATION LEVEL</t>
  </si>
  <si>
    <t>P.LABIAN/A.MIRAFLOR</t>
  </si>
  <si>
    <t>SP1 - STOPPED @ 10:00 PM DUE TO PARAMETER CAPACITY OF 1.3 ELIVATION LEVEL</t>
  </si>
  <si>
    <t>XCV1- INCREASE OPENING  @ 12:01 AM (60%)</t>
  </si>
  <si>
    <t>TARGET DISCHARGE PRESSURE SET TO 76 PSI @ 7:01 PM TO 8:01 PM AS PER SCHEDULE</t>
  </si>
  <si>
    <t>SP1- STARTED @ 6:01 AM TO MEET 83 PSI TARGET DISCHARGE PRESSURE</t>
  </si>
  <si>
    <t>Additional 3 psi to target discharge pressure from 12:01 PM to 5PM (AUG 1, 2016) as per request of Engr. Frances Morla (SPM-South), due to shifting of WSR and Posadas Influence area.</t>
  </si>
  <si>
    <t>Change operation as per advise sir Alvin Cruz effective JUNE 6, 2016 from 8pm to 12mn the PSI is 83psi and the change operation will be waiting the advised of SPM.</t>
  </si>
  <si>
    <t>XCV2 -OPENED @ 10:01 PM (18%)</t>
  </si>
  <si>
    <t>XCV2- CLOSED @ 4:22 AM,WATER  ELEVATION  (9.5M)</t>
  </si>
  <si>
    <t>SP2- STARTED @ 6:01 AM TO MEET 83 PSI TARGET DISCHARGE PRESSURE</t>
  </si>
  <si>
    <t>Additional 3 psi to target discharge pressure from 12:01 PM to 5PM (AUG 2, 2016) as per request of Engr. Frances Morla (SPM-South), due to shifting of WSR and Posadas Influence area.</t>
  </si>
  <si>
    <t>XCV1- INCREASE OPENING  @ 12:01 AM (70%)</t>
  </si>
  <si>
    <t>XCV1- CLOSED @ 4:00 AM,WATER  ELEVATION  (9.5M)</t>
  </si>
  <si>
    <t>Additional 3 psi to target discharge pressure from 12:01 PM to 5PM (AUG 3, 2016) as per request of Engr. Frances Morla (SPM-South), due to shifting of WSR and Posadas Influence area.</t>
  </si>
  <si>
    <t>XCV1 -OPENED @ 10:01 PM (35%)</t>
  </si>
  <si>
    <t>XCV2 -OPENED @ 10:01 PM (50%)</t>
  </si>
  <si>
    <t>XCV2- INCREASE OPENING  @ 12:01 AM (75%)</t>
  </si>
  <si>
    <t>XCV2- CLOSED @ 4:30 AM,WATER  ELEVATION  (9.5M)</t>
  </si>
  <si>
    <t>Additional 3 psi to target discharge pressure from 12:01 PM to 5PM (AUG 4, 2016) as per request of Engr. Frances Morla (SPM-South), due to shifting of WSR and Posadas Influence area.</t>
  </si>
  <si>
    <t>XCV1- CLOSED @ 4:40AM,WATER  ELEVATION  (9.5M)</t>
  </si>
  <si>
    <t>Additional 3 psi to target discharge pressure from 12:01 PM to 5PM (AUG 5, 2016) as per request of Engr. Frances Morla (SPM-South), due to shifting of WSR and Posadas Influence area.</t>
  </si>
  <si>
    <t>XCV2- CLOSED @ 4:20 AM,WATER  ELEVATION  (9.5M)</t>
  </si>
  <si>
    <t>Additional 3 psi to target discharge pressure from 12:01 PM to 5PM (AUG 6, 2016) as per request of Engr. Frances Morla (SPM-South), due to shifting of WSR and Posadas Influence area.</t>
  </si>
  <si>
    <t>SP2- STARTED @ 7:01 AM TO MEET 83 PSI TARGET DISCHARGE PRESSURE</t>
  </si>
  <si>
    <t>CHANGE OPERATION SP2 TO SP1 DUE TO PREVENTIVE MAINTENANCE</t>
  </si>
  <si>
    <t xml:space="preserve">SP2- STOPPED @ 9: 28 AM </t>
  </si>
  <si>
    <t>SP1- STARTED @ 9:30 AM</t>
  </si>
  <si>
    <t>XCV1 -OPENED @ 10:01 PM (45%)</t>
  </si>
  <si>
    <t>SP1- STARTED @ 8:01 AM TO MEET 83 PSI TARGET DISCHARGE PRESSURE</t>
  </si>
  <si>
    <t>Additional 3 psi to target discharge pressure from 12:01 PM to 5PM (AUG 7, 2016) as per request of Engr. Frances Morla (SPM-South), due to shifting of WSR and Posadas Influence area.</t>
  </si>
  <si>
    <t>XCV2 -OPENED @ 10:01 PM (40%)</t>
  </si>
  <si>
    <t>SP2- STARTED @ 7:00 AM TO MEET 83 PSI TARGET DISCHARGE PRESSURE</t>
  </si>
  <si>
    <t>Additional 3 psi to target discharge pressure from 12:01 PM to 5PM (AUG 8, 2016) as per request of Engr. Frances Morla (SPM-South), due to shifting of WSR and Posadas Influence area.</t>
  </si>
  <si>
    <t>XCV1- INCREASE OPENING  @ 12:01 AM (75%)</t>
  </si>
  <si>
    <t>XCV1 -OPENED @ 10:01 PM (19%)</t>
  </si>
  <si>
    <t>XCV1- CLOSED @ 4:15 AM,WATER  ELEVATION  (9.5M)</t>
  </si>
  <si>
    <t>Additional 3 psi to target discharge pressure from 12:01 PM to 5PM (AUG 9, 2016) as per request of Engr. Frances Morla (SPM-South), due to shifting of WSR and Posadas Influence area.</t>
  </si>
  <si>
    <t>SP1- STARTED @ 6:00 AM TO MEET 83 PSI TARGET DISCHARGE PRESSURE</t>
  </si>
  <si>
    <t>XCV2-OPENED @ 10:01 PM (35%)</t>
  </si>
  <si>
    <t>XCV2- CLOSED @ 4:00 AM,WATER  ELEVATION  (9.5M)</t>
  </si>
  <si>
    <t>SP2- STARTED @ 6:00 AM TO MEET 83 PSI TARGET DISCHARGE PRESSURE</t>
  </si>
  <si>
    <t>Additional 3 psi to target discharge pressure from 12:01 PM to 5PM (AUG 10, 2016) as per request of Engr. Frances Morla (SPM-South), due to shifting of WSR and Posadas Influence area.</t>
  </si>
  <si>
    <t>XCV1-OPENED @ 10:01 PM (30%)</t>
  </si>
  <si>
    <t>XCV1- CLOSED @ 4:20 AM,WATER  ELEVATION  (9.5M)</t>
  </si>
  <si>
    <t>Additional 3 psi to target discharge pressure from 12:01 PM to 5PM (AUG 11, 2016) as per request of Engr. Frances Morla (SPM-South), due to shifting of WSR and Posadas Influence area.</t>
  </si>
  <si>
    <t>XCV2-OPENED @ 10:01 PM (30%)</t>
  </si>
  <si>
    <t>Additional 3 psi to target discharge pressure from 12:01 PM to 5PM (AUG 12, 2016) as per request of Engr. Frances Morla (SPM-South), due to shifting of WSR and Posadas Influence area.</t>
  </si>
  <si>
    <t>POWER INTERRUPTION AT 10:00PM</t>
  </si>
  <si>
    <t>BP2 POWER RESUME @ 10:02PM</t>
  </si>
  <si>
    <t>BP3 POWER RESUME @ 10:04PM</t>
  </si>
  <si>
    <t>BP1 POWER RESUME @ 10:06PM</t>
  </si>
  <si>
    <t>ALL PUMP STOPPED DUE TO INTERRUPTION @ 10:00PM / GENSET I OPERATED</t>
  </si>
  <si>
    <t>ALL PUMP STOPPED DUE TO RESUME POWER TRANSFER TO MERALCO @ 1:10AM / GENSET I OPERATED</t>
  </si>
  <si>
    <t>BP2 POWER RESUME @ 1:12AM</t>
  </si>
  <si>
    <t>BP3 POWER RESUME @ 1:14AM</t>
  </si>
  <si>
    <t>BP1 POWER RESUME @ 1:16AM</t>
  </si>
  <si>
    <t>SP1- STARTED @ 8:00 AM TO MEET 83 PSI TARGET DISCHARGE PRESSURE</t>
  </si>
  <si>
    <t>Additional 3 psi to target discharge pressure from 12:01 PM to 5PM (AUG 13, 2016) as per request of Engr. Frances Morla (SPM-South), due to shifting of WSR and Posadas Influence area.</t>
  </si>
  <si>
    <t>2B+1S</t>
  </si>
  <si>
    <t>Change operation as per advise of sir Alvin Cruz effective AUGUST 13, 2016 from 7pm to 12mn TARGET MLD IS 100,  (change operation will be waiting the advised of SPM.)</t>
  </si>
  <si>
    <t>BP2- STOPPED @ 7:01 PM DUE TO CHANGE OPERATION @ 7PM TARGET MLD IS 100</t>
  </si>
  <si>
    <t>2B</t>
  </si>
  <si>
    <t>XCV2-OPENED @ 10:01 PM (40%)</t>
  </si>
  <si>
    <t>BP3- STOPPED @ 12:01 AM DUE TO CHANGE OPERATION @ 12AM-4AM TARGET MLD IS 70</t>
  </si>
  <si>
    <t>XCV2- INCREASE OPENING  @ 12:02 AM (45%)</t>
  </si>
  <si>
    <t>Change operation as per advise of sir Alvin Cruz effective AUGUST 13, 2016 from 12mn to 4am TARGET MLD IS 70,  (change operation will be waiting the advised of SPM.)</t>
  </si>
  <si>
    <t>1B</t>
  </si>
  <si>
    <t>BP2- STARTED @ 4:01 AM TO MEET 83 PSI TARGET DISCHARGE PRESSURE</t>
  </si>
  <si>
    <t>BP3- STARTED @ 4:02 AM TO MEET 83 PSI TARGET DISCHARGE PRESSURE</t>
  </si>
  <si>
    <t>SP2- STARTED @ 7:30 AM TO MEET 83 PSI TARGET DISCHARGE PRESSURE</t>
  </si>
  <si>
    <t>Additional 3 psi to target discharge pressure from 12:01 PM to 5PM (AUG 14, 2016) as per request of Engr. Frances Morla (SPM-South), due to shifting of WSR and Posadas Influence area.</t>
  </si>
  <si>
    <t>UNABLED TO  MEET TARGET  DISCHARGE PRESSURE OF 83 PSI DUE TO LSP STARTED  @ 9:00 AM</t>
  </si>
  <si>
    <t>Change operation as per advise of sir Alvin Cruz effective AUGUST 14, 2016 from 1PM to 12AM TARGET MLD IS 90,  (change operation will be waiting the advised of SPM.)</t>
  </si>
  <si>
    <t>BP3- STOPPED @ 1:00 PM DUE TO CHANGE OPERATION @ 1PM-12AM TARGET MLD IS 90</t>
  </si>
  <si>
    <t>UNABLED TO  MEET TARGET  DISCHARGE PRESSURE OF 81 PSI DUE TO LSP STARTED  @ 1:00 PM TO 12AM TARGET MLD IS 90</t>
  </si>
  <si>
    <t>UNABLED TO  MEET TARGET  DISCHARGE PRESSURE OF 78 PSI DUE TO LSP STARTED  @ 1:00 PM TO 12AM TARGET MLD IS 90</t>
  </si>
  <si>
    <t>UNABLED TO  MEET TARGET  DISCHARGE PRESSURE OF 76 PSI DUE TO LSP STARTED  @ 1:00 PM TO 12AM TARGET MLD IS 90</t>
  </si>
  <si>
    <t>UNABLED TO  MEET TARGET  DISCHARGE PRESSURE OF 83 PSI DUE TO LSP STARTED  @ 1:00 PM TO 12AM TARGET MLD IS 90</t>
  </si>
  <si>
    <t>XCV1-OPENED @ 10:01 PM (25%)</t>
  </si>
  <si>
    <t>BP2- STOPPED @ 12:01 AM DUE TO CHANGE OPERATION @ 12AM-4AM TARGET MLD IS 50</t>
  </si>
  <si>
    <t>XCV2- INCREASE OPENING  @ 12:02 AM (50%)</t>
  </si>
  <si>
    <t>XCV2- CLOSED @ 3:00 AM,WATER  ELEVATION  (9.5M)</t>
  </si>
  <si>
    <t>Change operation as per advise of sir Alvin Cruz effective AUGUST 14, 2016 from 12mn to 4am TARGET MLD IS 50,  (change operation will be waiting the advised of SPM.)</t>
  </si>
  <si>
    <t>Additional 3 psi to target discharge pressure from 12:01 PM to 5PM (AUG 15, 2016) as per request of Engr. Frances Morla (SPM-South), due to shifting of WSR and Posadas Influence area.</t>
  </si>
  <si>
    <t>UNABLED TO  MEET TARGET  DISCHARGE PRESSURE OF 83 PSI DUE TO LSP</t>
  </si>
  <si>
    <t>POWER FLUCTUATION AT 1:32PM</t>
  </si>
  <si>
    <t>ALL PUMP STOPPED DUE TO POWER FLUCTUATION @ 1:32PM</t>
  </si>
  <si>
    <t>BP2 POWER RESUME @ 1:34PM</t>
  </si>
  <si>
    <t>BP3 POWER RESUME @ 1:36PM</t>
  </si>
  <si>
    <t>BP1 POWER RESUME @ 1:38PM</t>
  </si>
  <si>
    <t>SP1 POWER RESUME @ 1:40PM</t>
  </si>
  <si>
    <t>BP1- STOPPED @ 2:00 PM DUE TO CHANGE OPERATION @ 1PM-12AM TARGET MLD IS 90</t>
  </si>
  <si>
    <t>Change operation as per advise of sir Alvin Cruz effective AUGUST 15, 2016 from 5PM to 12AM TARGET MLD IS 90 / from 12AM to 4AM TARGET MLD IS 50 ,  (change operation will be waiting the advised of SPM.)</t>
  </si>
  <si>
    <t>UNABLED TO  MEET TARGET  DISCHARGE PRESSURE OF 78 PSI DUE TO LSP STARTED  @ 5:00 PM TO 12AM TARGET MLD IS 90</t>
  </si>
  <si>
    <t>UNABLED TO  MEET TARGET  DISCHARGE PRESSURE OF 76 PSI DUE TO LSP STARTED  @ 5:00 PM TO 12AM TARGET MLD IS 90</t>
  </si>
  <si>
    <t>UNABLED TO  MEET TARGET  DISCHARGE PRESSURE OF 83 PSI DUE TO LSP STARTED  @ 5:00 PM TO 12AM TARGET MLD IS 90</t>
  </si>
  <si>
    <t>SP1 - STOPPED @ 10:00 PM DUE TO CHANGE OF OPERATION</t>
  </si>
  <si>
    <t>XCV2- INCREASE OPENING  @ 12:02 AM (60%)</t>
  </si>
  <si>
    <t>AS PER (SPM) ALVIN CRUZ EFFECTIVE @ 1:00AM AUGUST 16,2016 FROM 1AM NORMALY MEET THE TARGET DISCHARGE PRESSURE @ VILLAMOR PS 75 PSI DUE TO NORMAL SUCTION PRESSURE (BACK TO NORMAL OPERATION)</t>
  </si>
  <si>
    <t>XCV2- CLOSED @ 1:13 AM,WATER  ELEVATION  (9.5M)</t>
  </si>
  <si>
    <t>BP2- STARTED @ 4:02 AM TO MEET 83 PSI TARGET DISCHARGE PRESSURE</t>
  </si>
  <si>
    <t>BP1- STARTED @ 1:01 AM TO MEET 83 PSI TARGET DISCHARGE PRESSURE</t>
  </si>
  <si>
    <t>Additional 3 psi to target discharge pressure from 12:01 PM to 5PM (AUG 16, 2016) as per request of Engr. Frances Morla (SPM-South), due to shifting of WSR and Posadas Influence area.</t>
  </si>
  <si>
    <t>ALL PUMP STOOPED AT 6PM DUE TO CONDUIT FOR PLC TO UPGRADING THE ATS FOR SYNCHRONIZING THE COTROL PANEL AND REPAIR THE LEAK AT 900MM AND REPLACEMENT THE GASKET / INSTALLATION OF NEW NUTS / BOLTS</t>
  </si>
  <si>
    <t>MERALCO SHUT DOWN AT 7:50PM DUE TO CONDUIT FOR PLC TO ATS</t>
  </si>
  <si>
    <t>XCV1-OPENED @ 10:01 PM (40%)</t>
  </si>
  <si>
    <t>BP1-STARETED @ 2:00AM</t>
  </si>
  <si>
    <t>BP3 STARTED @ 2:03AM</t>
  </si>
  <si>
    <t>BP2-STARTED @ 2:0AM</t>
  </si>
  <si>
    <t xml:space="preserve">BACK TO  NORMAL OPERATION @ 2:00AM  </t>
  </si>
  <si>
    <t>Additional 3 psi to target discharge pressure from 12:01 PM to 5PM (AUG 17, 2016) as per request of Engr. Frances Morla (SPM-South), due to shifting of WSR and Posadas Influence area.</t>
  </si>
  <si>
    <t>XCV1 -OPENED @ 10:01 PM (30%)</t>
  </si>
  <si>
    <t>XCV1- CLOSED @ 3:00 AM,WATER  ELEVATION  (9.5M)</t>
  </si>
  <si>
    <t>XCV1- INCREASE OPENING  @ 12:01 AM (40%)</t>
  </si>
  <si>
    <t>Additional 3 psi to target discharge pressure from 12:01 PM to 5PM (AUG 18, 2016) as per request of Engr. Frances Morla (SPM-South), due to shifting of WSR and Posadas Influence area.</t>
  </si>
  <si>
    <t>XCV2 -OPENED @ 10:01 PM (30%)</t>
  </si>
  <si>
    <t>XCV2- INCREASE OPENING  @ 12:01 AM (50%)</t>
  </si>
  <si>
    <t>Additional 3 psi to target discharge pressure from 12:01 PM to 5PM (AUG 19, 2016) as per request of Engr. Frances Morla (SPM-South), due to shifting of WSR and Posadas Influence area.</t>
  </si>
  <si>
    <t>XCV2 -OPENED @ 10:01 PM (35%)</t>
  </si>
  <si>
    <t>XCV2- INCREASE OPENING  @ 12:01 AM (60%)</t>
  </si>
  <si>
    <t>Additional 3 psi to target discharge pressure from 12:01 PM to 5PM (AUG 20, 2016) as per request of Engr. Frances Morla (SPM-South), due to shifting of WSR and Posadas Influence area.</t>
  </si>
  <si>
    <t>XCV2 -OPENED @ 10:01 PM (45%)</t>
  </si>
  <si>
    <t>Additional 3 psi to target discharge pressure from 12:01 PM to 5PM (AUG 21, 2016) as per request of Engr. Frances Morla (SPM-South), due to shifting of WSR and Posadas Influence area.</t>
  </si>
  <si>
    <t>Additional 3 psi to target discharge pressure from 12:01 PM to 5PM (AUG 22, 2016) as per request of Engr. Frances Morla (SPM-South), due to shifting of WSR and Posadas Influence area.</t>
  </si>
  <si>
    <t>SP2 - STOPPED @ 10:00 PM DUE TO PLANT OPERATION SCHEDULE</t>
  </si>
  <si>
    <t>XCV1 -OPENED @ 10:01 PM (20%)</t>
  </si>
  <si>
    <t>XCV1- INCREASE OPENING  @ 12:01 AM (65%)</t>
  </si>
  <si>
    <t>XCV1- CLOSED @ 4:18 AM,WATER  ELEVATION  (9.5M)</t>
  </si>
  <si>
    <t>Additional 3 psi to target discharge pressure from 12:01 PM to 5PM (AUG 23, 2016) as per request of Engr. Frances Morla (SPM-South), due to shifting of WSR and Posadas Influence area.</t>
  </si>
  <si>
    <t>SP1 - STOPPED @ 10:00 PM DUE TO PLANT OPERATION SCHEDULE</t>
  </si>
  <si>
    <t>XCV2- INCREASE OPENING  @ 12:01 AM (65%)</t>
  </si>
  <si>
    <t>Additional 3 psi to target discharge pressure from 12:01 PM to 5PM (AUG 24, 2016) as per request of Engr. Frances Morla (SPM-South), due to shifting of WSR and Posadas Influence area.</t>
  </si>
  <si>
    <t>Additional 3 psi to target discharge pressure from 12:01 PM to 5PM (AUG 25, 2016) as per request of Engr. Frances Morla (SPM-South), due to shifting of WSR and Posadas Influence area.</t>
  </si>
  <si>
    <t>Additional 3 psi to target discharge pressure from 12:01 PM to 5PM (AUG 26, 2016) as per request of Engr. Frances Morla (SPM-South), due to shifting of WSR and Posadas Influence area.</t>
  </si>
  <si>
    <t>SP1- STARTED @ 7:01 AM TO MEET 83 PSI TARGET DISCHARGE PRESSURE</t>
  </si>
  <si>
    <t>Additional 3 psi to target discharge pressure from 12:01 PM to 5PM (AUG 27, 2016) as per request of Engr. Frances Morla (SPM-South), due to shifting of WSR and Posadas Influence area.</t>
  </si>
  <si>
    <t>SP2- STARTED @ 8:01 AM TO MEET 83 PSI TARGET DISCHARGE PRESSURE</t>
  </si>
  <si>
    <t>Additional 3 psi to target discharge pressure from 12:01 PM to 5PM (AUG 28, 2016) as per request of Engr. Frances Morla (SPM-South), due to shifting of WSR and Posadas Influence area.</t>
  </si>
  <si>
    <t>XCV2- CLOSED @ 4:10 AM,WATER  ELEVATION  (9.5M)</t>
  </si>
  <si>
    <t>Additional 3 psi to target discharge pressure from 12:01 PM to 5PM (AUG 29, 2016) as per request of Engr. Frances Morla (SPM-South), due to shifting of WSR and Posadas Influence area.</t>
  </si>
  <si>
    <t>XCV2 -OPENED @ 10:01 PM (20%)</t>
  </si>
  <si>
    <t>Additional 3 psi to target discharge pressure from 12:01 PM to 5PM (AUG 30, 2016) as per request of Engr. Frances Morla (SPM-South), due to shifting of WSR and Posadas Influence area.</t>
  </si>
  <si>
    <t>Additional 3 psi to target discharge pressure from 12:01 PM to 5PM (AUG 31, 2016) as per request of Engr. Frances Morla (SPM-South), due to shifting of WSR and Posadas Influence 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</si>
</sst>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m/d/yyyy;@"/>
    <numFmt numFmtId="165" formatCode="[$-3409]dddd\,\ mmmm\ dd\,\ yyyy;@"/>
    <numFmt numFmtId="166" formatCode="_(* #,##0_);_(* \(#,##0\);_(* &quot;-&quot;??_);_(@_)"/>
    <numFmt numFmtId="167" formatCode="0.0"/>
    <numFmt numFmtId="168" formatCode="#,##0.000_);\(#,##0.000\)"/>
  </numFmts>
  <fonts count="6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0"/>
      <name val="Calibri"/>
      <family val="2"/>
      <scheme val="minor"/>
    </font>
    <font>
      <sz val="9"/>
      <color theme="1"/>
      <name val="Calibri"/>
      <family val="2"/>
      <scheme val="minor"/>
    </font>
    <font>
      <b/>
      <sz val="9"/>
      <color theme="1"/>
      <name val="Calibri"/>
      <family val="2"/>
      <scheme val="minor"/>
    </font>
    <font>
      <b/>
      <sz val="16"/>
      <color theme="1"/>
      <name val="Calibri"/>
      <family val="2"/>
      <scheme val="minor"/>
    </font>
    <font>
      <b/>
      <i/>
      <sz val="9"/>
      <color rgb="FFFF0000"/>
      <name val="Calibri"/>
      <family val="2"/>
      <scheme val="minor"/>
    </font>
    <font>
      <i/>
      <sz val="9"/>
      <color rgb="FFFF0000"/>
      <name val="Calibri"/>
      <family val="2"/>
      <scheme val="minor"/>
    </font>
    <font>
      <i/>
      <sz val="9"/>
      <color theme="1"/>
      <name val="Calibri"/>
      <family val="2"/>
      <scheme val="minor"/>
    </font>
    <font>
      <b/>
      <i/>
      <sz val="9"/>
      <color theme="1"/>
      <name val="Calibri"/>
      <family val="2"/>
      <scheme val="minor"/>
    </font>
    <font>
      <b/>
      <sz val="10"/>
      <color theme="1"/>
      <name val="Calibri"/>
      <family val="2"/>
      <scheme val="minor"/>
    </font>
    <font>
      <b/>
      <sz val="9"/>
      <color theme="1" tint="0.249977111117893"/>
      <name val="Calibri"/>
      <family val="2"/>
      <scheme val="minor"/>
    </font>
    <font>
      <b/>
      <sz val="9"/>
      <color rgb="FFFF0000"/>
      <name val="Calibri"/>
      <family val="2"/>
      <scheme val="minor"/>
    </font>
    <font>
      <b/>
      <sz val="9"/>
      <name val="Calibri"/>
      <family val="2"/>
      <scheme val="minor"/>
    </font>
    <font>
      <u/>
      <sz val="11"/>
      <color theme="10"/>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
      <sz val="9"/>
      <name val="Calibri"/>
      <family val="2"/>
      <scheme val="minor"/>
    </font>
    <font>
      <sz val="11"/>
      <color rgb="FF000000"/>
      <name val="Calibri"/>
      <family val="2"/>
      <scheme val="minor"/>
    </font>
    <font>
      <b/>
      <sz val="10"/>
      <color rgb="FFFF0000"/>
      <name val="Calibri"/>
      <family val="2"/>
      <scheme val="minor"/>
    </font>
    <font>
      <b/>
      <sz val="11"/>
      <color rgb="FFFF0000"/>
      <name val="Calibri"/>
      <family val="2"/>
      <scheme val="minor"/>
    </font>
    <font>
      <vertAlign val="superscript"/>
      <sz val="9"/>
      <color theme="1"/>
      <name val="Calibri"/>
      <family val="2"/>
      <scheme val="minor"/>
    </font>
    <font>
      <b/>
      <i/>
      <sz val="9"/>
      <color rgb="FFC00000"/>
      <name val="Calibri"/>
      <family val="2"/>
      <scheme val="minor"/>
    </font>
    <font>
      <sz val="10"/>
      <name val="Arial"/>
      <family val="2"/>
    </font>
    <font>
      <i/>
      <sz val="10"/>
      <color rgb="FFFF0000"/>
      <name val="Calibri"/>
      <family val="2"/>
      <scheme val="minor"/>
    </font>
    <font>
      <i/>
      <sz val="10"/>
      <name val="Calibri"/>
      <family val="2"/>
      <scheme val="minor"/>
    </font>
    <font>
      <i/>
      <sz val="10"/>
      <color theme="1"/>
      <name val="Calibri"/>
      <family val="2"/>
      <scheme val="minor"/>
    </font>
    <font>
      <b/>
      <i/>
      <sz val="10"/>
      <color rgb="FFFF0000"/>
      <name val="Calibri"/>
      <family val="2"/>
      <scheme val="minor"/>
    </font>
    <font>
      <b/>
      <i/>
      <sz val="10"/>
      <color rgb="FFC0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indexed="8"/>
      <name val="Calibri"/>
      <family val="2"/>
    </font>
    <font>
      <sz val="12"/>
      <color indexed="8"/>
      <name val="Calibri"/>
      <family val="2"/>
    </font>
    <font>
      <sz val="10"/>
      <name val="Arial"/>
      <family val="2"/>
    </font>
    <font>
      <sz val="11"/>
      <name val="Calibri"/>
      <family val="2"/>
      <scheme val="minor"/>
    </font>
    <font>
      <b/>
      <u/>
      <sz val="9"/>
      <color theme="1"/>
      <name val="Calibri"/>
      <family val="2"/>
      <scheme val="minor"/>
    </font>
    <font>
      <sz val="10"/>
      <color theme="1"/>
      <name val="Calibri"/>
      <family val="2"/>
      <scheme val="minor"/>
    </font>
    <font>
      <i/>
      <sz val="10"/>
      <color rgb="FF0070C0"/>
      <name val="Calibri"/>
      <family val="2"/>
      <scheme val="minor"/>
    </font>
    <font>
      <b/>
      <i/>
      <sz val="10"/>
      <name val="Calibri"/>
      <family val="2"/>
      <scheme val="minor"/>
    </font>
    <font>
      <b/>
      <i/>
      <sz val="10"/>
      <color theme="1" tint="4.9989318521683403E-2"/>
      <name val="Calibri"/>
      <family val="2"/>
      <scheme val="minor"/>
    </font>
    <font>
      <i/>
      <sz val="10"/>
      <color theme="1" tint="4.9989318521683403E-2"/>
      <name val="Calibri"/>
      <family val="2"/>
      <scheme val="minor"/>
    </font>
    <font>
      <i/>
      <sz val="10"/>
      <color rgb="FF002060"/>
      <name val="Calibri"/>
      <family val="2"/>
      <scheme val="minor"/>
    </font>
    <font>
      <sz val="11"/>
      <color rgb="FF002060"/>
      <name val="Calibri"/>
      <family val="2"/>
      <scheme val="minor"/>
    </font>
    <font>
      <b/>
      <i/>
      <sz val="10"/>
      <color theme="2" tint="-0.89999084444715716"/>
      <name val="Calibri"/>
      <family val="2"/>
      <scheme val="minor"/>
    </font>
    <font>
      <b/>
      <sz val="11"/>
      <color theme="2" tint="-0.89999084444715716"/>
      <name val="Calibri"/>
      <family val="2"/>
      <scheme val="minor"/>
    </font>
    <font>
      <sz val="10"/>
      <name val="Calibri"/>
      <family val="2"/>
      <scheme val="minor"/>
    </font>
    <font>
      <b/>
      <sz val="10"/>
      <color theme="2" tint="-0.89999084444715716"/>
      <name val="Calibri"/>
      <family val="2"/>
      <scheme val="minor"/>
    </font>
    <font>
      <b/>
      <sz val="10"/>
      <color rgb="FF0070C0"/>
      <name val="Calibri"/>
      <family val="2"/>
      <scheme val="minor"/>
    </font>
    <font>
      <b/>
      <i/>
      <sz val="10"/>
      <color rgb="FF0070C0"/>
      <name val="Calibri"/>
      <family val="2"/>
      <scheme val="minor"/>
    </font>
  </fonts>
  <fills count="52">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E5B6B5"/>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rgb="FF99FF99"/>
        <bgColor indexed="64"/>
      </patternFill>
    </fill>
    <fill>
      <patternFill patternType="solid">
        <fgColor rgb="FF00B050"/>
        <bgColor indexed="64"/>
      </patternFill>
    </fill>
    <fill>
      <patternFill patternType="solid">
        <fgColor theme="0" tint="-0.249977111117893"/>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0070C0"/>
        <bgColor indexed="64"/>
      </patternFill>
    </fill>
    <fill>
      <patternFill patternType="solid">
        <fgColor rgb="FF7030A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43" fontId="1" fillId="0" borderId="0" applyFont="0" applyFill="0" applyBorder="0" applyAlignment="0" applyProtection="0"/>
    <xf numFmtId="9" fontId="1" fillId="0" borderId="0" applyFont="0" applyFill="0" applyBorder="0" applyAlignment="0" applyProtection="0"/>
    <xf numFmtId="0" fontId="16" fillId="0" borderId="0" applyNumberFormat="0" applyFill="0" applyBorder="0" applyAlignment="0" applyProtection="0"/>
    <xf numFmtId="0" fontId="26" fillId="0" borderId="0"/>
    <xf numFmtId="0" fontId="32" fillId="0" borderId="0" applyNumberFormat="0" applyFill="0" applyBorder="0" applyAlignment="0" applyProtection="0"/>
    <xf numFmtId="0" fontId="33" fillId="0" borderId="13" applyNumberFormat="0" applyFill="0" applyAlignment="0" applyProtection="0"/>
    <xf numFmtId="0" fontId="34" fillId="0" borderId="14" applyNumberFormat="0" applyFill="0" applyAlignment="0" applyProtection="0"/>
    <xf numFmtId="0" fontId="35" fillId="0" borderId="15" applyNumberFormat="0" applyFill="0" applyAlignment="0" applyProtection="0"/>
    <xf numFmtId="0" fontId="35" fillId="0" borderId="0" applyNumberFormat="0" applyFill="0" applyBorder="0" applyAlignment="0" applyProtection="0"/>
    <xf numFmtId="0" fontId="36" fillId="18" borderId="0" applyNumberFormat="0" applyBorder="0" applyAlignment="0" applyProtection="0"/>
    <xf numFmtId="0" fontId="37" fillId="19" borderId="0" applyNumberFormat="0" applyBorder="0" applyAlignment="0" applyProtection="0"/>
    <xf numFmtId="0" fontId="38" fillId="20" borderId="0" applyNumberFormat="0" applyBorder="0" applyAlignment="0" applyProtection="0"/>
    <xf numFmtId="0" fontId="39" fillId="21" borderId="16" applyNumberFormat="0" applyAlignment="0" applyProtection="0"/>
    <xf numFmtId="0" fontId="40" fillId="22" borderId="17" applyNumberFormat="0" applyAlignment="0" applyProtection="0"/>
    <xf numFmtId="0" fontId="41" fillId="22" borderId="16" applyNumberFormat="0" applyAlignment="0" applyProtection="0"/>
    <xf numFmtId="0" fontId="42" fillId="0" borderId="18" applyNumberFormat="0" applyFill="0" applyAlignment="0" applyProtection="0"/>
    <xf numFmtId="0" fontId="43" fillId="23" borderId="19" applyNumberFormat="0" applyAlignment="0" applyProtection="0"/>
    <xf numFmtId="0" fontId="2" fillId="0" borderId="0" applyNumberFormat="0" applyFill="0" applyBorder="0" applyAlignment="0" applyProtection="0"/>
    <xf numFmtId="0" fontId="44" fillId="0" borderId="0" applyNumberFormat="0" applyFill="0" applyBorder="0" applyAlignment="0" applyProtection="0"/>
    <xf numFmtId="0" fontId="3" fillId="0" borderId="21" applyNumberFormat="0" applyFill="0" applyAlignment="0" applyProtection="0"/>
    <xf numFmtId="0" fontId="4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45" fillId="28" borderId="0" applyNumberFormat="0" applyBorder="0" applyAlignment="0" applyProtection="0"/>
    <xf numFmtId="0" fontId="4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45" fillId="40" borderId="0" applyNumberFormat="0" applyBorder="0" applyAlignment="0" applyProtection="0"/>
    <xf numFmtId="0" fontId="45"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45" fillId="44" borderId="0" applyNumberFormat="0" applyBorder="0" applyAlignment="0" applyProtection="0"/>
    <xf numFmtId="0" fontId="45" fillId="45"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45" fillId="48" borderId="0" applyNumberFormat="0" applyBorder="0" applyAlignment="0" applyProtection="0"/>
    <xf numFmtId="0" fontId="47" fillId="0" borderId="0"/>
    <xf numFmtId="0" fontId="26" fillId="0" borderId="0"/>
    <xf numFmtId="0" fontId="26" fillId="0" borderId="0"/>
    <xf numFmtId="0" fontId="26" fillId="0" borderId="0"/>
    <xf numFmtId="0" fontId="46" fillId="24" borderId="20" applyNumberFormat="0" applyFont="0" applyAlignment="0" applyProtection="0"/>
    <xf numFmtId="0" fontId="26" fillId="0" borderId="0"/>
    <xf numFmtId="43" fontId="1" fillId="0" borderId="0" applyFont="0" applyFill="0" applyBorder="0" applyAlignment="0" applyProtection="0"/>
    <xf numFmtId="0" fontId="1" fillId="0" borderId="0"/>
    <xf numFmtId="43" fontId="48" fillId="0" borderId="0" applyFont="0" applyFill="0" applyBorder="0" applyAlignment="0" applyProtection="0"/>
    <xf numFmtId="0" fontId="48" fillId="0" borderId="0"/>
    <xf numFmtId="43" fontId="26" fillId="0" borderId="0" applyFont="0" applyFill="0" applyBorder="0" applyAlignment="0" applyProtection="0"/>
    <xf numFmtId="0" fontId="26" fillId="0" borderId="0"/>
  </cellStyleXfs>
  <cellXfs count="289">
    <xf numFmtId="0" fontId="0" fillId="0" borderId="0" xfId="0"/>
    <xf numFmtId="1" fontId="5" fillId="49" borderId="1" xfId="0" applyNumberFormat="1" applyFont="1" applyFill="1" applyBorder="1" applyAlignment="1">
      <alignment horizontal="center" vertical="center"/>
    </xf>
    <xf numFmtId="0" fontId="4" fillId="0" borderId="0" xfId="0" applyFont="1" applyFill="1"/>
    <xf numFmtId="0" fontId="6" fillId="0" borderId="0" xfId="0" applyFont="1" applyAlignment="1">
      <alignment horizontal="left"/>
    </xf>
    <xf numFmtId="0" fontId="7" fillId="0" borderId="0" xfId="0" applyFont="1" applyAlignment="1">
      <alignment vertical="center"/>
    </xf>
    <xf numFmtId="0" fontId="5" fillId="0" borderId="0" xfId="0" applyFont="1" applyAlignment="1">
      <alignment horizontal="center" vertical="center"/>
    </xf>
    <xf numFmtId="0" fontId="8" fillId="0" borderId="0" xfId="0" applyFont="1" applyBorder="1" applyAlignment="1">
      <alignment vertical="center"/>
    </xf>
    <xf numFmtId="0" fontId="9" fillId="0" borderId="0" xfId="0" applyFont="1" applyBorder="1" applyAlignment="1">
      <alignment vertical="center"/>
    </xf>
    <xf numFmtId="0" fontId="10" fillId="0" borderId="0" xfId="0" applyFont="1" applyBorder="1" applyAlignment="1">
      <alignment vertical="center"/>
    </xf>
    <xf numFmtId="0" fontId="10" fillId="0" borderId="0" xfId="0" applyFont="1" applyBorder="1" applyAlignment="1">
      <alignment horizontal="center" vertical="center"/>
    </xf>
    <xf numFmtId="0" fontId="11" fillId="0" borderId="0" xfId="0" applyFont="1" applyBorder="1" applyAlignment="1">
      <alignment horizontal="left" vertical="center"/>
    </xf>
    <xf numFmtId="0" fontId="11" fillId="0" borderId="0" xfId="0" applyFont="1" applyBorder="1" applyAlignment="1">
      <alignment horizontal="center" vertical="center"/>
    </xf>
    <xf numFmtId="0" fontId="5" fillId="0" borderId="0" xfId="0" applyFont="1" applyAlignment="1">
      <alignment wrapText="1"/>
    </xf>
    <xf numFmtId="0" fontId="7" fillId="0" borderId="0" xfId="0" applyFont="1" applyAlignment="1">
      <alignment horizontal="left" vertical="center"/>
    </xf>
    <xf numFmtId="0" fontId="12" fillId="0" borderId="0" xfId="0" applyFont="1" applyBorder="1" applyAlignment="1">
      <alignment horizontal="left" vertical="center"/>
    </xf>
    <xf numFmtId="0" fontId="7" fillId="0" borderId="0" xfId="0" applyFont="1" applyBorder="1" applyAlignment="1">
      <alignment vertical="center"/>
    </xf>
    <xf numFmtId="0" fontId="6" fillId="0" borderId="1" xfId="0" applyFont="1" applyBorder="1" applyAlignment="1">
      <alignment horizontal="center" vertical="center"/>
    </xf>
    <xf numFmtId="0" fontId="6" fillId="0" borderId="0" xfId="0" applyFont="1" applyFill="1" applyBorder="1" applyAlignment="1">
      <alignment vertical="center"/>
    </xf>
    <xf numFmtId="0" fontId="13" fillId="0" borderId="0" xfId="0" applyFont="1" applyAlignment="1">
      <alignment horizontal="left"/>
    </xf>
    <xf numFmtId="0" fontId="6" fillId="0" borderId="0" xfId="0" applyFont="1" applyBorder="1" applyAlignment="1">
      <alignment horizontal="left"/>
    </xf>
    <xf numFmtId="0" fontId="5" fillId="0" borderId="0" xfId="0" applyFont="1" applyBorder="1"/>
    <xf numFmtId="0" fontId="10" fillId="0" borderId="0" xfId="0" applyFont="1" applyBorder="1" applyAlignment="1">
      <alignment vertical="center" wrapText="1"/>
    </xf>
    <xf numFmtId="0" fontId="14" fillId="0" borderId="0" xfId="0" applyFont="1" applyFill="1" applyBorder="1" applyAlignment="1">
      <alignment vertical="center"/>
    </xf>
    <xf numFmtId="0" fontId="14" fillId="0" borderId="0" xfId="0" applyFont="1" applyFill="1" applyBorder="1" applyAlignment="1">
      <alignment horizontal="center" vertical="center"/>
    </xf>
    <xf numFmtId="0" fontId="0" fillId="0" borderId="0" xfId="0" applyAlignment="1">
      <alignment wrapText="1"/>
    </xf>
    <xf numFmtId="0" fontId="11" fillId="0" borderId="0" xfId="0" applyFont="1" applyBorder="1" applyAlignment="1"/>
    <xf numFmtId="0" fontId="11" fillId="0" borderId="0" xfId="0" applyFont="1" applyBorder="1" applyAlignment="1">
      <alignment wrapText="1"/>
    </xf>
    <xf numFmtId="0" fontId="5" fillId="0" borderId="0" xfId="0" applyFont="1" applyAlignment="1">
      <alignment horizontal="center" vertical="center" wrapText="1"/>
    </xf>
    <xf numFmtId="0" fontId="6" fillId="4" borderId="1" xfId="0" applyFont="1" applyFill="1" applyBorder="1" applyAlignment="1">
      <alignment horizontal="center" vertical="center"/>
    </xf>
    <xf numFmtId="0" fontId="6" fillId="0" borderId="0" xfId="0" applyFont="1" applyAlignment="1"/>
    <xf numFmtId="166" fontId="6" fillId="4" borderId="1" xfId="1" applyNumberFormat="1" applyFont="1" applyFill="1" applyBorder="1" applyAlignment="1">
      <alignment horizontal="center" vertical="center"/>
    </xf>
    <xf numFmtId="2" fontId="6" fillId="4" borderId="1" xfId="0" applyNumberFormat="1" applyFont="1" applyFill="1" applyBorder="1" applyAlignment="1">
      <alignment horizontal="center" vertical="center"/>
    </xf>
    <xf numFmtId="0" fontId="14" fillId="0" borderId="0" xfId="0" applyFont="1" applyAlignment="1">
      <alignment horizontal="center"/>
    </xf>
    <xf numFmtId="0" fontId="6" fillId="3" borderId="1" xfId="0" applyFont="1" applyFill="1" applyBorder="1" applyAlignment="1" applyProtection="1">
      <alignment horizontal="center" vertical="center" wrapText="1"/>
    </xf>
    <xf numFmtId="0" fontId="17" fillId="6" borderId="5" xfId="0" applyFont="1" applyFill="1" applyBorder="1" applyAlignment="1">
      <alignment horizontal="center" vertical="center" wrapText="1"/>
    </xf>
    <xf numFmtId="0" fontId="6" fillId="6" borderId="1" xfId="0" applyFont="1" applyFill="1" applyBorder="1" applyAlignment="1" applyProtection="1">
      <alignment horizontal="center" vertical="center"/>
      <protection hidden="1"/>
    </xf>
    <xf numFmtId="0" fontId="3" fillId="6" borderId="1" xfId="0" applyFont="1" applyFill="1" applyBorder="1" applyAlignment="1">
      <alignment horizontal="center" vertical="center"/>
    </xf>
    <xf numFmtId="0" fontId="6" fillId="6"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wrapText="1"/>
    </xf>
    <xf numFmtId="0" fontId="6" fillId="2" borderId="1" xfId="0" applyFont="1" applyFill="1" applyBorder="1" applyAlignment="1" applyProtection="1">
      <alignment horizontal="center" vertical="center"/>
      <protection hidden="1"/>
    </xf>
    <xf numFmtId="18" fontId="5" fillId="8" borderId="1" xfId="0" applyNumberFormat="1" applyFont="1" applyFill="1" applyBorder="1" applyAlignment="1">
      <alignment horizontal="center" vertical="center"/>
    </xf>
    <xf numFmtId="167" fontId="5" fillId="5" borderId="1" xfId="0" applyNumberFormat="1" applyFont="1" applyFill="1" applyBorder="1" applyAlignment="1">
      <alignment horizontal="center" vertical="center"/>
    </xf>
    <xf numFmtId="167" fontId="18" fillId="10" borderId="1" xfId="0" applyNumberFormat="1" applyFont="1" applyFill="1" applyBorder="1" applyAlignment="1" applyProtection="1">
      <alignment horizontal="center" vertical="center"/>
    </xf>
    <xf numFmtId="167" fontId="19" fillId="10" borderId="1" xfId="0" applyNumberFormat="1" applyFont="1" applyFill="1" applyBorder="1" applyAlignment="1" applyProtection="1">
      <alignment horizontal="center" vertical="center"/>
    </xf>
    <xf numFmtId="167" fontId="5" fillId="11" borderId="1" xfId="0" applyNumberFormat="1" applyFont="1" applyFill="1" applyBorder="1" applyAlignment="1" applyProtection="1">
      <alignment horizontal="center" vertical="center"/>
    </xf>
    <xf numFmtId="167" fontId="5" fillId="11" borderId="1" xfId="0" applyNumberFormat="1" applyFont="1" applyFill="1" applyBorder="1" applyAlignment="1">
      <alignment horizontal="center" vertical="center"/>
    </xf>
    <xf numFmtId="1" fontId="20" fillId="7" borderId="1" xfId="0" applyNumberFormat="1" applyFont="1" applyFill="1" applyBorder="1" applyAlignment="1">
      <alignment horizontal="center" vertical="center"/>
    </xf>
    <xf numFmtId="168" fontId="5" fillId="12" borderId="1" xfId="1" applyNumberFormat="1" applyFont="1" applyFill="1" applyBorder="1" applyAlignment="1">
      <alignment horizontal="center" vertical="center"/>
    </xf>
    <xf numFmtId="0" fontId="5" fillId="5" borderId="1" xfId="2" applyNumberFormat="1" applyFont="1" applyFill="1" applyBorder="1" applyAlignment="1">
      <alignment horizontal="center" vertical="center" wrapText="1"/>
    </xf>
    <xf numFmtId="0" fontId="20" fillId="13" borderId="1" xfId="0" applyFont="1" applyFill="1" applyBorder="1" applyAlignment="1">
      <alignment horizontal="center" vertical="center"/>
    </xf>
    <xf numFmtId="43" fontId="20" fillId="13" borderId="1" xfId="0" applyNumberFormat="1" applyFont="1" applyFill="1" applyBorder="1" applyAlignment="1">
      <alignment horizontal="center" vertical="center"/>
    </xf>
    <xf numFmtId="0" fontId="0" fillId="14" borderId="1" xfId="0" applyFont="1" applyFill="1" applyBorder="1" applyAlignment="1">
      <alignment horizontal="center" vertical="center"/>
    </xf>
    <xf numFmtId="0" fontId="5" fillId="2" borderId="1" xfId="0" applyFont="1" applyFill="1" applyBorder="1" applyAlignment="1">
      <alignment horizontal="left" vertical="center" wrapText="1"/>
    </xf>
    <xf numFmtId="2" fontId="0" fillId="15" borderId="1" xfId="0" applyNumberFormat="1" applyFont="1" applyFill="1" applyBorder="1" applyAlignment="1">
      <alignment horizontal="center" vertical="center"/>
    </xf>
    <xf numFmtId="0" fontId="10" fillId="0" borderId="0" xfId="0" applyFont="1"/>
    <xf numFmtId="0" fontId="6" fillId="0" borderId="0" xfId="0" applyFont="1"/>
    <xf numFmtId="0" fontId="6" fillId="6" borderId="1" xfId="0" applyFont="1" applyFill="1" applyBorder="1"/>
    <xf numFmtId="0" fontId="6" fillId="6" borderId="1" xfId="0" applyFont="1" applyFill="1" applyBorder="1" applyAlignment="1">
      <alignment horizontal="center" vertical="center"/>
    </xf>
    <xf numFmtId="0" fontId="5" fillId="2" borderId="1" xfId="0" applyFont="1" applyFill="1" applyBorder="1"/>
    <xf numFmtId="0" fontId="0" fillId="6" borderId="1" xfId="0" applyFont="1" applyFill="1" applyBorder="1" applyAlignment="1">
      <alignment horizontal="center" vertical="center"/>
    </xf>
    <xf numFmtId="0" fontId="0" fillId="2" borderId="1" xfId="0" applyFont="1" applyFill="1" applyBorder="1" applyAlignment="1">
      <alignment horizontal="center" vertical="center"/>
    </xf>
    <xf numFmtId="167" fontId="5" fillId="11" borderId="2" xfId="0" applyNumberFormat="1" applyFont="1" applyFill="1" applyBorder="1" applyAlignment="1">
      <alignment horizontal="center" vertical="center"/>
    </xf>
    <xf numFmtId="0" fontId="5" fillId="6" borderId="1" xfId="0" applyFont="1" applyFill="1" applyBorder="1"/>
    <xf numFmtId="167" fontId="12" fillId="6" borderId="1" xfId="0" applyNumberFormat="1" applyFont="1" applyFill="1" applyBorder="1" applyAlignment="1">
      <alignment horizontal="center" vertical="center"/>
    </xf>
    <xf numFmtId="166" fontId="22" fillId="13" borderId="1" xfId="1" applyNumberFormat="1" applyFont="1" applyFill="1" applyBorder="1" applyAlignment="1">
      <alignment horizontal="center" vertical="center"/>
    </xf>
    <xf numFmtId="2" fontId="12" fillId="13" borderId="1" xfId="0" applyNumberFormat="1" applyFont="1" applyFill="1" applyBorder="1" applyAlignment="1">
      <alignment horizontal="center" vertical="center"/>
    </xf>
    <xf numFmtId="0" fontId="0" fillId="6" borderId="1" xfId="0" applyFill="1" applyBorder="1" applyAlignment="1">
      <alignment horizontal="center"/>
    </xf>
    <xf numFmtId="166" fontId="12" fillId="13" borderId="1" xfId="1" applyNumberFormat="1" applyFont="1" applyFill="1" applyBorder="1" applyAlignment="1">
      <alignment horizontal="center" vertical="center"/>
    </xf>
    <xf numFmtId="43" fontId="12" fillId="13" borderId="1" xfId="1" applyNumberFormat="1" applyFont="1" applyFill="1" applyBorder="1" applyAlignment="1">
      <alignment horizontal="center" vertical="center"/>
    </xf>
    <xf numFmtId="0" fontId="0" fillId="6" borderId="1" xfId="0" applyFill="1" applyBorder="1"/>
    <xf numFmtId="1" fontId="0" fillId="6" borderId="3" xfId="0" applyNumberFormat="1" applyFill="1" applyBorder="1" applyAlignment="1">
      <alignment horizontal="center"/>
    </xf>
    <xf numFmtId="1" fontId="23" fillId="16" borderId="1" xfId="0" applyNumberFormat="1" applyFont="1" applyFill="1" applyBorder="1" applyAlignment="1"/>
    <xf numFmtId="2" fontId="22" fillId="13" borderId="1" xfId="0" applyNumberFormat="1" applyFont="1" applyFill="1" applyBorder="1" applyAlignment="1">
      <alignment horizontal="center" vertical="center"/>
    </xf>
    <xf numFmtId="0" fontId="5" fillId="2" borderId="1" xfId="0" applyFont="1" applyFill="1" applyBorder="1" applyAlignment="1">
      <alignment horizontal="left" vertical="center"/>
    </xf>
    <xf numFmtId="0" fontId="5" fillId="0" borderId="0" xfId="0" applyFont="1" applyFill="1"/>
    <xf numFmtId="0" fontId="6" fillId="0" borderId="0" xfId="0" applyFont="1" applyFill="1" applyAlignment="1">
      <alignment horizontal="center"/>
    </xf>
    <xf numFmtId="0" fontId="6" fillId="0" borderId="0" xfId="0" applyFont="1" applyFill="1" applyBorder="1" applyAlignment="1"/>
    <xf numFmtId="0" fontId="6" fillId="0" borderId="0" xfId="0" applyFont="1" applyFill="1" applyBorder="1" applyAlignment="1">
      <alignment horizontal="center" vertical="center"/>
    </xf>
    <xf numFmtId="43" fontId="6" fillId="17" borderId="0" xfId="1" applyFont="1" applyFill="1" applyBorder="1" applyAlignment="1">
      <alignment horizontal="center"/>
    </xf>
    <xf numFmtId="0" fontId="31" fillId="0" borderId="11" xfId="0" applyFont="1" applyFill="1" applyBorder="1" applyAlignment="1"/>
    <xf numFmtId="0" fontId="49" fillId="2" borderId="1" xfId="0" applyFont="1" applyFill="1" applyBorder="1" applyAlignment="1">
      <alignment horizontal="center" vertical="center"/>
    </xf>
    <xf numFmtId="0" fontId="29" fillId="17" borderId="3" xfId="0" applyFont="1" applyFill="1" applyBorder="1" applyAlignment="1">
      <alignment horizontal="left"/>
    </xf>
    <xf numFmtId="0" fontId="27" fillId="17" borderId="11" xfId="4" applyFont="1" applyFill="1" applyBorder="1" applyAlignment="1">
      <alignment horizontal="left"/>
    </xf>
    <xf numFmtId="0" fontId="5" fillId="0" borderId="11" xfId="0" applyFont="1" applyBorder="1"/>
    <xf numFmtId="0" fontId="50" fillId="0" borderId="11" xfId="0" applyFont="1" applyBorder="1"/>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4" xfId="0" applyFont="1" applyFill="1" applyBorder="1" applyAlignment="1">
      <alignment horizontal="center" vertical="center"/>
    </xf>
    <xf numFmtId="0" fontId="0" fillId="6" borderId="2" xfId="0" applyFill="1" applyBorder="1"/>
    <xf numFmtId="0" fontId="5" fillId="6" borderId="2" xfId="0" applyFont="1" applyFill="1" applyBorder="1"/>
    <xf numFmtId="0" fontId="5" fillId="6" borderId="4" xfId="0" applyFont="1" applyFill="1" applyBorder="1"/>
    <xf numFmtId="167" fontId="5" fillId="6" borderId="2" xfId="0" applyNumberFormat="1" applyFont="1" applyFill="1" applyBorder="1"/>
    <xf numFmtId="167" fontId="5" fillId="6" borderId="3" xfId="0" applyNumberFormat="1" applyFont="1" applyFill="1" applyBorder="1"/>
    <xf numFmtId="167" fontId="5" fillId="6" borderId="4" xfId="0" applyNumberFormat="1" applyFont="1" applyFill="1" applyBorder="1"/>
    <xf numFmtId="0" fontId="0" fillId="0" borderId="0" xfId="0"/>
    <xf numFmtId="9" fontId="5" fillId="5" borderId="1" xfId="2" applyFont="1" applyFill="1" applyBorder="1" applyAlignment="1">
      <alignment horizontal="center" vertical="center" wrapText="1"/>
    </xf>
    <xf numFmtId="0" fontId="5" fillId="0" borderId="0" xfId="0" applyFont="1"/>
    <xf numFmtId="0" fontId="21" fillId="0" borderId="0" xfId="0" applyFont="1" applyFill="1" applyBorder="1" applyAlignment="1">
      <alignment horizontal="center" vertical="center"/>
    </xf>
    <xf numFmtId="0" fontId="25" fillId="0" borderId="0" xfId="0" applyFont="1" applyFill="1" applyBorder="1" applyAlignment="1"/>
    <xf numFmtId="0" fontId="28" fillId="17" borderId="11" xfId="4" applyFont="1" applyFill="1" applyBorder="1" applyAlignment="1">
      <alignment horizontal="left"/>
    </xf>
    <xf numFmtId="0" fontId="29" fillId="17" borderId="11" xfId="0" applyFont="1" applyFill="1" applyBorder="1" applyAlignment="1">
      <alignment horizontal="left"/>
    </xf>
    <xf numFmtId="0" fontId="30" fillId="0" borderId="11" xfId="0" applyFont="1" applyFill="1" applyBorder="1" applyAlignment="1"/>
    <xf numFmtId="1" fontId="5" fillId="9" borderId="1" xfId="0" applyNumberFormat="1" applyFont="1" applyFill="1" applyBorder="1" applyAlignment="1">
      <alignment horizontal="center" vertical="center"/>
    </xf>
    <xf numFmtId="1" fontId="5" fillId="7" borderId="1" xfId="0" applyNumberFormat="1" applyFont="1" applyFill="1" applyBorder="1" applyAlignment="1">
      <alignment horizontal="center" vertical="center"/>
    </xf>
    <xf numFmtId="167" fontId="5" fillId="2" borderId="1" xfId="0" applyNumberFormat="1"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1" fontId="5" fillId="5" borderId="1" xfId="2"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0" fillId="17" borderId="3" xfId="0" applyFill="1" applyBorder="1"/>
    <xf numFmtId="2" fontId="51" fillId="15" borderId="1" xfId="0" applyNumberFormat="1" applyFont="1" applyFill="1" applyBorder="1" applyAlignment="1">
      <alignment horizontal="center" vertical="center"/>
    </xf>
    <xf numFmtId="1" fontId="5" fillId="6" borderId="1" xfId="0" applyNumberFormat="1" applyFont="1" applyFill="1" applyBorder="1" applyAlignment="1">
      <alignment horizontal="center" vertical="center"/>
    </xf>
    <xf numFmtId="1" fontId="5" fillId="3" borderId="1" xfId="0" applyNumberFormat="1" applyFont="1" applyFill="1" applyBorder="1" applyAlignment="1">
      <alignment horizontal="center" vertical="center"/>
    </xf>
    <xf numFmtId="0" fontId="5" fillId="2" borderId="0" xfId="0" applyFont="1" applyFill="1" applyBorder="1" applyAlignment="1">
      <alignment horizontal="left" vertical="center"/>
    </xf>
    <xf numFmtId="0" fontId="29" fillId="17" borderId="3" xfId="4" applyFont="1" applyFill="1" applyBorder="1" applyAlignment="1">
      <alignment horizontal="left"/>
    </xf>
    <xf numFmtId="0" fontId="28" fillId="17" borderId="3" xfId="4" applyFont="1" applyFill="1" applyBorder="1" applyAlignment="1">
      <alignment horizontal="left"/>
    </xf>
    <xf numFmtId="0" fontId="52" fillId="17" borderId="3" xfId="4" applyFont="1" applyFill="1" applyBorder="1" applyAlignment="1">
      <alignment horizontal="left"/>
    </xf>
    <xf numFmtId="0" fontId="52" fillId="17" borderId="0" xfId="4" applyFont="1" applyFill="1" applyBorder="1" applyAlignment="1">
      <alignment horizontal="left"/>
    </xf>
    <xf numFmtId="0" fontId="28" fillId="17" borderId="0" xfId="4" applyFont="1" applyFill="1" applyBorder="1" applyAlignment="1">
      <alignment horizontal="left"/>
    </xf>
    <xf numFmtId="0" fontId="0" fillId="17" borderId="0" xfId="0" applyFill="1" applyBorder="1"/>
    <xf numFmtId="0" fontId="29" fillId="17" borderId="0" xfId="0" applyFont="1" applyFill="1" applyBorder="1" applyAlignment="1">
      <alignment horizontal="left"/>
    </xf>
    <xf numFmtId="0" fontId="30" fillId="0" borderId="0" xfId="0" applyFont="1" applyFill="1" applyBorder="1" applyAlignment="1"/>
    <xf numFmtId="0" fontId="31" fillId="0" borderId="0" xfId="0" applyFont="1" applyFill="1" applyBorder="1" applyAlignment="1"/>
    <xf numFmtId="0" fontId="27" fillId="17" borderId="3" xfId="4" applyFont="1" applyFill="1" applyBorder="1" applyAlignment="1">
      <alignment horizontal="left"/>
    </xf>
    <xf numFmtId="1" fontId="5" fillId="50" borderId="1" xfId="0" applyNumberFormat="1" applyFont="1" applyFill="1" applyBorder="1" applyAlignment="1">
      <alignment horizontal="center" vertical="center"/>
    </xf>
    <xf numFmtId="1" fontId="5" fillId="15" borderId="1" xfId="0" applyNumberFormat="1" applyFont="1" applyFill="1" applyBorder="1" applyAlignment="1">
      <alignment horizontal="center" vertical="center"/>
    </xf>
    <xf numFmtId="1" fontId="5" fillId="51" borderId="1" xfId="0" applyNumberFormat="1" applyFont="1" applyFill="1" applyBorder="1" applyAlignment="1">
      <alignment horizontal="center" vertical="center"/>
    </xf>
    <xf numFmtId="0" fontId="49" fillId="11" borderId="0" xfId="0" applyFont="1" applyFill="1" applyAlignment="1">
      <alignment vertical="center"/>
    </xf>
    <xf numFmtId="0" fontId="28" fillId="11" borderId="11" xfId="4" applyFont="1" applyFill="1" applyBorder="1" applyAlignment="1">
      <alignment horizontal="left"/>
    </xf>
    <xf numFmtId="0" fontId="29" fillId="11" borderId="11" xfId="0" applyFont="1" applyFill="1" applyBorder="1" applyAlignment="1">
      <alignment horizontal="left"/>
    </xf>
    <xf numFmtId="1" fontId="5" fillId="2" borderId="1" xfId="0" applyNumberFormat="1" applyFont="1" applyFill="1" applyBorder="1" applyAlignment="1">
      <alignment horizontal="center" vertical="center"/>
    </xf>
    <xf numFmtId="0" fontId="28" fillId="2" borderId="11" xfId="4" applyFont="1" applyFill="1" applyBorder="1" applyAlignment="1">
      <alignment horizontal="left"/>
    </xf>
    <xf numFmtId="0" fontId="29" fillId="2" borderId="11" xfId="0" applyFont="1" applyFill="1" applyBorder="1" applyAlignment="1">
      <alignment horizontal="left"/>
    </xf>
    <xf numFmtId="0" fontId="5" fillId="2" borderId="11" xfId="0" applyFont="1" applyFill="1" applyBorder="1"/>
    <xf numFmtId="0" fontId="49" fillId="2" borderId="7" xfId="0" applyFont="1" applyFill="1" applyBorder="1" applyAlignment="1">
      <alignment vertical="center"/>
    </xf>
    <xf numFmtId="0" fontId="28" fillId="0" borderId="3" xfId="0" applyFont="1" applyBorder="1"/>
    <xf numFmtId="0" fontId="53" fillId="17" borderId="3" xfId="4" applyFont="1" applyFill="1" applyBorder="1" applyAlignment="1">
      <alignment horizontal="left"/>
    </xf>
    <xf numFmtId="1" fontId="5" fillId="11" borderId="1" xfId="0" applyNumberFormat="1" applyFont="1" applyFill="1" applyBorder="1" applyAlignment="1">
      <alignment horizontal="center" vertical="center"/>
    </xf>
    <xf numFmtId="0" fontId="20" fillId="0" borderId="11" xfId="0" applyFont="1" applyBorder="1"/>
    <xf numFmtId="0" fontId="5" fillId="17" borderId="11" xfId="0" applyFont="1" applyFill="1" applyBorder="1"/>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29" fillId="17" borderId="11" xfId="4" applyFont="1" applyFill="1" applyBorder="1" applyAlignment="1">
      <alignment horizontal="left"/>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0" fillId="17" borderId="0" xfId="0" applyFill="1"/>
    <xf numFmtId="0" fontId="28" fillId="17" borderId="11" xfId="0" applyFont="1" applyFill="1" applyBorder="1" applyAlignment="1">
      <alignment horizontal="left"/>
    </xf>
    <xf numFmtId="0" fontId="28" fillId="15" borderId="11" xfId="4" applyFont="1" applyFill="1" applyBorder="1" applyAlignment="1">
      <alignment horizontal="left"/>
    </xf>
    <xf numFmtId="0" fontId="54" fillId="15" borderId="3" xfId="4" applyFont="1" applyFill="1" applyBorder="1" applyAlignment="1">
      <alignment horizontal="left"/>
    </xf>
    <xf numFmtId="0" fontId="54" fillId="15" borderId="11" xfId="4" applyFont="1" applyFill="1" applyBorder="1" applyAlignment="1">
      <alignment horizontal="left"/>
    </xf>
    <xf numFmtId="0" fontId="55" fillId="15" borderId="3" xfId="4" applyFont="1" applyFill="1" applyBorder="1" applyAlignment="1">
      <alignment horizontal="left"/>
    </xf>
    <xf numFmtId="0" fontId="55" fillId="15" borderId="11" xfId="4" applyFont="1" applyFill="1" applyBorder="1" applyAlignment="1">
      <alignment horizontal="left"/>
    </xf>
    <xf numFmtId="0" fontId="56" fillId="17" borderId="3" xfId="4" applyFont="1" applyFill="1" applyBorder="1" applyAlignment="1">
      <alignment horizontal="left"/>
    </xf>
    <xf numFmtId="0" fontId="57" fillId="17" borderId="3" xfId="0" applyFont="1" applyFill="1" applyBorder="1"/>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56" fillId="15" borderId="3" xfId="4" applyFont="1" applyFill="1" applyBorder="1" applyAlignment="1">
      <alignment horizontal="left"/>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28" fillId="50" borderId="11" xfId="4" applyFont="1" applyFill="1" applyBorder="1" applyAlignment="1">
      <alignment horizontal="left"/>
    </xf>
    <xf numFmtId="0" fontId="29" fillId="15" borderId="3" xfId="4" applyFont="1" applyFill="1" applyBorder="1" applyAlignment="1">
      <alignment horizontal="left"/>
    </xf>
    <xf numFmtId="0" fontId="49" fillId="15" borderId="0" xfId="0" applyFont="1" applyFill="1" applyAlignment="1">
      <alignment vertical="center"/>
    </xf>
    <xf numFmtId="0" fontId="29" fillId="15" borderId="11" xfId="0" applyFont="1" applyFill="1" applyBorder="1" applyAlignment="1">
      <alignment horizontal="left"/>
    </xf>
    <xf numFmtId="0" fontId="20" fillId="17" borderId="11" xfId="0" applyFont="1" applyFill="1" applyBorder="1"/>
    <xf numFmtId="0" fontId="5" fillId="15" borderId="11" xfId="0" applyFont="1" applyFill="1" applyBorder="1"/>
    <xf numFmtId="0" fontId="57" fillId="17" borderId="11" xfId="0" applyFont="1" applyFill="1" applyBorder="1"/>
    <xf numFmtId="0" fontId="56" fillId="17" borderId="11" xfId="4" applyFont="1" applyFill="1" applyBorder="1" applyAlignment="1">
      <alignment horizontal="left"/>
    </xf>
    <xf numFmtId="0" fontId="58" fillId="17" borderId="11" xfId="4" applyFont="1" applyFill="1" applyBorder="1" applyAlignment="1">
      <alignment horizontal="left"/>
    </xf>
    <xf numFmtId="0" fontId="61" fillId="50" borderId="3" xfId="4" applyFont="1" applyFill="1" applyBorder="1" applyAlignment="1">
      <alignment horizontal="left"/>
    </xf>
    <xf numFmtId="0" fontId="29" fillId="50" borderId="11" xfId="0" applyFont="1" applyFill="1" applyBorder="1" applyAlignment="1">
      <alignment horizontal="left"/>
    </xf>
    <xf numFmtId="0" fontId="59" fillId="50" borderId="11" xfId="4" applyFont="1" applyFill="1" applyBorder="1" applyAlignment="1">
      <alignment horizontal="left"/>
    </xf>
    <xf numFmtId="0" fontId="60" fillId="50" borderId="11" xfId="4" applyFont="1" applyFill="1" applyBorder="1" applyAlignment="1">
      <alignment horizontal="left"/>
    </xf>
    <xf numFmtId="0" fontId="61" fillId="17" borderId="3" xfId="4" applyFont="1" applyFill="1" applyBorder="1" applyAlignment="1">
      <alignment horizontal="left"/>
    </xf>
    <xf numFmtId="0" fontId="0" fillId="15" borderId="1" xfId="0" applyFont="1" applyFill="1" applyBorder="1" applyAlignment="1">
      <alignment horizontal="center" vertical="center"/>
    </xf>
    <xf numFmtId="0" fontId="6" fillId="3"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58" fillId="2" borderId="11" xfId="4" applyFont="1" applyFill="1" applyBorder="1" applyAlignment="1">
      <alignment horizontal="left"/>
    </xf>
    <xf numFmtId="0" fontId="56" fillId="2" borderId="3" xfId="4" applyFont="1" applyFill="1" applyBorder="1" applyAlignment="1">
      <alignment horizontal="left"/>
    </xf>
    <xf numFmtId="0" fontId="27" fillId="2" borderId="3" xfId="4" applyFont="1" applyFill="1" applyBorder="1" applyAlignment="1">
      <alignment horizontal="left"/>
    </xf>
    <xf numFmtId="0" fontId="3" fillId="0" borderId="0" xfId="0" applyFont="1" applyAlignment="1">
      <alignment vertical="center"/>
    </xf>
    <xf numFmtId="0" fontId="28" fillId="6" borderId="11" xfId="4" applyFont="1" applyFill="1" applyBorder="1" applyAlignment="1">
      <alignment horizontal="left"/>
    </xf>
    <xf numFmtId="0" fontId="29" fillId="6" borderId="11" xfId="0" applyFont="1" applyFill="1" applyBorder="1" applyAlignment="1">
      <alignment horizontal="left"/>
    </xf>
    <xf numFmtId="0" fontId="5" fillId="6" borderId="11" xfId="0" applyFont="1" applyFill="1" applyBorder="1"/>
    <xf numFmtId="0" fontId="49" fillId="17" borderId="0" xfId="0" applyFont="1" applyFill="1" applyAlignment="1">
      <alignment vertical="center"/>
    </xf>
    <xf numFmtId="0" fontId="30" fillId="17" borderId="11" xfId="0" applyFont="1" applyFill="1" applyBorder="1" applyAlignment="1"/>
    <xf numFmtId="0" fontId="31" fillId="17" borderId="11" xfId="0" applyFont="1" applyFill="1" applyBorder="1" applyAlignment="1"/>
    <xf numFmtId="0" fontId="30" fillId="17" borderId="0" xfId="0" applyFont="1" applyFill="1" applyBorder="1" applyAlignment="1"/>
    <xf numFmtId="0" fontId="31" fillId="17" borderId="0" xfId="0" applyFont="1" applyFill="1" applyBorder="1" applyAlignment="1"/>
    <xf numFmtId="0" fontId="3" fillId="17" borderId="0" xfId="0" applyFont="1" applyFill="1" applyAlignment="1">
      <alignment vertical="center"/>
    </xf>
    <xf numFmtId="0" fontId="5" fillId="17" borderId="0" xfId="0" applyFont="1" applyFill="1" applyAlignment="1">
      <alignment wrapText="1"/>
    </xf>
    <xf numFmtId="0" fontId="5" fillId="17" borderId="0" xfId="0" applyFont="1" applyFill="1"/>
    <xf numFmtId="0" fontId="28" fillId="6" borderId="3" xfId="0" applyFont="1" applyFill="1" applyBorder="1"/>
    <xf numFmtId="0" fontId="62" fillId="17" borderId="3" xfId="4" applyFont="1" applyFill="1" applyBorder="1" applyAlignment="1">
      <alignment horizontal="left"/>
    </xf>
    <xf numFmtId="0" fontId="52" fillId="17" borderId="11" xfId="4" applyFont="1" applyFill="1" applyBorder="1" applyAlignment="1">
      <alignment horizontal="left"/>
    </xf>
    <xf numFmtId="0" fontId="52" fillId="17" borderId="11" xfId="0" applyFont="1" applyFill="1" applyBorder="1" applyAlignment="1">
      <alignment horizontal="left"/>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3" fillId="17" borderId="3" xfId="4" applyFont="1" applyFill="1" applyBorder="1" applyAlignment="1">
      <alignment horizontal="left"/>
    </xf>
    <xf numFmtId="0" fontId="6" fillId="3"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164" fontId="6" fillId="2" borderId="4" xfId="0" applyNumberFormat="1" applyFont="1" applyFill="1" applyBorder="1" applyAlignment="1">
      <alignment horizontal="center" vertical="center"/>
    </xf>
    <xf numFmtId="164" fontId="6" fillId="2" borderId="1" xfId="0" applyNumberFormat="1" applyFont="1" applyFill="1" applyBorder="1" applyAlignment="1">
      <alignment horizontal="center" vertical="center"/>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3" xfId="0" applyFont="1" applyFill="1" applyBorder="1" applyAlignment="1">
      <alignment horizontal="center" vertical="center" wrapText="1"/>
    </xf>
    <xf numFmtId="165" fontId="6" fillId="4" borderId="2" xfId="0" applyNumberFormat="1" applyFont="1" applyFill="1" applyBorder="1" applyAlignment="1">
      <alignment horizontal="center" vertical="center"/>
    </xf>
    <xf numFmtId="165" fontId="6" fillId="4" borderId="4" xfId="0" applyNumberFormat="1"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4" xfId="0" applyFont="1" applyFill="1" applyBorder="1" applyAlignment="1">
      <alignment horizontal="center" vertical="center"/>
    </xf>
    <xf numFmtId="0" fontId="5" fillId="5" borderId="2" xfId="2" applyNumberFormat="1" applyFont="1" applyFill="1" applyBorder="1" applyAlignment="1">
      <alignment horizontal="center" vertical="center" wrapText="1"/>
    </xf>
    <xf numFmtId="0" fontId="5" fillId="5" borderId="4" xfId="2" applyNumberFormat="1" applyFont="1" applyFill="1" applyBorder="1" applyAlignment="1">
      <alignment horizontal="center" vertical="center" wrapText="1"/>
    </xf>
    <xf numFmtId="0" fontId="15" fillId="5" borderId="2" xfId="0" applyNumberFormat="1" applyFont="1" applyFill="1" applyBorder="1" applyAlignment="1">
      <alignment horizontal="center" vertical="center"/>
    </xf>
    <xf numFmtId="0" fontId="15" fillId="5" borderId="4" xfId="0" applyNumberFormat="1" applyFont="1" applyFill="1" applyBorder="1" applyAlignment="1">
      <alignment horizontal="center" vertical="center"/>
    </xf>
    <xf numFmtId="0" fontId="6" fillId="4" borderId="2" xfId="0" applyNumberFormat="1" applyFont="1" applyFill="1" applyBorder="1" applyAlignment="1">
      <alignment horizontal="center" vertical="center"/>
    </xf>
    <xf numFmtId="0" fontId="6" fillId="4" borderId="4" xfId="0" applyNumberFormat="1" applyFont="1" applyFill="1" applyBorder="1" applyAlignment="1">
      <alignment horizontal="center" vertical="center"/>
    </xf>
    <xf numFmtId="0" fontId="6" fillId="6" borderId="2"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16" fillId="6" borderId="5" xfId="3" quotePrefix="1" applyFill="1" applyBorder="1" applyAlignment="1">
      <alignment horizontal="center" vertical="center" wrapText="1"/>
    </xf>
    <xf numFmtId="0" fontId="16" fillId="6" borderId="9" xfId="3" quotePrefix="1" applyFill="1" applyBorder="1" applyAlignment="1">
      <alignment horizontal="center" vertical="center" wrapText="1"/>
    </xf>
    <xf numFmtId="0" fontId="6" fillId="6" borderId="3"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12" fillId="13" borderId="2" xfId="0" applyFont="1" applyFill="1" applyBorder="1" applyAlignment="1">
      <alignment horizontal="center" vertical="center"/>
    </xf>
    <xf numFmtId="0" fontId="12" fillId="13" borderId="3" xfId="0" applyFont="1" applyFill="1" applyBorder="1" applyAlignment="1">
      <alignment horizontal="center" vertical="center"/>
    </xf>
    <xf numFmtId="0" fontId="12" fillId="13" borderId="4" xfId="0" applyFont="1" applyFill="1" applyBorder="1" applyAlignment="1">
      <alignment horizontal="center" vertical="center"/>
    </xf>
    <xf numFmtId="0" fontId="6" fillId="6" borderId="6"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2" xfId="0" applyNumberFormat="1" applyFont="1" applyFill="1" applyBorder="1" applyAlignment="1">
      <alignment horizontal="center" vertical="center" wrapText="1"/>
    </xf>
    <xf numFmtId="0" fontId="6" fillId="6" borderId="3"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wrapText="1"/>
    </xf>
    <xf numFmtId="0" fontId="15" fillId="6" borderId="5" xfId="0" applyFont="1" applyFill="1" applyBorder="1" applyAlignment="1">
      <alignment horizontal="center" vertical="center" wrapText="1"/>
    </xf>
    <xf numFmtId="0" fontId="15" fillId="6" borderId="9" xfId="0" applyFont="1" applyFill="1" applyBorder="1" applyAlignment="1">
      <alignment horizontal="center" vertical="center" wrapText="1"/>
    </xf>
  </cellXfs>
  <cellStyles count="57">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1" builtinId="27" customBuiltin="1"/>
    <cellStyle name="Calculation" xfId="15" builtinId="22" customBuiltin="1"/>
    <cellStyle name="Check Cell" xfId="17" builtinId="23" customBuiltin="1"/>
    <cellStyle name="Comma" xfId="1" builtinId="3"/>
    <cellStyle name="Comma 2" xfId="51"/>
    <cellStyle name="Comma 3" xfId="53"/>
    <cellStyle name="Comma 3 2" xfId="55"/>
    <cellStyle name="Explanatory Text" xfId="19"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3" builtinId="8"/>
    <cellStyle name="Input" xfId="13" builtinId="20" customBuiltin="1"/>
    <cellStyle name="Linked Cell" xfId="16" builtinId="24" customBuiltin="1"/>
    <cellStyle name="Neutral" xfId="12" builtinId="28" customBuiltin="1"/>
    <cellStyle name="Normal" xfId="0" builtinId="0"/>
    <cellStyle name="Normal 2" xfId="50"/>
    <cellStyle name="Normal 2 2" xfId="48"/>
    <cellStyle name="Normal 2 3" xfId="45"/>
    <cellStyle name="Normal 2 4" xfId="52"/>
    <cellStyle name="Normal 2_JUNE 16-22" xfId="47"/>
    <cellStyle name="Normal 3" xfId="4"/>
    <cellStyle name="Normal 4" xfId="54"/>
    <cellStyle name="Normal 4 2" xfId="56"/>
    <cellStyle name="Normal 5" xfId="46"/>
    <cellStyle name="Note 2" xfId="49"/>
    <cellStyle name="Output" xfId="14" builtinId="21" customBuiltin="1"/>
    <cellStyle name="Percent" xfId="2" builtinId="5"/>
    <cellStyle name="Title" xfId="5" builtinId="15" customBuiltin="1"/>
    <cellStyle name="Total" xfId="20" builtinId="25" customBuiltin="1"/>
    <cellStyle name="Warning Text" xfId="18" builtinId="11" customBuiltin="1"/>
  </cellStyles>
  <dxfs count="17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s>
  <tableStyles count="0" defaultTableStyle="TableStyleMedium2" defaultPivotStyle="PivotStyleLight16"/>
  <colors>
    <mruColors>
      <color rgb="FF00FF00"/>
      <color rgb="FF0000FF"/>
      <color rgb="FFF2DCE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7.VILLAMOR%20DAILY%20DATA%20-%20JULY%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Y 1"/>
      <sheetName val="JULY 2"/>
      <sheetName val="JULY 3"/>
      <sheetName val="JULY 4"/>
      <sheetName val="JULY 5"/>
      <sheetName val="JULY 6"/>
      <sheetName val="JULY 7"/>
      <sheetName val="JULY 8"/>
      <sheetName val="JULY 9"/>
      <sheetName val="JULY 10"/>
      <sheetName val="JULY 11"/>
      <sheetName val="JULY 12"/>
      <sheetName val="JULY 13"/>
      <sheetName val="JULY 14"/>
      <sheetName val="JULY 15"/>
      <sheetName val="JULY 16"/>
      <sheetName val="JULY 17"/>
      <sheetName val="JULY 18"/>
      <sheetName val="JULY 19"/>
      <sheetName val="JULY 20"/>
      <sheetName val="JULY 21"/>
      <sheetName val="JULY 22"/>
      <sheetName val="JULY 23"/>
      <sheetName val="JULY 24"/>
      <sheetName val="JULY 25"/>
      <sheetName val="JULY 26"/>
      <sheetName val="JULY 27"/>
      <sheetName val="JULY 28"/>
      <sheetName val="JULY 29"/>
      <sheetName val="JULY 30"/>
      <sheetName val="JULY 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5">
          <cell r="D35">
            <v>0</v>
          </cell>
        </row>
      </sheetData>
      <sheetData sheetId="21"/>
      <sheetData sheetId="22"/>
      <sheetData sheetId="23"/>
      <sheetData sheetId="24"/>
      <sheetData sheetId="25"/>
      <sheetData sheetId="26"/>
      <sheetData sheetId="27"/>
      <sheetData sheetId="28"/>
      <sheetData sheetId="29"/>
      <sheetData sheetId="30">
        <row r="34">
          <cell r="Q34">
            <v>11451612</v>
          </cell>
          <cell r="AG34">
            <v>48886452</v>
          </cell>
          <cell r="AP34">
            <v>11083369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showWhiteSpace="0" topLeftCell="U16" zoomScaleNormal="100" workbookViewId="0">
      <selection activeCell="AG14" sqref="AG14"/>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125</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141"/>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44" t="s">
        <v>10</v>
      </c>
      <c r="I7" s="108" t="s">
        <v>11</v>
      </c>
      <c r="J7" s="108" t="s">
        <v>12</v>
      </c>
      <c r="K7" s="108" t="s">
        <v>13</v>
      </c>
      <c r="L7" s="12"/>
      <c r="M7" s="12"/>
      <c r="N7" s="12"/>
      <c r="O7" s="144"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42583</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30468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142" t="s">
        <v>51</v>
      </c>
      <c r="V9" s="142" t="s">
        <v>52</v>
      </c>
      <c r="W9" s="283" t="s">
        <v>53</v>
      </c>
      <c r="X9" s="284" t="s">
        <v>54</v>
      </c>
      <c r="Y9" s="285"/>
      <c r="Z9" s="285"/>
      <c r="AA9" s="285"/>
      <c r="AB9" s="285"/>
      <c r="AC9" s="285"/>
      <c r="AD9" s="285"/>
      <c r="AE9" s="286"/>
      <c r="AF9" s="140" t="s">
        <v>55</v>
      </c>
      <c r="AG9" s="140" t="s">
        <v>56</v>
      </c>
      <c r="AH9" s="272" t="s">
        <v>57</v>
      </c>
      <c r="AI9" s="287" t="s">
        <v>58</v>
      </c>
      <c r="AJ9" s="142" t="s">
        <v>59</v>
      </c>
      <c r="AK9" s="142" t="s">
        <v>60</v>
      </c>
      <c r="AL9" s="142" t="s">
        <v>61</v>
      </c>
      <c r="AM9" s="142" t="s">
        <v>62</v>
      </c>
      <c r="AN9" s="142" t="s">
        <v>63</v>
      </c>
      <c r="AO9" s="142" t="s">
        <v>64</v>
      </c>
      <c r="AP9" s="142" t="s">
        <v>65</v>
      </c>
      <c r="AQ9" s="270" t="s">
        <v>66</v>
      </c>
      <c r="AR9" s="142" t="s">
        <v>67</v>
      </c>
      <c r="AS9" s="272" t="s">
        <v>68</v>
      </c>
      <c r="AV9" s="35" t="s">
        <v>69</v>
      </c>
      <c r="AW9" s="35" t="s">
        <v>70</v>
      </c>
      <c r="AY9" s="36" t="s">
        <v>71</v>
      </c>
    </row>
    <row r="10" spans="2:51" x14ac:dyDescent="0.25">
      <c r="B10" s="142" t="s">
        <v>72</v>
      </c>
      <c r="C10" s="142" t="s">
        <v>73</v>
      </c>
      <c r="D10" s="142" t="s">
        <v>74</v>
      </c>
      <c r="E10" s="142" t="s">
        <v>75</v>
      </c>
      <c r="F10" s="142" t="s">
        <v>74</v>
      </c>
      <c r="G10" s="142" t="s">
        <v>75</v>
      </c>
      <c r="H10" s="266"/>
      <c r="I10" s="142" t="s">
        <v>75</v>
      </c>
      <c r="J10" s="142" t="s">
        <v>75</v>
      </c>
      <c r="K10" s="142" t="s">
        <v>75</v>
      </c>
      <c r="L10" s="28" t="s">
        <v>29</v>
      </c>
      <c r="M10" s="269"/>
      <c r="N10" s="28" t="s">
        <v>29</v>
      </c>
      <c r="O10" s="271"/>
      <c r="P10" s="271"/>
      <c r="Q10" s="1">
        <f>'[1]JULY 31'!Q34</f>
        <v>11451612</v>
      </c>
      <c r="R10" s="280"/>
      <c r="S10" s="281"/>
      <c r="T10" s="282"/>
      <c r="U10" s="142" t="s">
        <v>75</v>
      </c>
      <c r="V10" s="142" t="s">
        <v>75</v>
      </c>
      <c r="W10" s="283"/>
      <c r="X10" s="37" t="s">
        <v>76</v>
      </c>
      <c r="Y10" s="37" t="s">
        <v>77</v>
      </c>
      <c r="Z10" s="37" t="s">
        <v>78</v>
      </c>
      <c r="AA10" s="37" t="s">
        <v>79</v>
      </c>
      <c r="AB10" s="37" t="s">
        <v>80</v>
      </c>
      <c r="AC10" s="37" t="s">
        <v>81</v>
      </c>
      <c r="AD10" s="37" t="s">
        <v>82</v>
      </c>
      <c r="AE10" s="37" t="s">
        <v>83</v>
      </c>
      <c r="AF10" s="38"/>
      <c r="AG10" s="1">
        <f>'[1]JULY 31'!AG34</f>
        <v>48886452</v>
      </c>
      <c r="AH10" s="272"/>
      <c r="AI10" s="288"/>
      <c r="AJ10" s="142" t="s">
        <v>84</v>
      </c>
      <c r="AK10" s="142" t="s">
        <v>84</v>
      </c>
      <c r="AL10" s="142" t="s">
        <v>84</v>
      </c>
      <c r="AM10" s="142" t="s">
        <v>84</v>
      </c>
      <c r="AN10" s="142" t="s">
        <v>84</v>
      </c>
      <c r="AO10" s="142" t="s">
        <v>84</v>
      </c>
      <c r="AP10" s="1">
        <f>'[1]JULY 31'!AP34</f>
        <v>11083369</v>
      </c>
      <c r="AQ10" s="271"/>
      <c r="AR10" s="143" t="s">
        <v>85</v>
      </c>
      <c r="AS10" s="272"/>
      <c r="AV10" s="39" t="s">
        <v>86</v>
      </c>
      <c r="AW10" s="39" t="s">
        <v>87</v>
      </c>
      <c r="AY10" s="80" t="s">
        <v>126</v>
      </c>
    </row>
    <row r="11" spans="2:51" x14ac:dyDescent="0.25">
      <c r="B11" s="40">
        <v>2</v>
      </c>
      <c r="C11" s="40">
        <v>4.1666666666666664E-2</v>
      </c>
      <c r="D11" s="102">
        <v>4</v>
      </c>
      <c r="E11" s="41">
        <f t="shared" ref="E11:E34" si="0">D11/1.42</f>
        <v>2.8169014084507045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131</v>
      </c>
      <c r="P11" s="103">
        <v>108</v>
      </c>
      <c r="Q11" s="103">
        <v>11456240</v>
      </c>
      <c r="R11" s="46">
        <f>IF(ISBLANK(Q11),"-",Q11-Q10)</f>
        <v>4628</v>
      </c>
      <c r="S11" s="47">
        <f>R11*24/1000</f>
        <v>111.072</v>
      </c>
      <c r="T11" s="47">
        <f>R11/1000</f>
        <v>4.6280000000000001</v>
      </c>
      <c r="U11" s="104">
        <v>5.2</v>
      </c>
      <c r="V11" s="104">
        <f>U11</f>
        <v>5.2</v>
      </c>
      <c r="W11" s="105" t="s">
        <v>131</v>
      </c>
      <c r="X11" s="107">
        <v>0</v>
      </c>
      <c r="Y11" s="107">
        <v>0</v>
      </c>
      <c r="Z11" s="107">
        <v>1187</v>
      </c>
      <c r="AA11" s="107">
        <v>1185</v>
      </c>
      <c r="AB11" s="107">
        <v>1045</v>
      </c>
      <c r="AC11" s="48" t="s">
        <v>90</v>
      </c>
      <c r="AD11" s="48" t="s">
        <v>90</v>
      </c>
      <c r="AE11" s="48" t="s">
        <v>90</v>
      </c>
      <c r="AF11" s="106" t="s">
        <v>90</v>
      </c>
      <c r="AG11" s="112">
        <v>48887596</v>
      </c>
      <c r="AH11" s="49">
        <f>IF(ISBLANK(AG11),"-",AG11-AG10)</f>
        <v>1144</v>
      </c>
      <c r="AI11" s="50">
        <f>AH11/T11</f>
        <v>247.19101123595505</v>
      </c>
      <c r="AJ11" s="95">
        <v>0</v>
      </c>
      <c r="AK11" s="95">
        <v>0</v>
      </c>
      <c r="AL11" s="95">
        <v>1</v>
      </c>
      <c r="AM11" s="95">
        <v>1</v>
      </c>
      <c r="AN11" s="95">
        <v>1</v>
      </c>
      <c r="AO11" s="95">
        <v>0.5</v>
      </c>
      <c r="AP11" s="107">
        <v>11084065</v>
      </c>
      <c r="AQ11" s="107">
        <f t="shared" ref="AQ11:AQ34" si="1">AP11-AP10</f>
        <v>696</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129</v>
      </c>
      <c r="P12" s="103">
        <v>105</v>
      </c>
      <c r="Q12" s="103">
        <v>11460601</v>
      </c>
      <c r="R12" s="46">
        <f t="shared" ref="R12:R34" si="4">IF(ISBLANK(Q12),"-",Q12-Q11)</f>
        <v>4361</v>
      </c>
      <c r="S12" s="47">
        <f t="shared" ref="S12:S34" si="5">R12*24/1000</f>
        <v>104.664</v>
      </c>
      <c r="T12" s="47">
        <f t="shared" ref="T12:T34" si="6">R12/1000</f>
        <v>4.3609999999999998</v>
      </c>
      <c r="U12" s="104">
        <v>6.7</v>
      </c>
      <c r="V12" s="104">
        <f t="shared" ref="V12:V34" si="7">U12</f>
        <v>6.7</v>
      </c>
      <c r="W12" s="105" t="s">
        <v>131</v>
      </c>
      <c r="X12" s="107">
        <v>0</v>
      </c>
      <c r="Y12" s="107">
        <v>0</v>
      </c>
      <c r="Z12" s="107">
        <v>1106</v>
      </c>
      <c r="AA12" s="107">
        <v>1185</v>
      </c>
      <c r="AB12" s="107">
        <v>1046</v>
      </c>
      <c r="AC12" s="48" t="s">
        <v>90</v>
      </c>
      <c r="AD12" s="48" t="s">
        <v>90</v>
      </c>
      <c r="AE12" s="48" t="s">
        <v>90</v>
      </c>
      <c r="AF12" s="106" t="s">
        <v>90</v>
      </c>
      <c r="AG12" s="112">
        <v>48888616</v>
      </c>
      <c r="AH12" s="49">
        <f>IF(ISBLANK(AG12),"-",AG12-AG11)</f>
        <v>1020</v>
      </c>
      <c r="AI12" s="50">
        <f t="shared" ref="AI12:AI34" si="8">AH12/T12</f>
        <v>233.89130933272187</v>
      </c>
      <c r="AJ12" s="95">
        <v>0</v>
      </c>
      <c r="AK12" s="95">
        <v>0</v>
      </c>
      <c r="AL12" s="95">
        <v>1</v>
      </c>
      <c r="AM12" s="95">
        <v>1</v>
      </c>
      <c r="AN12" s="95">
        <v>1</v>
      </c>
      <c r="AO12" s="95">
        <v>0.5</v>
      </c>
      <c r="AP12" s="107">
        <v>11084796</v>
      </c>
      <c r="AQ12" s="107">
        <f t="shared" si="1"/>
        <v>731</v>
      </c>
      <c r="AR12" s="110">
        <v>1.02</v>
      </c>
      <c r="AS12" s="52" t="s">
        <v>113</v>
      </c>
      <c r="AV12" s="39" t="s">
        <v>92</v>
      </c>
      <c r="AW12" s="39" t="s">
        <v>93</v>
      </c>
      <c r="AY12" s="80" t="s">
        <v>124</v>
      </c>
    </row>
    <row r="13" spans="2:51" x14ac:dyDescent="0.25">
      <c r="B13" s="40">
        <v>2.0833333333333299</v>
      </c>
      <c r="C13" s="40">
        <v>0.125</v>
      </c>
      <c r="D13" s="102">
        <v>5</v>
      </c>
      <c r="E13" s="41">
        <f t="shared" si="0"/>
        <v>3.5211267605633805</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126</v>
      </c>
      <c r="P13" s="103">
        <v>105</v>
      </c>
      <c r="Q13" s="103">
        <v>11464980</v>
      </c>
      <c r="R13" s="46">
        <f t="shared" si="4"/>
        <v>4379</v>
      </c>
      <c r="S13" s="47">
        <f t="shared" si="5"/>
        <v>105.096</v>
      </c>
      <c r="T13" s="47">
        <f t="shared" si="6"/>
        <v>4.3789999999999996</v>
      </c>
      <c r="U13" s="104">
        <v>7.9</v>
      </c>
      <c r="V13" s="104">
        <f t="shared" si="7"/>
        <v>7.9</v>
      </c>
      <c r="W13" s="105" t="s">
        <v>131</v>
      </c>
      <c r="X13" s="107">
        <v>0</v>
      </c>
      <c r="Y13" s="107">
        <v>0</v>
      </c>
      <c r="Z13" s="107">
        <v>1106</v>
      </c>
      <c r="AA13" s="107">
        <v>1185</v>
      </c>
      <c r="AB13" s="107">
        <v>1045</v>
      </c>
      <c r="AC13" s="48" t="s">
        <v>90</v>
      </c>
      <c r="AD13" s="48" t="s">
        <v>90</v>
      </c>
      <c r="AE13" s="48" t="s">
        <v>90</v>
      </c>
      <c r="AF13" s="106" t="s">
        <v>90</v>
      </c>
      <c r="AG13" s="112">
        <v>48889628</v>
      </c>
      <c r="AH13" s="49">
        <f>IF(ISBLANK(AG13),"-",AG13-AG12)</f>
        <v>1012</v>
      </c>
      <c r="AI13" s="50">
        <f t="shared" si="8"/>
        <v>231.10299155058235</v>
      </c>
      <c r="AJ13" s="95">
        <v>0</v>
      </c>
      <c r="AK13" s="95">
        <v>0</v>
      </c>
      <c r="AL13" s="95">
        <v>1</v>
      </c>
      <c r="AM13" s="95">
        <v>1</v>
      </c>
      <c r="AN13" s="95">
        <v>1</v>
      </c>
      <c r="AO13" s="95">
        <v>0.5</v>
      </c>
      <c r="AP13" s="107">
        <v>11085558</v>
      </c>
      <c r="AQ13" s="107">
        <f t="shared" si="1"/>
        <v>762</v>
      </c>
      <c r="AR13" s="51"/>
      <c r="AS13" s="52" t="s">
        <v>113</v>
      </c>
      <c r="AV13" s="39" t="s">
        <v>94</v>
      </c>
      <c r="AW13" s="39" t="s">
        <v>95</v>
      </c>
      <c r="AY13" s="80" t="s">
        <v>129</v>
      </c>
    </row>
    <row r="14" spans="2:51" x14ac:dyDescent="0.25">
      <c r="B14" s="40">
        <v>2.125</v>
      </c>
      <c r="C14" s="40">
        <v>0.16666666666666699</v>
      </c>
      <c r="D14" s="102">
        <v>5</v>
      </c>
      <c r="E14" s="41">
        <f t="shared" si="0"/>
        <v>3.5211267605633805</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119</v>
      </c>
      <c r="P14" s="103">
        <v>114</v>
      </c>
      <c r="Q14" s="103">
        <v>11469190</v>
      </c>
      <c r="R14" s="46">
        <f t="shared" si="4"/>
        <v>4210</v>
      </c>
      <c r="S14" s="47">
        <f t="shared" si="5"/>
        <v>101.04</v>
      </c>
      <c r="T14" s="47">
        <f t="shared" si="6"/>
        <v>4.21</v>
      </c>
      <c r="U14" s="104">
        <v>9.1999999999999993</v>
      </c>
      <c r="V14" s="104">
        <f t="shared" si="7"/>
        <v>9.1999999999999993</v>
      </c>
      <c r="W14" s="105" t="s">
        <v>131</v>
      </c>
      <c r="X14" s="107">
        <v>0</v>
      </c>
      <c r="Y14" s="107">
        <v>0</v>
      </c>
      <c r="Z14" s="107">
        <v>1187</v>
      </c>
      <c r="AA14" s="107">
        <v>1185</v>
      </c>
      <c r="AB14" s="107">
        <v>1046</v>
      </c>
      <c r="AC14" s="48" t="s">
        <v>90</v>
      </c>
      <c r="AD14" s="48" t="s">
        <v>90</v>
      </c>
      <c r="AE14" s="48" t="s">
        <v>90</v>
      </c>
      <c r="AF14" s="106" t="s">
        <v>90</v>
      </c>
      <c r="AG14" s="112">
        <v>48890740</v>
      </c>
      <c r="AH14" s="49">
        <f t="shared" ref="AH14:AH34" si="9">IF(ISBLANK(AG14),"-",AG14-AG13)</f>
        <v>1112</v>
      </c>
      <c r="AI14" s="50">
        <f t="shared" si="8"/>
        <v>264.1330166270784</v>
      </c>
      <c r="AJ14" s="95">
        <v>0</v>
      </c>
      <c r="AK14" s="95">
        <v>0</v>
      </c>
      <c r="AL14" s="95">
        <v>1</v>
      </c>
      <c r="AM14" s="95">
        <v>1</v>
      </c>
      <c r="AN14" s="95">
        <v>1</v>
      </c>
      <c r="AO14" s="95">
        <v>0.5</v>
      </c>
      <c r="AP14" s="107">
        <v>11086179</v>
      </c>
      <c r="AQ14" s="107">
        <f>AP14-AP13</f>
        <v>621</v>
      </c>
      <c r="AR14" s="51"/>
      <c r="AS14" s="52" t="s">
        <v>113</v>
      </c>
      <c r="AT14" s="54"/>
      <c r="AV14" s="39" t="s">
        <v>96</v>
      </c>
      <c r="AW14" s="39" t="s">
        <v>97</v>
      </c>
      <c r="AY14" s="80" t="s">
        <v>146</v>
      </c>
    </row>
    <row r="15" spans="2:51" ht="14.25" customHeight="1" x14ac:dyDescent="0.25">
      <c r="B15" s="40">
        <v>2.1666666666666701</v>
      </c>
      <c r="C15" s="40">
        <v>0.20833333333333301</v>
      </c>
      <c r="D15" s="102">
        <v>5</v>
      </c>
      <c r="E15" s="41">
        <f t="shared" si="0"/>
        <v>3.5211267605633805</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135</v>
      </c>
      <c r="P15" s="103">
        <v>125</v>
      </c>
      <c r="Q15" s="103">
        <v>11473540</v>
      </c>
      <c r="R15" s="46">
        <f t="shared" si="4"/>
        <v>4350</v>
      </c>
      <c r="S15" s="47">
        <f t="shared" si="5"/>
        <v>104.4</v>
      </c>
      <c r="T15" s="47">
        <f t="shared" si="6"/>
        <v>4.3499999999999996</v>
      </c>
      <c r="U15" s="104">
        <v>9.5</v>
      </c>
      <c r="V15" s="104">
        <f t="shared" si="7"/>
        <v>9.5</v>
      </c>
      <c r="W15" s="105" t="s">
        <v>131</v>
      </c>
      <c r="X15" s="107">
        <v>0</v>
      </c>
      <c r="Y15" s="107">
        <v>0</v>
      </c>
      <c r="Z15" s="107">
        <v>1187</v>
      </c>
      <c r="AA15" s="107">
        <v>1185</v>
      </c>
      <c r="AB15" s="107">
        <v>1045</v>
      </c>
      <c r="AC15" s="48" t="s">
        <v>90</v>
      </c>
      <c r="AD15" s="48" t="s">
        <v>90</v>
      </c>
      <c r="AE15" s="48" t="s">
        <v>90</v>
      </c>
      <c r="AF15" s="106" t="s">
        <v>90</v>
      </c>
      <c r="AG15" s="112">
        <v>48891868</v>
      </c>
      <c r="AH15" s="49">
        <f t="shared" si="9"/>
        <v>1128</v>
      </c>
      <c r="AI15" s="50">
        <f t="shared" si="8"/>
        <v>259.31034482758622</v>
      </c>
      <c r="AJ15" s="95">
        <v>0</v>
      </c>
      <c r="AK15" s="95">
        <v>0</v>
      </c>
      <c r="AL15" s="95">
        <v>1</v>
      </c>
      <c r="AM15" s="95">
        <v>1</v>
      </c>
      <c r="AN15" s="95">
        <v>1</v>
      </c>
      <c r="AO15" s="95">
        <v>0.5</v>
      </c>
      <c r="AP15" s="107">
        <v>11086279</v>
      </c>
      <c r="AQ15" s="107">
        <f>AP15-AP14</f>
        <v>100</v>
      </c>
      <c r="AR15" s="51"/>
      <c r="AS15" s="52" t="s">
        <v>113</v>
      </c>
      <c r="AV15" s="39" t="s">
        <v>98</v>
      </c>
      <c r="AW15" s="39" t="s">
        <v>99</v>
      </c>
      <c r="AY15" s="94"/>
    </row>
    <row r="16" spans="2:51" x14ac:dyDescent="0.25">
      <c r="B16" s="40">
        <v>2.2083333333333299</v>
      </c>
      <c r="C16" s="40">
        <v>0.25</v>
      </c>
      <c r="D16" s="102">
        <v>5</v>
      </c>
      <c r="E16" s="41">
        <f t="shared" si="0"/>
        <v>3.5211267605633805</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137</v>
      </c>
      <c r="P16" s="103">
        <v>128</v>
      </c>
      <c r="Q16" s="103">
        <v>11479021</v>
      </c>
      <c r="R16" s="46">
        <f t="shared" si="4"/>
        <v>5481</v>
      </c>
      <c r="S16" s="47">
        <f t="shared" si="5"/>
        <v>131.54400000000001</v>
      </c>
      <c r="T16" s="47">
        <f t="shared" si="6"/>
        <v>5.4809999999999999</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48893068</v>
      </c>
      <c r="AH16" s="49">
        <f t="shared" si="9"/>
        <v>1200</v>
      </c>
      <c r="AI16" s="50">
        <f t="shared" si="8"/>
        <v>218.93814997263274</v>
      </c>
      <c r="AJ16" s="95">
        <v>0</v>
      </c>
      <c r="AK16" s="95">
        <v>0</v>
      </c>
      <c r="AL16" s="95">
        <v>1</v>
      </c>
      <c r="AM16" s="95">
        <v>1</v>
      </c>
      <c r="AN16" s="95">
        <v>1</v>
      </c>
      <c r="AO16" s="95">
        <v>0</v>
      </c>
      <c r="AP16" s="107">
        <v>11086279</v>
      </c>
      <c r="AQ16" s="107">
        <f>AP16-AP15</f>
        <v>0</v>
      </c>
      <c r="AR16" s="53">
        <v>1.19</v>
      </c>
      <c r="AS16" s="52" t="s">
        <v>101</v>
      </c>
      <c r="AV16" s="39" t="s">
        <v>102</v>
      </c>
      <c r="AW16" s="39" t="s">
        <v>103</v>
      </c>
      <c r="AY16" s="94"/>
    </row>
    <row r="17" spans="1:51" x14ac:dyDescent="0.25">
      <c r="B17" s="40">
        <v>2.25</v>
      </c>
      <c r="C17" s="40">
        <v>0.29166666666666702</v>
      </c>
      <c r="D17" s="102">
        <v>5</v>
      </c>
      <c r="E17" s="41">
        <f t="shared" si="0"/>
        <v>3.5211267605633805</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138</v>
      </c>
      <c r="P17" s="103">
        <v>141</v>
      </c>
      <c r="Q17" s="103">
        <v>11484856</v>
      </c>
      <c r="R17" s="46">
        <f t="shared" si="4"/>
        <v>5835</v>
      </c>
      <c r="S17" s="47">
        <f t="shared" si="5"/>
        <v>140.04</v>
      </c>
      <c r="T17" s="47">
        <f t="shared" si="6"/>
        <v>5.835</v>
      </c>
      <c r="U17" s="104">
        <v>9.4</v>
      </c>
      <c r="V17" s="104">
        <f t="shared" si="7"/>
        <v>9.4</v>
      </c>
      <c r="W17" s="105" t="s">
        <v>127</v>
      </c>
      <c r="X17" s="107">
        <v>996</v>
      </c>
      <c r="Y17" s="107">
        <v>0</v>
      </c>
      <c r="Z17" s="107">
        <v>1187</v>
      </c>
      <c r="AA17" s="107">
        <v>1185</v>
      </c>
      <c r="AB17" s="107">
        <v>1187</v>
      </c>
      <c r="AC17" s="48" t="s">
        <v>90</v>
      </c>
      <c r="AD17" s="48" t="s">
        <v>90</v>
      </c>
      <c r="AE17" s="48" t="s">
        <v>90</v>
      </c>
      <c r="AF17" s="106" t="s">
        <v>90</v>
      </c>
      <c r="AG17" s="112">
        <v>48894380</v>
      </c>
      <c r="AH17" s="49">
        <f t="shared" si="9"/>
        <v>1312</v>
      </c>
      <c r="AI17" s="50">
        <f t="shared" si="8"/>
        <v>224.85004284490145</v>
      </c>
      <c r="AJ17" s="95">
        <v>1</v>
      </c>
      <c r="AK17" s="95">
        <v>0</v>
      </c>
      <c r="AL17" s="95">
        <v>1</v>
      </c>
      <c r="AM17" s="95">
        <v>1</v>
      </c>
      <c r="AN17" s="95">
        <v>1</v>
      </c>
      <c r="AO17" s="95">
        <v>0</v>
      </c>
      <c r="AP17" s="107">
        <v>11086279</v>
      </c>
      <c r="AQ17" s="107">
        <f t="shared" si="1"/>
        <v>0</v>
      </c>
      <c r="AR17" s="51"/>
      <c r="AS17" s="52" t="s">
        <v>101</v>
      </c>
      <c r="AT17" s="54"/>
      <c r="AV17" s="39" t="s">
        <v>104</v>
      </c>
      <c r="AW17" s="39" t="s">
        <v>105</v>
      </c>
      <c r="AY17" s="97"/>
    </row>
    <row r="18" spans="1:51" x14ac:dyDescent="0.25">
      <c r="B18" s="40">
        <v>2.2916666666666701</v>
      </c>
      <c r="C18" s="40">
        <v>0.33333333333333298</v>
      </c>
      <c r="D18" s="102">
        <v>5</v>
      </c>
      <c r="E18" s="41">
        <f t="shared" si="0"/>
        <v>3.5211267605633805</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139</v>
      </c>
      <c r="P18" s="103">
        <v>143</v>
      </c>
      <c r="Q18" s="103">
        <v>11490888</v>
      </c>
      <c r="R18" s="46">
        <f t="shared" si="4"/>
        <v>6032</v>
      </c>
      <c r="S18" s="47">
        <f t="shared" si="5"/>
        <v>144.768</v>
      </c>
      <c r="T18" s="47">
        <f t="shared" si="6"/>
        <v>6.032</v>
      </c>
      <c r="U18" s="104">
        <v>9</v>
      </c>
      <c r="V18" s="104">
        <f t="shared" si="7"/>
        <v>9</v>
      </c>
      <c r="W18" s="105" t="s">
        <v>127</v>
      </c>
      <c r="X18" s="107">
        <v>996</v>
      </c>
      <c r="Y18" s="107">
        <v>0</v>
      </c>
      <c r="Z18" s="107">
        <v>1187</v>
      </c>
      <c r="AA18" s="107">
        <v>1185</v>
      </c>
      <c r="AB18" s="107">
        <v>1187</v>
      </c>
      <c r="AC18" s="48" t="s">
        <v>90</v>
      </c>
      <c r="AD18" s="48" t="s">
        <v>90</v>
      </c>
      <c r="AE18" s="48" t="s">
        <v>90</v>
      </c>
      <c r="AF18" s="106" t="s">
        <v>90</v>
      </c>
      <c r="AG18" s="112">
        <v>48895736</v>
      </c>
      <c r="AH18" s="49">
        <f t="shared" si="9"/>
        <v>1356</v>
      </c>
      <c r="AI18" s="50">
        <f t="shared" si="8"/>
        <v>224.80106100795757</v>
      </c>
      <c r="AJ18" s="95">
        <v>1</v>
      </c>
      <c r="AK18" s="95">
        <v>0</v>
      </c>
      <c r="AL18" s="95">
        <v>1</v>
      </c>
      <c r="AM18" s="95">
        <v>1</v>
      </c>
      <c r="AN18" s="95">
        <v>1</v>
      </c>
      <c r="AO18" s="95">
        <v>0</v>
      </c>
      <c r="AP18" s="107">
        <v>11086279</v>
      </c>
      <c r="AQ18" s="107">
        <f t="shared" si="1"/>
        <v>0</v>
      </c>
      <c r="AR18" s="51"/>
      <c r="AS18" s="52" t="s">
        <v>101</v>
      </c>
      <c r="AV18" s="39" t="s">
        <v>106</v>
      </c>
      <c r="AW18" s="39" t="s">
        <v>107</v>
      </c>
      <c r="AY18" s="97"/>
    </row>
    <row r="19" spans="1:51" x14ac:dyDescent="0.25">
      <c r="A19" s="94" t="s">
        <v>130</v>
      </c>
      <c r="B19" s="40">
        <v>2.3333333333333299</v>
      </c>
      <c r="C19" s="40">
        <v>0.375</v>
      </c>
      <c r="D19" s="102">
        <v>5</v>
      </c>
      <c r="E19" s="41">
        <f t="shared" si="0"/>
        <v>3.5211267605633805</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138</v>
      </c>
      <c r="P19" s="103">
        <v>145</v>
      </c>
      <c r="Q19" s="103">
        <v>11496899</v>
      </c>
      <c r="R19" s="46">
        <f t="shared" si="4"/>
        <v>6011</v>
      </c>
      <c r="S19" s="47">
        <f t="shared" si="5"/>
        <v>144.26400000000001</v>
      </c>
      <c r="T19" s="47">
        <f t="shared" si="6"/>
        <v>6.0110000000000001</v>
      </c>
      <c r="U19" s="104">
        <v>8.5</v>
      </c>
      <c r="V19" s="104">
        <f t="shared" si="7"/>
        <v>8.5</v>
      </c>
      <c r="W19" s="105" t="s">
        <v>127</v>
      </c>
      <c r="X19" s="107">
        <v>1016</v>
      </c>
      <c r="Y19" s="107">
        <v>0</v>
      </c>
      <c r="Z19" s="107">
        <v>1187</v>
      </c>
      <c r="AA19" s="107">
        <v>1185</v>
      </c>
      <c r="AB19" s="107">
        <v>1187</v>
      </c>
      <c r="AC19" s="48" t="s">
        <v>90</v>
      </c>
      <c r="AD19" s="48" t="s">
        <v>90</v>
      </c>
      <c r="AE19" s="48" t="s">
        <v>90</v>
      </c>
      <c r="AF19" s="106" t="s">
        <v>90</v>
      </c>
      <c r="AG19" s="112">
        <v>48897084</v>
      </c>
      <c r="AH19" s="49">
        <f t="shared" si="9"/>
        <v>1348</v>
      </c>
      <c r="AI19" s="50">
        <f t="shared" si="8"/>
        <v>224.25553152553653</v>
      </c>
      <c r="AJ19" s="95">
        <v>1</v>
      </c>
      <c r="AK19" s="95">
        <v>0</v>
      </c>
      <c r="AL19" s="95">
        <v>1</v>
      </c>
      <c r="AM19" s="95">
        <v>1</v>
      </c>
      <c r="AN19" s="95">
        <v>1</v>
      </c>
      <c r="AO19" s="95">
        <v>0</v>
      </c>
      <c r="AP19" s="107">
        <v>11086279</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140</v>
      </c>
      <c r="P20" s="103">
        <v>144</v>
      </c>
      <c r="Q20" s="103">
        <v>11502960</v>
      </c>
      <c r="R20" s="46">
        <f t="shared" si="4"/>
        <v>6061</v>
      </c>
      <c r="S20" s="47">
        <f t="shared" si="5"/>
        <v>145.464</v>
      </c>
      <c r="T20" s="47">
        <f t="shared" si="6"/>
        <v>6.0609999999999999</v>
      </c>
      <c r="U20" s="104">
        <v>8.1</v>
      </c>
      <c r="V20" s="104">
        <f t="shared" si="7"/>
        <v>8.1</v>
      </c>
      <c r="W20" s="105" t="s">
        <v>127</v>
      </c>
      <c r="X20" s="107">
        <v>1015</v>
      </c>
      <c r="Y20" s="107">
        <v>0</v>
      </c>
      <c r="Z20" s="107">
        <v>1187</v>
      </c>
      <c r="AA20" s="107">
        <v>1185</v>
      </c>
      <c r="AB20" s="107">
        <v>1187</v>
      </c>
      <c r="AC20" s="48" t="s">
        <v>90</v>
      </c>
      <c r="AD20" s="48" t="s">
        <v>90</v>
      </c>
      <c r="AE20" s="48" t="s">
        <v>90</v>
      </c>
      <c r="AF20" s="106" t="s">
        <v>90</v>
      </c>
      <c r="AG20" s="112">
        <v>48898444</v>
      </c>
      <c r="AH20" s="49">
        <f t="shared" si="9"/>
        <v>1360</v>
      </c>
      <c r="AI20" s="50">
        <f t="shared" si="8"/>
        <v>224.38541494802837</v>
      </c>
      <c r="AJ20" s="95">
        <v>1</v>
      </c>
      <c r="AK20" s="95">
        <v>0</v>
      </c>
      <c r="AL20" s="95">
        <v>1</v>
      </c>
      <c r="AM20" s="95">
        <v>1</v>
      </c>
      <c r="AN20" s="95">
        <v>1</v>
      </c>
      <c r="AO20" s="95">
        <v>0</v>
      </c>
      <c r="AP20" s="107">
        <v>11086279</v>
      </c>
      <c r="AQ20" s="107">
        <v>0</v>
      </c>
      <c r="AR20" s="53">
        <v>1.23</v>
      </c>
      <c r="AS20" s="52" t="s">
        <v>130</v>
      </c>
      <c r="AY20" s="97"/>
    </row>
    <row r="21" spans="1:51" x14ac:dyDescent="0.25">
      <c r="B21" s="40">
        <v>2.4166666666666701</v>
      </c>
      <c r="C21" s="40">
        <v>0.45833333333333298</v>
      </c>
      <c r="D21" s="102">
        <v>5</v>
      </c>
      <c r="E21" s="41">
        <f t="shared" si="0"/>
        <v>3.5211267605633805</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133</v>
      </c>
      <c r="P21" s="103">
        <v>141</v>
      </c>
      <c r="Q21" s="103">
        <v>11508928</v>
      </c>
      <c r="R21" s="46">
        <f t="shared" si="4"/>
        <v>5968</v>
      </c>
      <c r="S21" s="47">
        <f t="shared" si="5"/>
        <v>143.232</v>
      </c>
      <c r="T21" s="47">
        <f t="shared" si="6"/>
        <v>5.968</v>
      </c>
      <c r="U21" s="104">
        <v>7.6</v>
      </c>
      <c r="V21" s="104">
        <f t="shared" si="7"/>
        <v>7.6</v>
      </c>
      <c r="W21" s="105" t="s">
        <v>127</v>
      </c>
      <c r="X21" s="107">
        <v>1016</v>
      </c>
      <c r="Y21" s="107">
        <v>0</v>
      </c>
      <c r="Z21" s="107">
        <v>1187</v>
      </c>
      <c r="AA21" s="107">
        <v>1185</v>
      </c>
      <c r="AB21" s="107">
        <v>1186</v>
      </c>
      <c r="AC21" s="48" t="s">
        <v>90</v>
      </c>
      <c r="AD21" s="48" t="s">
        <v>90</v>
      </c>
      <c r="AE21" s="48" t="s">
        <v>90</v>
      </c>
      <c r="AF21" s="106" t="s">
        <v>90</v>
      </c>
      <c r="AG21" s="112">
        <v>48899796</v>
      </c>
      <c r="AH21" s="49">
        <f t="shared" si="9"/>
        <v>1352</v>
      </c>
      <c r="AI21" s="50">
        <f t="shared" si="8"/>
        <v>226.54155495978551</v>
      </c>
      <c r="AJ21" s="95">
        <v>1</v>
      </c>
      <c r="AK21" s="95">
        <v>0</v>
      </c>
      <c r="AL21" s="95">
        <v>1</v>
      </c>
      <c r="AM21" s="95">
        <v>1</v>
      </c>
      <c r="AN21" s="95">
        <v>1</v>
      </c>
      <c r="AO21" s="95">
        <v>0</v>
      </c>
      <c r="AP21" s="107">
        <v>11086279</v>
      </c>
      <c r="AQ21" s="107">
        <f t="shared" si="1"/>
        <v>0</v>
      </c>
      <c r="AR21" s="51"/>
      <c r="AS21" s="52" t="s">
        <v>101</v>
      </c>
      <c r="AY21" s="97"/>
    </row>
    <row r="22" spans="1:51" x14ac:dyDescent="0.25">
      <c r="A22" s="94" t="s">
        <v>135</v>
      </c>
      <c r="B22" s="40">
        <v>2.4583333333333299</v>
      </c>
      <c r="C22" s="40">
        <v>0.5</v>
      </c>
      <c r="D22" s="102">
        <v>5</v>
      </c>
      <c r="E22" s="41">
        <f t="shared" si="0"/>
        <v>3.5211267605633805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128</v>
      </c>
      <c r="P22" s="103">
        <v>141</v>
      </c>
      <c r="Q22" s="103">
        <v>11514859</v>
      </c>
      <c r="R22" s="46">
        <f t="shared" si="4"/>
        <v>5931</v>
      </c>
      <c r="S22" s="47">
        <f t="shared" si="5"/>
        <v>142.34399999999999</v>
      </c>
      <c r="T22" s="47">
        <f t="shared" si="6"/>
        <v>5.931</v>
      </c>
      <c r="U22" s="104">
        <v>6.9</v>
      </c>
      <c r="V22" s="104">
        <f t="shared" si="7"/>
        <v>6.9</v>
      </c>
      <c r="W22" s="105" t="s">
        <v>127</v>
      </c>
      <c r="X22" s="107">
        <v>1077</v>
      </c>
      <c r="Y22" s="107">
        <v>0</v>
      </c>
      <c r="Z22" s="107">
        <v>1186</v>
      </c>
      <c r="AA22" s="107">
        <v>1185</v>
      </c>
      <c r="AB22" s="107">
        <v>1186</v>
      </c>
      <c r="AC22" s="48" t="s">
        <v>90</v>
      </c>
      <c r="AD22" s="48" t="s">
        <v>90</v>
      </c>
      <c r="AE22" s="48" t="s">
        <v>90</v>
      </c>
      <c r="AF22" s="106" t="s">
        <v>90</v>
      </c>
      <c r="AG22" s="112">
        <v>48901172</v>
      </c>
      <c r="AH22" s="49">
        <f t="shared" si="9"/>
        <v>1376</v>
      </c>
      <c r="AI22" s="50">
        <f t="shared" si="8"/>
        <v>232.00134884505141</v>
      </c>
      <c r="AJ22" s="95">
        <v>1</v>
      </c>
      <c r="AK22" s="95">
        <v>0</v>
      </c>
      <c r="AL22" s="95">
        <v>1</v>
      </c>
      <c r="AM22" s="95">
        <v>1</v>
      </c>
      <c r="AN22" s="95">
        <v>1</v>
      </c>
      <c r="AO22" s="95">
        <v>0</v>
      </c>
      <c r="AP22" s="107">
        <v>11086279</v>
      </c>
      <c r="AQ22" s="107">
        <f t="shared" si="1"/>
        <v>0</v>
      </c>
      <c r="AR22" s="51"/>
      <c r="AS22" s="52" t="s">
        <v>101</v>
      </c>
      <c r="AV22" s="55" t="s">
        <v>110</v>
      </c>
      <c r="AY22" s="97"/>
    </row>
    <row r="23" spans="1:51" x14ac:dyDescent="0.25">
      <c r="B23" s="40">
        <v>2.5</v>
      </c>
      <c r="C23" s="40">
        <v>0.54166666666666696</v>
      </c>
      <c r="D23" s="102">
        <v>4</v>
      </c>
      <c r="E23" s="41">
        <f t="shared" si="0"/>
        <v>2.8169014084507045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126</v>
      </c>
      <c r="P23" s="103">
        <v>137</v>
      </c>
      <c r="Q23" s="103">
        <v>11520670</v>
      </c>
      <c r="R23" s="46">
        <f t="shared" si="4"/>
        <v>5811</v>
      </c>
      <c r="S23" s="47">
        <f t="shared" si="5"/>
        <v>139.464</v>
      </c>
      <c r="T23" s="47">
        <f t="shared" si="6"/>
        <v>5.8109999999999999</v>
      </c>
      <c r="U23" s="104">
        <v>6.3</v>
      </c>
      <c r="V23" s="104">
        <f t="shared" si="7"/>
        <v>6.3</v>
      </c>
      <c r="W23" s="105" t="s">
        <v>127</v>
      </c>
      <c r="X23" s="107">
        <v>1077</v>
      </c>
      <c r="Y23" s="107">
        <v>0</v>
      </c>
      <c r="Z23" s="107">
        <v>1186</v>
      </c>
      <c r="AA23" s="107">
        <v>1185</v>
      </c>
      <c r="AB23" s="107">
        <v>1187</v>
      </c>
      <c r="AC23" s="48" t="s">
        <v>90</v>
      </c>
      <c r="AD23" s="48" t="s">
        <v>90</v>
      </c>
      <c r="AE23" s="48" t="s">
        <v>90</v>
      </c>
      <c r="AF23" s="106" t="s">
        <v>90</v>
      </c>
      <c r="AG23" s="112">
        <v>48902540</v>
      </c>
      <c r="AH23" s="49">
        <f t="shared" si="9"/>
        <v>1368</v>
      </c>
      <c r="AI23" s="50">
        <f t="shared" si="8"/>
        <v>235.41559112028912</v>
      </c>
      <c r="AJ23" s="95">
        <v>1</v>
      </c>
      <c r="AK23" s="95">
        <v>0</v>
      </c>
      <c r="AL23" s="95">
        <v>1</v>
      </c>
      <c r="AM23" s="95">
        <v>1</v>
      </c>
      <c r="AN23" s="95">
        <v>1</v>
      </c>
      <c r="AO23" s="95">
        <v>0</v>
      </c>
      <c r="AP23" s="107">
        <v>11086279</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124</v>
      </c>
      <c r="P24" s="103">
        <v>133</v>
      </c>
      <c r="Q24" s="103">
        <v>11526422</v>
      </c>
      <c r="R24" s="46">
        <f t="shared" si="4"/>
        <v>5752</v>
      </c>
      <c r="S24" s="47">
        <f t="shared" si="5"/>
        <v>138.048</v>
      </c>
      <c r="T24" s="47">
        <f t="shared" si="6"/>
        <v>5.7519999999999998</v>
      </c>
      <c r="U24" s="104">
        <v>5.6</v>
      </c>
      <c r="V24" s="104">
        <f t="shared" si="7"/>
        <v>5.6</v>
      </c>
      <c r="W24" s="105" t="s">
        <v>127</v>
      </c>
      <c r="X24" s="107">
        <v>1077</v>
      </c>
      <c r="Y24" s="107">
        <v>0</v>
      </c>
      <c r="Z24" s="107">
        <v>1186</v>
      </c>
      <c r="AA24" s="107">
        <v>1185</v>
      </c>
      <c r="AB24" s="107">
        <v>1186</v>
      </c>
      <c r="AC24" s="48" t="s">
        <v>90</v>
      </c>
      <c r="AD24" s="48" t="s">
        <v>90</v>
      </c>
      <c r="AE24" s="48" t="s">
        <v>90</v>
      </c>
      <c r="AF24" s="106" t="s">
        <v>90</v>
      </c>
      <c r="AG24" s="112">
        <v>48903908</v>
      </c>
      <c r="AH24" s="49">
        <f>IF(ISBLANK(AG24),"-",AG24-AG23)</f>
        <v>1368</v>
      </c>
      <c r="AI24" s="50">
        <f t="shared" si="8"/>
        <v>237.83031988873435</v>
      </c>
      <c r="AJ24" s="95">
        <v>1</v>
      </c>
      <c r="AK24" s="95">
        <v>0</v>
      </c>
      <c r="AL24" s="95">
        <v>1</v>
      </c>
      <c r="AM24" s="95">
        <v>1</v>
      </c>
      <c r="AN24" s="95">
        <v>1</v>
      </c>
      <c r="AO24" s="95">
        <v>0</v>
      </c>
      <c r="AP24" s="107">
        <v>11086279</v>
      </c>
      <c r="AQ24" s="107">
        <f t="shared" si="1"/>
        <v>0</v>
      </c>
      <c r="AR24" s="53">
        <v>1.1599999999999999</v>
      </c>
      <c r="AS24" s="52" t="s">
        <v>113</v>
      </c>
      <c r="AV24" s="58" t="s">
        <v>29</v>
      </c>
      <c r="AW24" s="58">
        <v>14.7</v>
      </c>
      <c r="AY24" s="97"/>
    </row>
    <row r="25" spans="1:51" x14ac:dyDescent="0.25">
      <c r="A25" s="94" t="s">
        <v>130</v>
      </c>
      <c r="B25" s="40">
        <v>2.5833333333333299</v>
      </c>
      <c r="C25" s="40">
        <v>0.625</v>
      </c>
      <c r="D25" s="102">
        <v>5</v>
      </c>
      <c r="E25" s="41">
        <f t="shared" si="0"/>
        <v>3.5211267605633805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131</v>
      </c>
      <c r="P25" s="103">
        <v>138</v>
      </c>
      <c r="Q25" s="103">
        <v>11532064</v>
      </c>
      <c r="R25" s="46">
        <f t="shared" si="4"/>
        <v>5642</v>
      </c>
      <c r="S25" s="47">
        <f t="shared" si="5"/>
        <v>135.40799999999999</v>
      </c>
      <c r="T25" s="47">
        <f t="shared" si="6"/>
        <v>5.6420000000000003</v>
      </c>
      <c r="U25" s="104">
        <v>5.0999999999999996</v>
      </c>
      <c r="V25" s="104">
        <f t="shared" si="7"/>
        <v>5.0999999999999996</v>
      </c>
      <c r="W25" s="105" t="s">
        <v>127</v>
      </c>
      <c r="X25" s="107">
        <v>1046</v>
      </c>
      <c r="Y25" s="107">
        <v>0</v>
      </c>
      <c r="Z25" s="107">
        <v>1186</v>
      </c>
      <c r="AA25" s="107">
        <v>1185</v>
      </c>
      <c r="AB25" s="107">
        <v>1187</v>
      </c>
      <c r="AC25" s="48" t="s">
        <v>90</v>
      </c>
      <c r="AD25" s="48" t="s">
        <v>90</v>
      </c>
      <c r="AE25" s="48" t="s">
        <v>90</v>
      </c>
      <c r="AF25" s="106" t="s">
        <v>90</v>
      </c>
      <c r="AG25" s="112">
        <v>48905232</v>
      </c>
      <c r="AH25" s="49">
        <f t="shared" si="9"/>
        <v>1324</v>
      </c>
      <c r="AI25" s="50">
        <f t="shared" si="8"/>
        <v>234.66855724920239</v>
      </c>
      <c r="AJ25" s="95">
        <v>1</v>
      </c>
      <c r="AK25" s="95">
        <v>0</v>
      </c>
      <c r="AL25" s="95">
        <v>1</v>
      </c>
      <c r="AM25" s="95">
        <v>1</v>
      </c>
      <c r="AN25" s="95">
        <v>1</v>
      </c>
      <c r="AO25" s="95">
        <v>0</v>
      </c>
      <c r="AP25" s="107">
        <v>11086279</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130</v>
      </c>
      <c r="P26" s="103">
        <v>139</v>
      </c>
      <c r="Q26" s="103">
        <v>11537786</v>
      </c>
      <c r="R26" s="46">
        <f t="shared" si="4"/>
        <v>5722</v>
      </c>
      <c r="S26" s="47">
        <f t="shared" si="5"/>
        <v>137.328</v>
      </c>
      <c r="T26" s="47">
        <f t="shared" si="6"/>
        <v>5.7220000000000004</v>
      </c>
      <c r="U26" s="104">
        <v>4.7</v>
      </c>
      <c r="V26" s="104">
        <f t="shared" si="7"/>
        <v>4.7</v>
      </c>
      <c r="W26" s="105" t="s">
        <v>127</v>
      </c>
      <c r="X26" s="107">
        <v>1045</v>
      </c>
      <c r="Y26" s="107">
        <v>0</v>
      </c>
      <c r="Z26" s="107">
        <v>1186</v>
      </c>
      <c r="AA26" s="107">
        <v>1185</v>
      </c>
      <c r="AB26" s="107">
        <v>1186</v>
      </c>
      <c r="AC26" s="48" t="s">
        <v>90</v>
      </c>
      <c r="AD26" s="48" t="s">
        <v>90</v>
      </c>
      <c r="AE26" s="48" t="s">
        <v>90</v>
      </c>
      <c r="AF26" s="106" t="s">
        <v>90</v>
      </c>
      <c r="AG26" s="112">
        <v>48906576</v>
      </c>
      <c r="AH26" s="49">
        <f t="shared" si="9"/>
        <v>1344</v>
      </c>
      <c r="AI26" s="50">
        <f t="shared" si="8"/>
        <v>234.88290807409996</v>
      </c>
      <c r="AJ26" s="95">
        <v>1</v>
      </c>
      <c r="AK26" s="95">
        <v>0</v>
      </c>
      <c r="AL26" s="95">
        <v>1</v>
      </c>
      <c r="AM26" s="95">
        <v>1</v>
      </c>
      <c r="AN26" s="95">
        <v>1</v>
      </c>
      <c r="AO26" s="95">
        <v>0</v>
      </c>
      <c r="AP26" s="107">
        <v>11086279</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133</v>
      </c>
      <c r="P27" s="103">
        <v>138</v>
      </c>
      <c r="Q27" s="103">
        <v>11543645</v>
      </c>
      <c r="R27" s="46">
        <f t="shared" si="4"/>
        <v>5859</v>
      </c>
      <c r="S27" s="47">
        <f t="shared" si="5"/>
        <v>140.61600000000001</v>
      </c>
      <c r="T27" s="47">
        <f t="shared" si="6"/>
        <v>5.859</v>
      </c>
      <c r="U27" s="104">
        <v>4.2</v>
      </c>
      <c r="V27" s="104">
        <f t="shared" si="7"/>
        <v>4.2</v>
      </c>
      <c r="W27" s="105" t="s">
        <v>127</v>
      </c>
      <c r="X27" s="107">
        <v>1046</v>
      </c>
      <c r="Y27" s="107">
        <v>0</v>
      </c>
      <c r="Z27" s="107">
        <v>1186</v>
      </c>
      <c r="AA27" s="107">
        <v>1185</v>
      </c>
      <c r="AB27" s="107">
        <v>1187</v>
      </c>
      <c r="AC27" s="48" t="s">
        <v>90</v>
      </c>
      <c r="AD27" s="48" t="s">
        <v>90</v>
      </c>
      <c r="AE27" s="48" t="s">
        <v>90</v>
      </c>
      <c r="AF27" s="106" t="s">
        <v>90</v>
      </c>
      <c r="AG27" s="112">
        <v>48907940</v>
      </c>
      <c r="AH27" s="49">
        <f t="shared" si="9"/>
        <v>1364</v>
      </c>
      <c r="AI27" s="50">
        <f t="shared" si="8"/>
        <v>232.80423280423281</v>
      </c>
      <c r="AJ27" s="95">
        <v>1</v>
      </c>
      <c r="AK27" s="95">
        <v>0</v>
      </c>
      <c r="AL27" s="95">
        <v>1</v>
      </c>
      <c r="AM27" s="95">
        <v>1</v>
      </c>
      <c r="AN27" s="95">
        <v>1</v>
      </c>
      <c r="AO27" s="95">
        <v>0</v>
      </c>
      <c r="AP27" s="107">
        <v>11086279</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133</v>
      </c>
      <c r="P28" s="103">
        <v>141</v>
      </c>
      <c r="Q28" s="103">
        <v>11549428</v>
      </c>
      <c r="R28" s="46">
        <f t="shared" si="4"/>
        <v>5783</v>
      </c>
      <c r="S28" s="47">
        <f t="shared" si="5"/>
        <v>138.792</v>
      </c>
      <c r="T28" s="47">
        <f t="shared" si="6"/>
        <v>5.7830000000000004</v>
      </c>
      <c r="U28" s="104">
        <v>3.7</v>
      </c>
      <c r="V28" s="104">
        <f t="shared" si="7"/>
        <v>3.7</v>
      </c>
      <c r="W28" s="105" t="s">
        <v>127</v>
      </c>
      <c r="X28" s="107">
        <v>1046</v>
      </c>
      <c r="Y28" s="107">
        <v>0</v>
      </c>
      <c r="Z28" s="107">
        <v>1187</v>
      </c>
      <c r="AA28" s="107">
        <v>1185</v>
      </c>
      <c r="AB28" s="107">
        <v>1187</v>
      </c>
      <c r="AC28" s="48" t="s">
        <v>90</v>
      </c>
      <c r="AD28" s="48" t="s">
        <v>90</v>
      </c>
      <c r="AE28" s="48" t="s">
        <v>90</v>
      </c>
      <c r="AF28" s="106" t="s">
        <v>90</v>
      </c>
      <c r="AG28" s="112">
        <v>48909276</v>
      </c>
      <c r="AH28" s="49">
        <f t="shared" si="9"/>
        <v>1336</v>
      </c>
      <c r="AI28" s="50">
        <f t="shared" si="8"/>
        <v>231.02196091993773</v>
      </c>
      <c r="AJ28" s="95">
        <v>1</v>
      </c>
      <c r="AK28" s="95">
        <v>0</v>
      </c>
      <c r="AL28" s="95">
        <v>1</v>
      </c>
      <c r="AM28" s="95">
        <v>1</v>
      </c>
      <c r="AN28" s="95">
        <v>1</v>
      </c>
      <c r="AO28" s="95">
        <v>0</v>
      </c>
      <c r="AP28" s="107">
        <v>11086279</v>
      </c>
      <c r="AQ28" s="107">
        <f t="shared" si="1"/>
        <v>0</v>
      </c>
      <c r="AR28" s="53">
        <v>0.94</v>
      </c>
      <c r="AS28" s="52" t="s">
        <v>113</v>
      </c>
      <c r="AV28" s="58" t="s">
        <v>116</v>
      </c>
      <c r="AW28" s="58">
        <v>101.325</v>
      </c>
      <c r="AY28" s="97"/>
    </row>
    <row r="29" spans="1:51" x14ac:dyDescent="0.25">
      <c r="A29" s="94" t="s">
        <v>130</v>
      </c>
      <c r="B29" s="40">
        <v>2.75</v>
      </c>
      <c r="C29" s="40">
        <v>0.79166666666666896</v>
      </c>
      <c r="D29" s="102">
        <v>4</v>
      </c>
      <c r="E29" s="41">
        <f t="shared" si="0"/>
        <v>2.8169014084507045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131</v>
      </c>
      <c r="P29" s="103">
        <v>139</v>
      </c>
      <c r="Q29" s="103">
        <v>11555276</v>
      </c>
      <c r="R29" s="46">
        <f t="shared" si="4"/>
        <v>5848</v>
      </c>
      <c r="S29" s="47">
        <f t="shared" si="5"/>
        <v>140.352</v>
      </c>
      <c r="T29" s="47">
        <f t="shared" si="6"/>
        <v>5.8479999999999999</v>
      </c>
      <c r="U29" s="104">
        <v>3.3</v>
      </c>
      <c r="V29" s="104">
        <f t="shared" si="7"/>
        <v>3.3</v>
      </c>
      <c r="W29" s="105" t="s">
        <v>127</v>
      </c>
      <c r="X29" s="107">
        <v>1035</v>
      </c>
      <c r="Y29" s="107">
        <v>0</v>
      </c>
      <c r="Z29" s="107">
        <v>1187</v>
      </c>
      <c r="AA29" s="107">
        <v>1185</v>
      </c>
      <c r="AB29" s="107">
        <v>1187</v>
      </c>
      <c r="AC29" s="48" t="s">
        <v>90</v>
      </c>
      <c r="AD29" s="48" t="s">
        <v>90</v>
      </c>
      <c r="AE29" s="48" t="s">
        <v>90</v>
      </c>
      <c r="AF29" s="106" t="s">
        <v>90</v>
      </c>
      <c r="AG29" s="112">
        <v>48910636</v>
      </c>
      <c r="AH29" s="49">
        <f t="shared" si="9"/>
        <v>1360</v>
      </c>
      <c r="AI29" s="50">
        <f t="shared" si="8"/>
        <v>232.55813953488374</v>
      </c>
      <c r="AJ29" s="95">
        <v>1</v>
      </c>
      <c r="AK29" s="95">
        <v>0</v>
      </c>
      <c r="AL29" s="95">
        <v>1</v>
      </c>
      <c r="AM29" s="95">
        <v>1</v>
      </c>
      <c r="AN29" s="95">
        <v>1</v>
      </c>
      <c r="AO29" s="95">
        <v>0</v>
      </c>
      <c r="AP29" s="107">
        <v>11086279</v>
      </c>
      <c r="AQ29" s="107">
        <f t="shared" si="1"/>
        <v>0</v>
      </c>
      <c r="AR29" s="51"/>
      <c r="AS29" s="52" t="s">
        <v>113</v>
      </c>
      <c r="AY29" s="97"/>
    </row>
    <row r="30" spans="1:51" x14ac:dyDescent="0.25">
      <c r="B30" s="40">
        <v>2.7916666666666701</v>
      </c>
      <c r="C30" s="40">
        <v>0.83333333333333703</v>
      </c>
      <c r="D30" s="102">
        <v>4</v>
      </c>
      <c r="E30" s="41">
        <f t="shared" si="0"/>
        <v>2.8169014084507045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132</v>
      </c>
      <c r="P30" s="103">
        <v>136</v>
      </c>
      <c r="Q30" s="103">
        <v>11561074</v>
      </c>
      <c r="R30" s="46">
        <f t="shared" si="4"/>
        <v>5798</v>
      </c>
      <c r="S30" s="47">
        <f t="shared" si="5"/>
        <v>139.15199999999999</v>
      </c>
      <c r="T30" s="47">
        <f t="shared" si="6"/>
        <v>5.798</v>
      </c>
      <c r="U30" s="104">
        <v>3</v>
      </c>
      <c r="V30" s="104">
        <f t="shared" si="7"/>
        <v>3</v>
      </c>
      <c r="W30" s="105" t="s">
        <v>127</v>
      </c>
      <c r="X30" s="107">
        <v>1005</v>
      </c>
      <c r="Y30" s="107">
        <v>0</v>
      </c>
      <c r="Z30" s="107">
        <v>1186</v>
      </c>
      <c r="AA30" s="107">
        <v>1185</v>
      </c>
      <c r="AB30" s="107">
        <v>1186</v>
      </c>
      <c r="AC30" s="48" t="s">
        <v>90</v>
      </c>
      <c r="AD30" s="48" t="s">
        <v>90</v>
      </c>
      <c r="AE30" s="48" t="s">
        <v>90</v>
      </c>
      <c r="AF30" s="106" t="s">
        <v>90</v>
      </c>
      <c r="AG30" s="112">
        <v>48911996</v>
      </c>
      <c r="AH30" s="49">
        <f t="shared" si="9"/>
        <v>1360</v>
      </c>
      <c r="AI30" s="50">
        <f t="shared" si="8"/>
        <v>234.56364263539152</v>
      </c>
      <c r="AJ30" s="95">
        <v>1</v>
      </c>
      <c r="AK30" s="95">
        <v>0</v>
      </c>
      <c r="AL30" s="95">
        <v>1</v>
      </c>
      <c r="AM30" s="95">
        <v>1</v>
      </c>
      <c r="AN30" s="95">
        <v>1</v>
      </c>
      <c r="AO30" s="95">
        <v>0</v>
      </c>
      <c r="AP30" s="107">
        <v>11086279</v>
      </c>
      <c r="AQ30" s="107">
        <f t="shared" si="1"/>
        <v>0</v>
      </c>
      <c r="AR30" s="51"/>
      <c r="AS30" s="52" t="s">
        <v>113</v>
      </c>
      <c r="AV30" s="273" t="s">
        <v>117</v>
      </c>
      <c r="AW30" s="273"/>
      <c r="AY30" s="97"/>
    </row>
    <row r="31" spans="1:51" x14ac:dyDescent="0.25">
      <c r="B31" s="40">
        <v>2.8333333333333299</v>
      </c>
      <c r="C31" s="40">
        <v>0.875000000000004</v>
      </c>
      <c r="D31" s="102">
        <v>4</v>
      </c>
      <c r="E31" s="41">
        <f t="shared" si="0"/>
        <v>2.8169014084507045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132</v>
      </c>
      <c r="P31" s="103">
        <v>132</v>
      </c>
      <c r="Q31" s="103">
        <v>11566336</v>
      </c>
      <c r="R31" s="46">
        <f t="shared" si="4"/>
        <v>5262</v>
      </c>
      <c r="S31" s="47">
        <f t="shared" si="5"/>
        <v>126.288</v>
      </c>
      <c r="T31" s="47">
        <f t="shared" si="6"/>
        <v>5.2619999999999996</v>
      </c>
      <c r="U31" s="104">
        <v>2.9</v>
      </c>
      <c r="V31" s="104">
        <f t="shared" si="7"/>
        <v>2.9</v>
      </c>
      <c r="W31" s="105" t="s">
        <v>127</v>
      </c>
      <c r="X31" s="107">
        <v>1003</v>
      </c>
      <c r="Y31" s="107">
        <v>0</v>
      </c>
      <c r="Z31" s="107">
        <v>1187</v>
      </c>
      <c r="AA31" s="107">
        <v>1185</v>
      </c>
      <c r="AB31" s="107">
        <v>1187</v>
      </c>
      <c r="AC31" s="48" t="s">
        <v>90</v>
      </c>
      <c r="AD31" s="48" t="s">
        <v>90</v>
      </c>
      <c r="AE31" s="48" t="s">
        <v>90</v>
      </c>
      <c r="AF31" s="106" t="s">
        <v>90</v>
      </c>
      <c r="AG31" s="112">
        <v>48913244</v>
      </c>
      <c r="AH31" s="49">
        <f t="shared" si="9"/>
        <v>1248</v>
      </c>
      <c r="AI31" s="50">
        <f t="shared" si="8"/>
        <v>237.17217787913344</v>
      </c>
      <c r="AJ31" s="95">
        <v>1</v>
      </c>
      <c r="AK31" s="95">
        <v>0</v>
      </c>
      <c r="AL31" s="95">
        <v>1</v>
      </c>
      <c r="AM31" s="95">
        <v>1</v>
      </c>
      <c r="AN31" s="95">
        <v>1</v>
      </c>
      <c r="AO31" s="95">
        <v>0</v>
      </c>
      <c r="AP31" s="107">
        <v>11086279</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133</v>
      </c>
      <c r="P32" s="103">
        <v>124</v>
      </c>
      <c r="Q32" s="103">
        <v>11571464</v>
      </c>
      <c r="R32" s="46">
        <f t="shared" si="4"/>
        <v>5128</v>
      </c>
      <c r="S32" s="47">
        <f t="shared" si="5"/>
        <v>123.072</v>
      </c>
      <c r="T32" s="47">
        <f t="shared" si="6"/>
        <v>5.1280000000000001</v>
      </c>
      <c r="U32" s="104">
        <v>2.8</v>
      </c>
      <c r="V32" s="104">
        <f t="shared" si="7"/>
        <v>2.8</v>
      </c>
      <c r="W32" s="105" t="s">
        <v>127</v>
      </c>
      <c r="X32" s="107">
        <v>1003</v>
      </c>
      <c r="Y32" s="107">
        <v>0</v>
      </c>
      <c r="Z32" s="107">
        <v>1187</v>
      </c>
      <c r="AA32" s="107">
        <v>1185</v>
      </c>
      <c r="AB32" s="107">
        <v>1187</v>
      </c>
      <c r="AC32" s="48" t="s">
        <v>90</v>
      </c>
      <c r="AD32" s="48" t="s">
        <v>90</v>
      </c>
      <c r="AE32" s="48" t="s">
        <v>90</v>
      </c>
      <c r="AF32" s="106" t="s">
        <v>90</v>
      </c>
      <c r="AG32" s="112">
        <v>48914488</v>
      </c>
      <c r="AH32" s="49">
        <f t="shared" si="9"/>
        <v>1244</v>
      </c>
      <c r="AI32" s="50">
        <f t="shared" si="8"/>
        <v>242.58970358814352</v>
      </c>
      <c r="AJ32" s="95">
        <v>1</v>
      </c>
      <c r="AK32" s="95">
        <v>0</v>
      </c>
      <c r="AL32" s="95">
        <v>1</v>
      </c>
      <c r="AM32" s="95">
        <v>1</v>
      </c>
      <c r="AN32" s="95">
        <v>1</v>
      </c>
      <c r="AO32" s="95">
        <v>0</v>
      </c>
      <c r="AP32" s="107">
        <v>11086279</v>
      </c>
      <c r="AQ32" s="107">
        <f t="shared" si="1"/>
        <v>0</v>
      </c>
      <c r="AR32" s="53">
        <v>1.1200000000000001</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129</v>
      </c>
      <c r="P33" s="103">
        <v>122</v>
      </c>
      <c r="Q33" s="103">
        <v>11576628</v>
      </c>
      <c r="R33" s="46">
        <f t="shared" si="4"/>
        <v>5164</v>
      </c>
      <c r="S33" s="47">
        <f t="shared" si="5"/>
        <v>123.93600000000001</v>
      </c>
      <c r="T33" s="47">
        <f t="shared" si="6"/>
        <v>5.1639999999999997</v>
      </c>
      <c r="U33" s="104">
        <v>2.8</v>
      </c>
      <c r="V33" s="104">
        <f t="shared" si="7"/>
        <v>2.8</v>
      </c>
      <c r="W33" s="105" t="s">
        <v>131</v>
      </c>
      <c r="X33" s="107">
        <v>0</v>
      </c>
      <c r="Y33" s="107">
        <v>0</v>
      </c>
      <c r="Z33" s="107">
        <v>1187</v>
      </c>
      <c r="AA33" s="107">
        <v>1185</v>
      </c>
      <c r="AB33" s="107">
        <v>1187</v>
      </c>
      <c r="AC33" s="48" t="s">
        <v>90</v>
      </c>
      <c r="AD33" s="48" t="s">
        <v>90</v>
      </c>
      <c r="AE33" s="48" t="s">
        <v>90</v>
      </c>
      <c r="AF33" s="106" t="s">
        <v>90</v>
      </c>
      <c r="AG33" s="112">
        <v>48915716</v>
      </c>
      <c r="AH33" s="49">
        <f t="shared" si="9"/>
        <v>1228</v>
      </c>
      <c r="AI33" s="50">
        <f t="shared" si="8"/>
        <v>237.80015491866772</v>
      </c>
      <c r="AJ33" s="95">
        <v>0</v>
      </c>
      <c r="AK33" s="95">
        <v>0</v>
      </c>
      <c r="AL33" s="95">
        <v>1</v>
      </c>
      <c r="AM33" s="95">
        <v>1</v>
      </c>
      <c r="AN33" s="95">
        <v>1</v>
      </c>
      <c r="AO33" s="95">
        <v>0.18</v>
      </c>
      <c r="AP33" s="107">
        <v>11086300</v>
      </c>
      <c r="AQ33" s="107">
        <f t="shared" si="1"/>
        <v>21</v>
      </c>
      <c r="AR33" s="51"/>
      <c r="AS33" s="52" t="s">
        <v>113</v>
      </c>
      <c r="AY33" s="97"/>
    </row>
    <row r="34" spans="2:51" x14ac:dyDescent="0.25">
      <c r="B34" s="40">
        <v>2.9583333333333299</v>
      </c>
      <c r="C34" s="40">
        <v>1</v>
      </c>
      <c r="D34" s="102">
        <v>4</v>
      </c>
      <c r="E34" s="41">
        <f t="shared" si="0"/>
        <v>2.8169014084507045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134</v>
      </c>
      <c r="P34" s="103">
        <v>120</v>
      </c>
      <c r="Q34" s="103">
        <v>11581560</v>
      </c>
      <c r="R34" s="46">
        <f t="shared" si="4"/>
        <v>4932</v>
      </c>
      <c r="S34" s="47">
        <f t="shared" si="5"/>
        <v>118.36799999999999</v>
      </c>
      <c r="T34" s="47">
        <f t="shared" si="6"/>
        <v>4.9320000000000004</v>
      </c>
      <c r="U34" s="104">
        <v>3.2</v>
      </c>
      <c r="V34" s="104">
        <f t="shared" si="7"/>
        <v>3.2</v>
      </c>
      <c r="W34" s="105" t="s">
        <v>131</v>
      </c>
      <c r="X34" s="107">
        <v>0</v>
      </c>
      <c r="Y34" s="107">
        <v>0</v>
      </c>
      <c r="Z34" s="107">
        <v>1187</v>
      </c>
      <c r="AA34" s="107">
        <v>1185</v>
      </c>
      <c r="AB34" s="107">
        <v>1187</v>
      </c>
      <c r="AC34" s="48" t="s">
        <v>90</v>
      </c>
      <c r="AD34" s="48" t="s">
        <v>90</v>
      </c>
      <c r="AE34" s="48" t="s">
        <v>90</v>
      </c>
      <c r="AF34" s="106" t="s">
        <v>90</v>
      </c>
      <c r="AG34" s="112">
        <v>48916920</v>
      </c>
      <c r="AH34" s="49">
        <f t="shared" si="9"/>
        <v>1204</v>
      </c>
      <c r="AI34" s="50">
        <f t="shared" si="8"/>
        <v>244.12003244120029</v>
      </c>
      <c r="AJ34" s="95">
        <v>0</v>
      </c>
      <c r="AK34" s="95">
        <v>0</v>
      </c>
      <c r="AL34" s="95">
        <v>1</v>
      </c>
      <c r="AM34" s="95">
        <v>1</v>
      </c>
      <c r="AN34" s="95">
        <v>1</v>
      </c>
      <c r="AO34" s="95">
        <v>0.18</v>
      </c>
      <c r="AP34" s="107">
        <v>11086793</v>
      </c>
      <c r="AQ34" s="107">
        <f t="shared" si="1"/>
        <v>493</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129948</v>
      </c>
      <c r="S35" s="65">
        <f>AVERAGE(S11:S34)</f>
        <v>129.94800000000001</v>
      </c>
      <c r="T35" s="65">
        <f>SUM(T11:T34)</f>
        <v>129.94799999999998</v>
      </c>
      <c r="U35" s="104"/>
      <c r="V35" s="91"/>
      <c r="W35" s="57"/>
      <c r="X35" s="85"/>
      <c r="Y35" s="86"/>
      <c r="Z35" s="86"/>
      <c r="AA35" s="86"/>
      <c r="AB35" s="87"/>
      <c r="AC35" s="85"/>
      <c r="AD35" s="86"/>
      <c r="AE35" s="87"/>
      <c r="AF35" s="88"/>
      <c r="AG35" s="66">
        <f>AG34-AG10</f>
        <v>30468</v>
      </c>
      <c r="AH35" s="67">
        <f>SUM(AH11:AH34)</f>
        <v>30468</v>
      </c>
      <c r="AI35" s="68">
        <f>$AH$35/$T35</f>
        <v>234.46301597562106</v>
      </c>
      <c r="AJ35" s="95"/>
      <c r="AK35" s="95"/>
      <c r="AL35" s="95"/>
      <c r="AM35" s="95"/>
      <c r="AN35" s="95"/>
      <c r="AO35" s="69"/>
      <c r="AP35" s="70">
        <f>AP34-AP10</f>
        <v>3424</v>
      </c>
      <c r="AQ35" s="71">
        <f>SUM(AQ11:AQ34)</f>
        <v>3424</v>
      </c>
      <c r="AR35" s="72">
        <f>AVERAGE(AR11:AR34)</f>
        <v>1.1099999999999999</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34" t="s">
        <v>138</v>
      </c>
      <c r="C41" s="131"/>
      <c r="D41" s="131"/>
      <c r="E41" s="131"/>
      <c r="F41" s="131"/>
      <c r="G41" s="131"/>
      <c r="H41" s="131"/>
      <c r="I41" s="132"/>
      <c r="J41" s="132"/>
      <c r="K41" s="132"/>
      <c r="L41" s="132"/>
      <c r="M41" s="132"/>
      <c r="N41" s="132"/>
      <c r="O41" s="132"/>
      <c r="P41" s="132"/>
      <c r="Q41" s="132"/>
      <c r="R41" s="132"/>
      <c r="S41" s="133"/>
      <c r="T41" s="133"/>
      <c r="U41" s="133"/>
      <c r="V41" s="133"/>
      <c r="W41" s="98"/>
      <c r="X41" s="98"/>
      <c r="Y41" s="98"/>
      <c r="Z41" s="98"/>
      <c r="AA41" s="98"/>
      <c r="AB41" s="98"/>
      <c r="AC41" s="98"/>
      <c r="AD41" s="98"/>
      <c r="AE41" s="98"/>
      <c r="AM41" s="20"/>
      <c r="AN41" s="96"/>
      <c r="AO41" s="96"/>
      <c r="AP41" s="96"/>
      <c r="AQ41" s="96"/>
      <c r="AR41" s="98"/>
      <c r="AV41" s="73"/>
      <c r="AW41" s="73"/>
      <c r="AY41" s="97"/>
    </row>
    <row r="42" spans="2:51" x14ac:dyDescent="0.25">
      <c r="B42" s="135" t="s">
        <v>148</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144</v>
      </c>
      <c r="C44" s="99"/>
      <c r="D44" s="99"/>
      <c r="E44" s="99"/>
      <c r="F44" s="150"/>
      <c r="G44" s="150"/>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150"/>
      <c r="D45" s="150"/>
      <c r="E45" s="150"/>
      <c r="F45" s="150"/>
      <c r="G45" s="150"/>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150"/>
      <c r="D46" s="150"/>
      <c r="E46" s="150"/>
      <c r="F46" s="150"/>
      <c r="G46" s="150"/>
      <c r="H46" s="150"/>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150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151</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3" t="s">
        <v>132</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3" t="s">
        <v>133</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3" t="s">
        <v>149</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3" t="s">
        <v>136</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7" t="s">
        <v>152</v>
      </c>
      <c r="C53" s="128"/>
      <c r="D53" s="128"/>
      <c r="E53" s="128"/>
      <c r="F53" s="128"/>
      <c r="G53" s="128"/>
      <c r="H53" s="128"/>
      <c r="I53" s="129"/>
      <c r="J53" s="129"/>
      <c r="K53" s="129"/>
      <c r="L53" s="129"/>
      <c r="M53" s="129"/>
      <c r="N53" s="129"/>
      <c r="O53" s="129"/>
      <c r="P53" s="129"/>
      <c r="Q53" s="129"/>
      <c r="R53" s="129"/>
      <c r="S53" s="83"/>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147</v>
      </c>
      <c r="C54" s="99"/>
      <c r="D54" s="99"/>
      <c r="E54" s="99"/>
      <c r="F54" s="99"/>
      <c r="G54" s="99"/>
      <c r="H54" s="99"/>
      <c r="I54" s="100"/>
      <c r="J54" s="100"/>
      <c r="K54" s="100"/>
      <c r="L54" s="100"/>
      <c r="M54" s="100"/>
      <c r="N54" s="100"/>
      <c r="O54" s="100"/>
      <c r="P54" s="100"/>
      <c r="Q54" s="100"/>
      <c r="R54" s="100"/>
      <c r="S54" s="139"/>
      <c r="T54" s="83"/>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3" t="s">
        <v>134</v>
      </c>
      <c r="C55" s="99"/>
      <c r="D55" s="99"/>
      <c r="E55" s="99"/>
      <c r="F55" s="99"/>
      <c r="G55" s="99"/>
      <c r="H55" s="99"/>
      <c r="I55" s="100"/>
      <c r="J55" s="100"/>
      <c r="K55" s="100"/>
      <c r="L55" s="100"/>
      <c r="M55" s="100"/>
      <c r="N55" s="100"/>
      <c r="O55" s="100"/>
      <c r="P55" s="100"/>
      <c r="Q55" s="100"/>
      <c r="R55" s="100"/>
      <c r="S55" s="138"/>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153</v>
      </c>
      <c r="C56" s="99"/>
      <c r="D56" s="99"/>
      <c r="E56" s="99"/>
      <c r="F56" s="99"/>
      <c r="G56" s="99"/>
      <c r="H56" s="99"/>
      <c r="I56" s="100"/>
      <c r="J56" s="100"/>
      <c r="K56" s="100"/>
      <c r="L56" s="100"/>
      <c r="M56" s="100"/>
      <c r="N56" s="100"/>
      <c r="O56" s="100"/>
      <c r="P56" s="100"/>
      <c r="Q56" s="100"/>
      <c r="R56" s="100"/>
      <c r="S56" s="138"/>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14"/>
      <c r="C57" s="99"/>
      <c r="D57" s="99"/>
      <c r="E57" s="99"/>
      <c r="F57" s="99"/>
      <c r="G57" s="99"/>
      <c r="H57" s="99"/>
      <c r="I57" s="100"/>
      <c r="J57" s="100"/>
      <c r="K57" s="100"/>
      <c r="L57" s="100"/>
      <c r="M57" s="100"/>
      <c r="N57" s="100"/>
      <c r="O57" s="100"/>
      <c r="P57" s="100"/>
      <c r="Q57" s="100"/>
      <c r="R57" s="100"/>
      <c r="S57" s="83"/>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23"/>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1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81"/>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136"/>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A71" s="98"/>
      <c r="B71" s="116"/>
      <c r="C71" s="115"/>
      <c r="D71" s="109"/>
      <c r="E71" s="115"/>
      <c r="F71" s="115"/>
      <c r="G71" s="99"/>
      <c r="H71" s="99"/>
      <c r="I71" s="99"/>
      <c r="J71" s="100"/>
      <c r="K71" s="100"/>
      <c r="L71" s="100"/>
      <c r="M71" s="100"/>
      <c r="N71" s="100"/>
      <c r="O71" s="100"/>
      <c r="P71" s="100"/>
      <c r="Q71" s="100"/>
      <c r="R71" s="100"/>
      <c r="S71" s="100"/>
      <c r="T71" s="101"/>
      <c r="U71" s="79"/>
      <c r="V71" s="79"/>
      <c r="AS71" s="94"/>
      <c r="AT71" s="94"/>
      <c r="AU71" s="94"/>
      <c r="AV71" s="94"/>
      <c r="AW71" s="94"/>
      <c r="AX71" s="94"/>
      <c r="AY71" s="94"/>
    </row>
    <row r="72" spans="1:51" x14ac:dyDescent="0.25">
      <c r="A72" s="98"/>
      <c r="B72" s="117"/>
      <c r="C72" s="118"/>
      <c r="D72" s="119"/>
      <c r="E72" s="118"/>
      <c r="F72" s="118"/>
      <c r="G72" s="118"/>
      <c r="H72" s="118"/>
      <c r="I72" s="118"/>
      <c r="J72" s="120"/>
      <c r="K72" s="120"/>
      <c r="L72" s="120"/>
      <c r="M72" s="120"/>
      <c r="N72" s="120"/>
      <c r="O72" s="120"/>
      <c r="P72" s="120"/>
      <c r="Q72" s="120"/>
      <c r="R72" s="120"/>
      <c r="S72" s="120"/>
      <c r="T72" s="121"/>
      <c r="U72" s="122"/>
      <c r="V72" s="122"/>
      <c r="AS72" s="94"/>
      <c r="AT72" s="94"/>
      <c r="AU72" s="94"/>
      <c r="AV72" s="94"/>
      <c r="AW72" s="94"/>
      <c r="AX72" s="94"/>
      <c r="AY72" s="94"/>
    </row>
    <row r="73" spans="1:51" x14ac:dyDescent="0.25">
      <c r="A73" s="98"/>
      <c r="B73" s="117"/>
      <c r="C73" s="118"/>
      <c r="D73" s="119"/>
      <c r="E73" s="118"/>
      <c r="F73" s="118"/>
      <c r="G73" s="118"/>
      <c r="H73" s="118"/>
      <c r="I73" s="118"/>
      <c r="J73" s="120"/>
      <c r="K73" s="120"/>
      <c r="L73" s="120"/>
      <c r="M73" s="120"/>
      <c r="N73" s="120"/>
      <c r="O73" s="120"/>
      <c r="P73" s="120"/>
      <c r="Q73" s="120"/>
      <c r="R73" s="120"/>
      <c r="S73" s="120"/>
      <c r="T73" s="121"/>
      <c r="U73" s="122"/>
      <c r="V73" s="122"/>
      <c r="AS73" s="94"/>
      <c r="AT73" s="94"/>
      <c r="AU73" s="94"/>
      <c r="AV73" s="94"/>
      <c r="AW73" s="94"/>
      <c r="AX73" s="94"/>
      <c r="AY73" s="94"/>
    </row>
    <row r="74" spans="1:51" x14ac:dyDescent="0.25">
      <c r="A74" s="98"/>
      <c r="B74" s="117"/>
      <c r="C74" s="118"/>
      <c r="D74" s="119"/>
      <c r="E74" s="118"/>
      <c r="F74" s="118"/>
      <c r="G74" s="118"/>
      <c r="H74" s="118"/>
      <c r="I74" s="118"/>
      <c r="J74" s="120"/>
      <c r="K74" s="120"/>
      <c r="L74" s="120"/>
      <c r="M74" s="120"/>
      <c r="N74" s="120"/>
      <c r="O74" s="120"/>
      <c r="P74" s="120"/>
      <c r="Q74" s="120"/>
      <c r="R74" s="120"/>
      <c r="S74" s="120"/>
      <c r="T74" s="121"/>
      <c r="U74" s="122"/>
      <c r="V74" s="122"/>
      <c r="AS74" s="94"/>
      <c r="AT74" s="94"/>
      <c r="AU74" s="94"/>
      <c r="AV74" s="94"/>
      <c r="AW74" s="94"/>
      <c r="AX74" s="94"/>
      <c r="AY74" s="94"/>
    </row>
    <row r="75" spans="1:51" x14ac:dyDescent="0.25">
      <c r="O75" s="12"/>
      <c r="P75" s="96"/>
      <c r="Q75" s="96"/>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R78" s="96"/>
      <c r="S78" s="96"/>
      <c r="AS78" s="94"/>
      <c r="AT78" s="94"/>
      <c r="AU78" s="94"/>
      <c r="AV78" s="94"/>
      <c r="AW78" s="94"/>
      <c r="AX78" s="94"/>
      <c r="AY78" s="94"/>
    </row>
    <row r="79" spans="1:51" x14ac:dyDescent="0.25">
      <c r="O79" s="12"/>
      <c r="P79" s="96"/>
      <c r="Q79" s="96"/>
      <c r="R79" s="96"/>
      <c r="S79" s="96"/>
      <c r="T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T81" s="96"/>
      <c r="AS81" s="94"/>
      <c r="AT81" s="94"/>
      <c r="AU81" s="94"/>
      <c r="AV81" s="94"/>
      <c r="AW81" s="94"/>
      <c r="AX81" s="94"/>
      <c r="AY81" s="94"/>
    </row>
    <row r="82" spans="15:51" x14ac:dyDescent="0.25">
      <c r="O82" s="96"/>
      <c r="Q82" s="96"/>
      <c r="R82" s="96"/>
      <c r="S82" s="96"/>
      <c r="AS82" s="94"/>
      <c r="AT82" s="94"/>
      <c r="AU82" s="94"/>
      <c r="AV82" s="94"/>
      <c r="AW82" s="94"/>
      <c r="AX82" s="94"/>
      <c r="AY82" s="94"/>
    </row>
    <row r="83" spans="15:51" x14ac:dyDescent="0.25">
      <c r="O83" s="12"/>
      <c r="P83" s="96"/>
      <c r="Q83" s="96"/>
      <c r="R83" s="96"/>
      <c r="S83" s="96"/>
      <c r="T83" s="96"/>
      <c r="AS83" s="94"/>
      <c r="AT83" s="94"/>
      <c r="AU83" s="94"/>
      <c r="AV83" s="94"/>
      <c r="AW83" s="94"/>
      <c r="AX83" s="94"/>
      <c r="AY83" s="94"/>
    </row>
    <row r="84" spans="15:51" x14ac:dyDescent="0.25">
      <c r="O84" s="12"/>
      <c r="P84" s="96"/>
      <c r="Q84" s="96"/>
      <c r="R84" s="96"/>
      <c r="S84" s="96"/>
      <c r="T84" s="96"/>
      <c r="U84" s="96"/>
      <c r="AS84" s="94"/>
      <c r="AT84" s="94"/>
      <c r="AU84" s="94"/>
      <c r="AV84" s="94"/>
      <c r="AW84" s="94"/>
      <c r="AX84" s="94"/>
      <c r="AY84" s="94"/>
    </row>
    <row r="85" spans="15:51" x14ac:dyDescent="0.25">
      <c r="O85" s="12"/>
      <c r="P85" s="96"/>
      <c r="T85" s="96"/>
      <c r="U85" s="96"/>
      <c r="AS85" s="94"/>
      <c r="AT85" s="94"/>
      <c r="AU85" s="94"/>
      <c r="AV85" s="94"/>
      <c r="AW85" s="94"/>
      <c r="AX85" s="94"/>
      <c r="AY85" s="94"/>
    </row>
    <row r="97" spans="45:51" x14ac:dyDescent="0.25">
      <c r="AS97" s="94"/>
      <c r="AT97" s="94"/>
      <c r="AU97" s="94"/>
      <c r="AV97" s="94"/>
      <c r="AW97" s="94"/>
      <c r="AX97" s="94"/>
      <c r="AY97" s="94"/>
    </row>
  </sheetData>
  <protectedRanges>
    <protectedRange sqref="S71:T74"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1:R74" name="Range2_12_1_6_1_1"/>
    <protectedRange sqref="L71:M74" name="Range2_2_12_1_7_1_1"/>
    <protectedRange sqref="AS11:AS15" name="Range1_4_1_1_1_1"/>
    <protectedRange sqref="J11:J15 J26:J34" name="Range1_1_2_1_10_1_1_1_1"/>
    <protectedRange sqref="S38:S70" name="Range2_12_3_1_1_1_1"/>
    <protectedRange sqref="D38:H38 N58:R70 N38:R52" name="Range2_12_1_3_1_1_1_1"/>
    <protectedRange sqref="I38:M38 E58:M70 E39:M43 F44:M44 E45:M52" name="Range2_2_12_1_6_1_1_1_1"/>
    <protectedRange sqref="D58:D70 D39:D43 D45:D52" name="Range2_1_1_1_1_11_1_1_1_1_1_1"/>
    <protectedRange sqref="C58:C70 C39:C43 C45:C52" name="Range2_1_2_1_1_1_1_1"/>
    <protectedRange sqref="C38" name="Range2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1:K74" name="Range2_2_12_1_4_1_1_1_1_1_1_1_1_1_1_1_1_1_1_1"/>
    <protectedRange sqref="I71:I74" name="Range2_2_12_1_7_1_1_2_2_1_2"/>
    <protectedRange sqref="F71:H74" name="Range2_2_12_1_3_1_2_1_1_1_1_2_1_1_1_1_1_1_1_1_1_1_1"/>
    <protectedRange sqref="E71: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4" name="Range2_2_12_1_6_1_1_1_1_2"/>
    <protectedRange sqref="D44" name="Range2_1_1_1_1_11_1_1_1_1_1_1_2"/>
    <protectedRange sqref="C44" name="Range2_1_2_1_1_1_1_1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N57:R57" name="Range2_12_1_3_1_1_1_1_2_1_2_2_2_2_2_2_2_2_2"/>
    <protectedRange sqref="I57:M57" name="Range2_2_12_1_6_1_1_1_1_3_1_2_2_2_3_2_2_2_2_2"/>
    <protectedRange sqref="E57:H57" name="Range2_2_12_1_6_1_1_1_1_2_2_1_2_2_2_2_2_2_2_2_2"/>
    <protectedRange sqref="D57" name="Range2_1_1_1_1_11_1_1_1_1_1_1_2_2_1_2_2_2_2_2_2_2_2_2"/>
    <protectedRange sqref="C57" name="Range2_1_2_1_1_1_1_1_2_1_2_1_2_2_2_2_2_2_2_2_2_2"/>
    <protectedRange sqref="N56:R56" name="Range2_12_1_3_1_1_1_1_2_1_2_2_2_2_2_2_2_2_2_2"/>
    <protectedRange sqref="I56:M56" name="Range2_2_12_1_6_1_1_1_1_3_1_2_2_2_3_2_2_2_2_2_2"/>
    <protectedRange sqref="E56:H56" name="Range2_2_12_1_6_1_1_1_1_2_2_1_2_2_2_2_2_2_2_2_2_2"/>
    <protectedRange sqref="D56" name="Range2_1_1_1_1_11_1_1_1_1_1_1_2_2_1_2_2_2_2_2_2_2_2_2_2"/>
    <protectedRange sqref="N55:R55" name="Range2_12_1_3_1_1_1_1_2_1_2_2_2_2_2_2_3_2_2_2_2_2_2"/>
    <protectedRange sqref="I55:M55" name="Range2_2_12_1_6_1_1_1_1_3_1_2_2_2_3_2_2_3_2_2_2_2_2_2"/>
    <protectedRange sqref="G55:H55" name="Range2_2_12_1_6_1_1_1_1_2_2_1_2_2_2_2_2_2_3_2_2_2_2_2_2"/>
    <protectedRange sqref="E55:F55" name="Range2_2_12_1_6_1_1_1_1_3_1_2_2_2_1_2_2_2_2_2_2_2_2_2_2_2_2_2"/>
    <protectedRange sqref="D55" name="Range2_1_1_1_1_11_1_1_1_1_1_1_3_1_2_2_2_1_2_2_2_2_2_2_2_2_2_2_2_2_2"/>
    <protectedRange sqref="N53:R54" name="Range2_12_1_3_1_1_1_1_2_1_2_2_2_2_2_2_3_2_2_2_2_2_2_2_2"/>
    <protectedRange sqref="I53:M54" name="Range2_2_12_1_6_1_1_1_1_3_1_2_2_2_3_2_2_3_2_2_2_2_2_2_2_2"/>
    <protectedRange sqref="E53:H53 G54:H54" name="Range2_2_12_1_6_1_1_1_1_2_2_1_2_2_2_2_2_2_3_2_2_2_2_2_2_2_2"/>
    <protectedRange sqref="D53" name="Range2_1_1_1_1_11_1_1_1_1_1_1_2_2_1_2_2_2_2_2_2_3_2_2_2_2_2_2_2_2"/>
    <protectedRange sqref="E54:F54" name="Range2_2_12_1_6_1_1_1_1_3_1_2_2_2_1_2_2_2_2_2_2_2_2_2_2_2_2_2_2_2"/>
    <protectedRange sqref="D54" name="Range2_1_1_1_1_11_1_1_1_1_1_1_3_1_2_2_2_1_2_2_2_2_2_2_2_2_2_2_2_2_2_2_2"/>
    <protectedRange sqref="C53" name="Range2_1_2_1_1_1_1_1_2_1_2_1_2_2_2_2_2_2_3_2_2_2_2_2_2_2_2"/>
    <protectedRange sqref="C56" name="Range2_1_2_1_1_1_1_1_2_1_2_1_2_2_2_2_2_2_2_2_2_2_2"/>
    <protectedRange sqref="C55" name="Range2_1_2_1_1_1_1_1_3_1_2_2_1_2_1_2_2_2_2_2_2_2_2_2_2_2_2_2_2"/>
    <protectedRange sqref="C54" name="Range2_1_2_1_1_1_1_1_3_1_2_2_1_2_1_2_2_2_2_2_2_2_2_2_2_2_2_2_2_2_2"/>
    <protectedRange sqref="Q10" name="Range1_16_3_1_1_1_1_1_4_1"/>
    <protectedRange sqref="AG10" name="Range1_16_3_1_1_1_1_1_3"/>
    <protectedRange sqref="AP10" name="Range1_16_3_1_1_1_1_1_5"/>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7" name="Range2_12_5_1_1_1_2_2_1_1_1_1_1_1_1_1_1_1_1_2_1_1_1_1_1_1_1_1_1_1_1_1_1_1_1_1_1_1_1_1_1_1_1_1_1_1_1_1_1_1_1_1_1_1_1_1_1_1_1_1_1_1_1_1_1_1_1_1_1_1_1_1_1_2_1_1_1_1_1_1_1_1_1_1_1_2_1_1_1_1_1_2_1_1_1_1_1_1_1_1_1_1_1_1_1_1_1_1_1_1_1_1_1_1_1_1_1_1_1_1_1_1_2__3"/>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3"/>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1702" priority="36" operator="containsText" text="N/A">
      <formula>NOT(ISERROR(SEARCH("N/A",X11)))</formula>
    </cfRule>
    <cfRule type="cellIs" dxfId="1701" priority="49" operator="equal">
      <formula>0</formula>
    </cfRule>
  </conditionalFormatting>
  <conditionalFormatting sqref="AC11:AE34 X11:Y34 AA11:AA34">
    <cfRule type="cellIs" dxfId="1700" priority="48" operator="greaterThanOrEqual">
      <formula>1185</formula>
    </cfRule>
  </conditionalFormatting>
  <conditionalFormatting sqref="AC11:AE34 X11:Y34 AA11:AA34">
    <cfRule type="cellIs" dxfId="1699" priority="47" operator="between">
      <formula>0.1</formula>
      <formula>1184</formula>
    </cfRule>
  </conditionalFormatting>
  <conditionalFormatting sqref="X8">
    <cfRule type="cellIs" dxfId="1698" priority="46" operator="equal">
      <formula>0</formula>
    </cfRule>
  </conditionalFormatting>
  <conditionalFormatting sqref="X8">
    <cfRule type="cellIs" dxfId="1697" priority="45" operator="greaterThan">
      <formula>1179</formula>
    </cfRule>
  </conditionalFormatting>
  <conditionalFormatting sqref="X8">
    <cfRule type="cellIs" dxfId="1696" priority="44" operator="greaterThan">
      <formula>99</formula>
    </cfRule>
  </conditionalFormatting>
  <conditionalFormatting sqref="X8">
    <cfRule type="cellIs" dxfId="1695" priority="43" operator="greaterThan">
      <formula>0.99</formula>
    </cfRule>
  </conditionalFormatting>
  <conditionalFormatting sqref="AB8">
    <cfRule type="cellIs" dxfId="1694" priority="42" operator="equal">
      <formula>0</formula>
    </cfRule>
  </conditionalFormatting>
  <conditionalFormatting sqref="AB8">
    <cfRule type="cellIs" dxfId="1693" priority="41" operator="greaterThan">
      <formula>1179</formula>
    </cfRule>
  </conditionalFormatting>
  <conditionalFormatting sqref="AB8">
    <cfRule type="cellIs" dxfId="1692" priority="40" operator="greaterThan">
      <formula>99</formula>
    </cfRule>
  </conditionalFormatting>
  <conditionalFormatting sqref="AB8">
    <cfRule type="cellIs" dxfId="1691" priority="39" operator="greaterThan">
      <formula>0.99</formula>
    </cfRule>
  </conditionalFormatting>
  <conditionalFormatting sqref="AH11:AH31">
    <cfRule type="cellIs" dxfId="1690" priority="37" operator="greaterThan">
      <formula>$AH$8</formula>
    </cfRule>
    <cfRule type="cellIs" dxfId="1689" priority="38" operator="greaterThan">
      <formula>$AH$8</formula>
    </cfRule>
  </conditionalFormatting>
  <conditionalFormatting sqref="AB11:AB34">
    <cfRule type="containsText" dxfId="1688" priority="32" operator="containsText" text="N/A">
      <formula>NOT(ISERROR(SEARCH("N/A",AB11)))</formula>
    </cfRule>
    <cfRule type="cellIs" dxfId="1687" priority="35" operator="equal">
      <formula>0</formula>
    </cfRule>
  </conditionalFormatting>
  <conditionalFormatting sqref="AB11:AB34">
    <cfRule type="cellIs" dxfId="1686" priority="34" operator="greaterThanOrEqual">
      <formula>1185</formula>
    </cfRule>
  </conditionalFormatting>
  <conditionalFormatting sqref="AB11:AB34">
    <cfRule type="cellIs" dxfId="1685" priority="33" operator="between">
      <formula>0.1</formula>
      <formula>1184</formula>
    </cfRule>
  </conditionalFormatting>
  <conditionalFormatting sqref="AO11:AO34 AN11:AN35">
    <cfRule type="cellIs" dxfId="1684" priority="31" operator="equal">
      <formula>0</formula>
    </cfRule>
  </conditionalFormatting>
  <conditionalFormatting sqref="AO11:AO34 AN11:AN35">
    <cfRule type="cellIs" dxfId="1683" priority="30" operator="greaterThan">
      <formula>1179</formula>
    </cfRule>
  </conditionalFormatting>
  <conditionalFormatting sqref="AO11:AO34 AN11:AN35">
    <cfRule type="cellIs" dxfId="1682" priority="29" operator="greaterThan">
      <formula>99</formula>
    </cfRule>
  </conditionalFormatting>
  <conditionalFormatting sqref="AO11:AO34 AN11:AN35">
    <cfRule type="cellIs" dxfId="1681" priority="28" operator="greaterThan">
      <formula>0.99</formula>
    </cfRule>
  </conditionalFormatting>
  <conditionalFormatting sqref="AQ11:AQ34">
    <cfRule type="cellIs" dxfId="1680" priority="27" operator="equal">
      <formula>0</formula>
    </cfRule>
  </conditionalFormatting>
  <conditionalFormatting sqref="AQ11:AQ34">
    <cfRule type="cellIs" dxfId="1679" priority="26" operator="greaterThan">
      <formula>1179</formula>
    </cfRule>
  </conditionalFormatting>
  <conditionalFormatting sqref="AQ11:AQ34">
    <cfRule type="cellIs" dxfId="1678" priority="25" operator="greaterThan">
      <formula>99</formula>
    </cfRule>
  </conditionalFormatting>
  <conditionalFormatting sqref="AQ11:AQ34">
    <cfRule type="cellIs" dxfId="1677" priority="24" operator="greaterThan">
      <formula>0.99</formula>
    </cfRule>
  </conditionalFormatting>
  <conditionalFormatting sqref="Z11:Z34">
    <cfRule type="containsText" dxfId="1676" priority="20" operator="containsText" text="N/A">
      <formula>NOT(ISERROR(SEARCH("N/A",Z11)))</formula>
    </cfRule>
    <cfRule type="cellIs" dxfId="1675" priority="23" operator="equal">
      <formula>0</formula>
    </cfRule>
  </conditionalFormatting>
  <conditionalFormatting sqref="Z11:Z34">
    <cfRule type="cellIs" dxfId="1674" priority="22" operator="greaterThanOrEqual">
      <formula>1185</formula>
    </cfRule>
  </conditionalFormatting>
  <conditionalFormatting sqref="Z11:Z34">
    <cfRule type="cellIs" dxfId="1673" priority="21" operator="between">
      <formula>0.1</formula>
      <formula>1184</formula>
    </cfRule>
  </conditionalFormatting>
  <conditionalFormatting sqref="AJ11:AN35">
    <cfRule type="cellIs" dxfId="1672" priority="19" operator="equal">
      <formula>0</formula>
    </cfRule>
  </conditionalFormatting>
  <conditionalFormatting sqref="AJ11:AN35">
    <cfRule type="cellIs" dxfId="1671" priority="18" operator="greaterThan">
      <formula>1179</formula>
    </cfRule>
  </conditionalFormatting>
  <conditionalFormatting sqref="AJ11:AN35">
    <cfRule type="cellIs" dxfId="1670" priority="17" operator="greaterThan">
      <formula>99</formula>
    </cfRule>
  </conditionalFormatting>
  <conditionalFormatting sqref="AJ11:AN35">
    <cfRule type="cellIs" dxfId="1669" priority="16" operator="greaterThan">
      <formula>0.99</formula>
    </cfRule>
  </conditionalFormatting>
  <conditionalFormatting sqref="AP11:AP34">
    <cfRule type="cellIs" dxfId="1668" priority="15" operator="equal">
      <formula>0</formula>
    </cfRule>
  </conditionalFormatting>
  <conditionalFormatting sqref="AP11:AP34">
    <cfRule type="cellIs" dxfId="1667" priority="14" operator="greaterThan">
      <formula>1179</formula>
    </cfRule>
  </conditionalFormatting>
  <conditionalFormatting sqref="AP11:AP34">
    <cfRule type="cellIs" dxfId="1666" priority="13" operator="greaterThan">
      <formula>99</formula>
    </cfRule>
  </conditionalFormatting>
  <conditionalFormatting sqref="AP11:AP34">
    <cfRule type="cellIs" dxfId="1665" priority="12" operator="greaterThan">
      <formula>0.99</formula>
    </cfRule>
  </conditionalFormatting>
  <conditionalFormatting sqref="AH32:AH34">
    <cfRule type="cellIs" dxfId="1664" priority="10" operator="greaterThan">
      <formula>$AH$8</formula>
    </cfRule>
    <cfRule type="cellIs" dxfId="1663" priority="11" operator="greaterThan">
      <formula>$AH$8</formula>
    </cfRule>
  </conditionalFormatting>
  <conditionalFormatting sqref="AI11:AI34">
    <cfRule type="cellIs" dxfId="1662" priority="9" operator="greaterThan">
      <formula>$AI$8</formula>
    </cfRule>
  </conditionalFormatting>
  <conditionalFormatting sqref="AL11:AL34 AL32:AN34">
    <cfRule type="cellIs" dxfId="1661" priority="8" operator="equal">
      <formula>0</formula>
    </cfRule>
  </conditionalFormatting>
  <conditionalFormatting sqref="AL11:AL34 AL32:AN34">
    <cfRule type="cellIs" dxfId="1660" priority="7" operator="greaterThan">
      <formula>1179</formula>
    </cfRule>
  </conditionalFormatting>
  <conditionalFormatting sqref="AL11:AL34 AL32:AN34">
    <cfRule type="cellIs" dxfId="1659" priority="6" operator="greaterThan">
      <formula>99</formula>
    </cfRule>
  </conditionalFormatting>
  <conditionalFormatting sqref="AL11:AL34 AL32:AN34">
    <cfRule type="cellIs" dxfId="1658" priority="5" operator="greaterThan">
      <formula>0.99</formula>
    </cfRule>
  </conditionalFormatting>
  <conditionalFormatting sqref="AM16:AM34">
    <cfRule type="cellIs" dxfId="1657" priority="4" operator="equal">
      <formula>0</formula>
    </cfRule>
  </conditionalFormatting>
  <conditionalFormatting sqref="AM16:AM34">
    <cfRule type="cellIs" dxfId="1656" priority="3" operator="greaterThan">
      <formula>1179</formula>
    </cfRule>
  </conditionalFormatting>
  <conditionalFormatting sqref="AM16:AM34">
    <cfRule type="cellIs" dxfId="1655" priority="2" operator="greaterThan">
      <formula>99</formula>
    </cfRule>
  </conditionalFormatting>
  <conditionalFormatting sqref="AM16:AM34">
    <cfRule type="cellIs" dxfId="1654"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showWhiteSpace="0" topLeftCell="A22" zoomScaleNormal="100" workbookViewId="0">
      <selection activeCell="B49" sqref="B49:B50"/>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126</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171"/>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74" t="s">
        <v>10</v>
      </c>
      <c r="I7" s="108" t="s">
        <v>11</v>
      </c>
      <c r="J7" s="108" t="s">
        <v>12</v>
      </c>
      <c r="K7" s="108" t="s">
        <v>13</v>
      </c>
      <c r="L7" s="12"/>
      <c r="M7" s="12"/>
      <c r="N7" s="12"/>
      <c r="O7" s="174"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42592</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29792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172" t="s">
        <v>51</v>
      </c>
      <c r="V9" s="172" t="s">
        <v>52</v>
      </c>
      <c r="W9" s="283" t="s">
        <v>53</v>
      </c>
      <c r="X9" s="284" t="s">
        <v>54</v>
      </c>
      <c r="Y9" s="285"/>
      <c r="Z9" s="285"/>
      <c r="AA9" s="285"/>
      <c r="AB9" s="285"/>
      <c r="AC9" s="285"/>
      <c r="AD9" s="285"/>
      <c r="AE9" s="286"/>
      <c r="AF9" s="170" t="s">
        <v>55</v>
      </c>
      <c r="AG9" s="170" t="s">
        <v>56</v>
      </c>
      <c r="AH9" s="272" t="s">
        <v>57</v>
      </c>
      <c r="AI9" s="287" t="s">
        <v>58</v>
      </c>
      <c r="AJ9" s="172" t="s">
        <v>59</v>
      </c>
      <c r="AK9" s="172" t="s">
        <v>60</v>
      </c>
      <c r="AL9" s="172" t="s">
        <v>61</v>
      </c>
      <c r="AM9" s="172" t="s">
        <v>62</v>
      </c>
      <c r="AN9" s="172" t="s">
        <v>63</v>
      </c>
      <c r="AO9" s="172" t="s">
        <v>64</v>
      </c>
      <c r="AP9" s="172" t="s">
        <v>65</v>
      </c>
      <c r="AQ9" s="270" t="s">
        <v>66</v>
      </c>
      <c r="AR9" s="172" t="s">
        <v>67</v>
      </c>
      <c r="AS9" s="272" t="s">
        <v>68</v>
      </c>
      <c r="AV9" s="35" t="s">
        <v>69</v>
      </c>
      <c r="AW9" s="35" t="s">
        <v>70</v>
      </c>
      <c r="AY9" s="36" t="s">
        <v>71</v>
      </c>
    </row>
    <row r="10" spans="2:51" x14ac:dyDescent="0.25">
      <c r="B10" s="172" t="s">
        <v>72</v>
      </c>
      <c r="C10" s="172" t="s">
        <v>73</v>
      </c>
      <c r="D10" s="172" t="s">
        <v>74</v>
      </c>
      <c r="E10" s="172" t="s">
        <v>75</v>
      </c>
      <c r="F10" s="172" t="s">
        <v>74</v>
      </c>
      <c r="G10" s="172" t="s">
        <v>75</v>
      </c>
      <c r="H10" s="266"/>
      <c r="I10" s="172" t="s">
        <v>75</v>
      </c>
      <c r="J10" s="172" t="s">
        <v>75</v>
      </c>
      <c r="K10" s="172" t="s">
        <v>75</v>
      </c>
      <c r="L10" s="28" t="s">
        <v>29</v>
      </c>
      <c r="M10" s="269"/>
      <c r="N10" s="28" t="s">
        <v>29</v>
      </c>
      <c r="O10" s="271"/>
      <c r="P10" s="271"/>
      <c r="Q10" s="1">
        <f>'AUG 9'!Q34</f>
        <v>12626122</v>
      </c>
      <c r="R10" s="280"/>
      <c r="S10" s="281"/>
      <c r="T10" s="282"/>
      <c r="U10" s="172" t="s">
        <v>75</v>
      </c>
      <c r="V10" s="172" t="s">
        <v>75</v>
      </c>
      <c r="W10" s="283"/>
      <c r="X10" s="37" t="s">
        <v>76</v>
      </c>
      <c r="Y10" s="37" t="s">
        <v>77</v>
      </c>
      <c r="Z10" s="37" t="s">
        <v>78</v>
      </c>
      <c r="AA10" s="37" t="s">
        <v>79</v>
      </c>
      <c r="AB10" s="37" t="s">
        <v>80</v>
      </c>
      <c r="AC10" s="37" t="s">
        <v>81</v>
      </c>
      <c r="AD10" s="37" t="s">
        <v>82</v>
      </c>
      <c r="AE10" s="37" t="s">
        <v>83</v>
      </c>
      <c r="AF10" s="38"/>
      <c r="AG10" s="1">
        <f>'AUG 9'!AG34</f>
        <v>49159156</v>
      </c>
      <c r="AH10" s="272"/>
      <c r="AI10" s="288"/>
      <c r="AJ10" s="172" t="s">
        <v>84</v>
      </c>
      <c r="AK10" s="172" t="s">
        <v>84</v>
      </c>
      <c r="AL10" s="172" t="s">
        <v>84</v>
      </c>
      <c r="AM10" s="172" t="s">
        <v>84</v>
      </c>
      <c r="AN10" s="172" t="s">
        <v>84</v>
      </c>
      <c r="AO10" s="172" t="s">
        <v>84</v>
      </c>
      <c r="AP10" s="1">
        <f>'AUG 9'!AP34</f>
        <v>11114884</v>
      </c>
      <c r="AQ10" s="271"/>
      <c r="AR10" s="173" t="s">
        <v>85</v>
      </c>
      <c r="AS10" s="272"/>
      <c r="AV10" s="39" t="s">
        <v>86</v>
      </c>
      <c r="AW10" s="39" t="s">
        <v>87</v>
      </c>
      <c r="AY10" s="80" t="s">
        <v>126</v>
      </c>
    </row>
    <row r="11" spans="2:51" x14ac:dyDescent="0.25">
      <c r="B11" s="40">
        <v>2</v>
      </c>
      <c r="C11" s="40">
        <v>4.1666666666666664E-2</v>
      </c>
      <c r="D11" s="102">
        <v>5</v>
      </c>
      <c r="E11" s="41">
        <f t="shared" ref="E11:E34" si="0">D11/1.42</f>
        <v>3.5211267605633805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122</v>
      </c>
      <c r="P11" s="103">
        <v>103</v>
      </c>
      <c r="Q11" s="103">
        <v>12630303</v>
      </c>
      <c r="R11" s="46">
        <f>IF(ISBLANK(Q11),"-",Q11-Q10)</f>
        <v>4181</v>
      </c>
      <c r="S11" s="47">
        <f>R11*24/1000</f>
        <v>100.34399999999999</v>
      </c>
      <c r="T11" s="47">
        <f>R11/1000</f>
        <v>4.181</v>
      </c>
      <c r="U11" s="104">
        <v>6</v>
      </c>
      <c r="V11" s="104">
        <f>U11</f>
        <v>6</v>
      </c>
      <c r="W11" s="105" t="s">
        <v>131</v>
      </c>
      <c r="X11" s="107">
        <v>0</v>
      </c>
      <c r="Y11" s="107">
        <v>0</v>
      </c>
      <c r="Z11" s="107">
        <v>1036</v>
      </c>
      <c r="AA11" s="107">
        <v>1185</v>
      </c>
      <c r="AB11" s="107">
        <v>1036</v>
      </c>
      <c r="AC11" s="48" t="s">
        <v>90</v>
      </c>
      <c r="AD11" s="48" t="s">
        <v>90</v>
      </c>
      <c r="AE11" s="48" t="s">
        <v>90</v>
      </c>
      <c r="AF11" s="106" t="s">
        <v>90</v>
      </c>
      <c r="AG11" s="112">
        <v>49160110</v>
      </c>
      <c r="AH11" s="49">
        <f>IF(ISBLANK(AG11),"-",AG11-AG10)</f>
        <v>954</v>
      </c>
      <c r="AI11" s="50">
        <f>AH11/T11</f>
        <v>228.17507773259985</v>
      </c>
      <c r="AJ11" s="95">
        <v>0</v>
      </c>
      <c r="AK11" s="95">
        <v>0</v>
      </c>
      <c r="AL11" s="95">
        <v>1</v>
      </c>
      <c r="AM11" s="95">
        <v>1</v>
      </c>
      <c r="AN11" s="95">
        <v>1</v>
      </c>
      <c r="AO11" s="95">
        <v>0.7</v>
      </c>
      <c r="AP11" s="107">
        <v>11115487</v>
      </c>
      <c r="AQ11" s="107">
        <f t="shared" ref="AQ11:AQ34" si="1">AP11-AP10</f>
        <v>603</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123</v>
      </c>
      <c r="P12" s="103">
        <v>102</v>
      </c>
      <c r="Q12" s="103">
        <v>12634529</v>
      </c>
      <c r="R12" s="46">
        <f t="shared" ref="R12:R34" si="4">IF(ISBLANK(Q12),"-",Q12-Q11)</f>
        <v>4226</v>
      </c>
      <c r="S12" s="47">
        <f t="shared" ref="S12:S34" si="5">R12*24/1000</f>
        <v>101.42400000000001</v>
      </c>
      <c r="T12" s="47">
        <f t="shared" ref="T12:T34" si="6">R12/1000</f>
        <v>4.226</v>
      </c>
      <c r="U12" s="104">
        <v>7.5</v>
      </c>
      <c r="V12" s="104">
        <f t="shared" ref="V12:V34" si="7">U12</f>
        <v>7.5</v>
      </c>
      <c r="W12" s="105" t="s">
        <v>131</v>
      </c>
      <c r="X12" s="107">
        <v>0</v>
      </c>
      <c r="Y12" s="107">
        <v>0</v>
      </c>
      <c r="Z12" s="107">
        <v>1036</v>
      </c>
      <c r="AA12" s="107">
        <v>1185</v>
      </c>
      <c r="AB12" s="107">
        <v>1036</v>
      </c>
      <c r="AC12" s="48" t="s">
        <v>90</v>
      </c>
      <c r="AD12" s="48" t="s">
        <v>90</v>
      </c>
      <c r="AE12" s="48" t="s">
        <v>90</v>
      </c>
      <c r="AF12" s="106" t="s">
        <v>90</v>
      </c>
      <c r="AG12" s="112">
        <v>49161060</v>
      </c>
      <c r="AH12" s="49">
        <f>IF(ISBLANK(AG12),"-",AG12-AG11)</f>
        <v>950</v>
      </c>
      <c r="AI12" s="50">
        <f t="shared" ref="AI12:AI34" si="8">AH12/T12</f>
        <v>224.79886417415997</v>
      </c>
      <c r="AJ12" s="95">
        <v>0</v>
      </c>
      <c r="AK12" s="95">
        <v>0</v>
      </c>
      <c r="AL12" s="95">
        <v>1</v>
      </c>
      <c r="AM12" s="95">
        <v>1</v>
      </c>
      <c r="AN12" s="95">
        <v>1</v>
      </c>
      <c r="AO12" s="95">
        <v>0.7</v>
      </c>
      <c r="AP12" s="107">
        <v>11116170</v>
      </c>
      <c r="AQ12" s="107">
        <f t="shared" si="1"/>
        <v>683</v>
      </c>
      <c r="AR12" s="110">
        <v>0.98</v>
      </c>
      <c r="AS12" s="52" t="s">
        <v>113</v>
      </c>
      <c r="AV12" s="39" t="s">
        <v>92</v>
      </c>
      <c r="AW12" s="39" t="s">
        <v>93</v>
      </c>
      <c r="AY12" s="80" t="s">
        <v>124</v>
      </c>
    </row>
    <row r="13" spans="2:51" x14ac:dyDescent="0.25">
      <c r="B13" s="40">
        <v>2.0833333333333299</v>
      </c>
      <c r="C13" s="40">
        <v>0.125</v>
      </c>
      <c r="D13" s="102">
        <v>6</v>
      </c>
      <c r="E13" s="41">
        <f t="shared" si="0"/>
        <v>4.2253521126760569</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118</v>
      </c>
      <c r="P13" s="103">
        <v>100</v>
      </c>
      <c r="Q13" s="103">
        <v>12638570</v>
      </c>
      <c r="R13" s="46">
        <f t="shared" si="4"/>
        <v>4041</v>
      </c>
      <c r="S13" s="47">
        <f t="shared" si="5"/>
        <v>96.983999999999995</v>
      </c>
      <c r="T13" s="47">
        <f t="shared" si="6"/>
        <v>4.0410000000000004</v>
      </c>
      <c r="U13" s="104">
        <v>8.6999999999999993</v>
      </c>
      <c r="V13" s="104">
        <f t="shared" si="7"/>
        <v>8.6999999999999993</v>
      </c>
      <c r="W13" s="105" t="s">
        <v>131</v>
      </c>
      <c r="X13" s="107">
        <v>0</v>
      </c>
      <c r="Y13" s="107">
        <v>0</v>
      </c>
      <c r="Z13" s="107">
        <v>1036</v>
      </c>
      <c r="AA13" s="107">
        <v>1185</v>
      </c>
      <c r="AB13" s="107">
        <v>1036</v>
      </c>
      <c r="AC13" s="48" t="s">
        <v>90</v>
      </c>
      <c r="AD13" s="48" t="s">
        <v>90</v>
      </c>
      <c r="AE13" s="48" t="s">
        <v>90</v>
      </c>
      <c r="AF13" s="106" t="s">
        <v>90</v>
      </c>
      <c r="AG13" s="112">
        <v>49162020</v>
      </c>
      <c r="AH13" s="49">
        <f>IF(ISBLANK(AG13),"-",AG13-AG12)</f>
        <v>960</v>
      </c>
      <c r="AI13" s="50">
        <f t="shared" si="8"/>
        <v>237.56495916852262</v>
      </c>
      <c r="AJ13" s="95">
        <v>0</v>
      </c>
      <c r="AK13" s="95">
        <v>0</v>
      </c>
      <c r="AL13" s="95">
        <v>1</v>
      </c>
      <c r="AM13" s="95">
        <v>1</v>
      </c>
      <c r="AN13" s="95">
        <v>1</v>
      </c>
      <c r="AO13" s="95">
        <v>0.7</v>
      </c>
      <c r="AP13" s="107">
        <v>11116768</v>
      </c>
      <c r="AQ13" s="107">
        <f t="shared" si="1"/>
        <v>598</v>
      </c>
      <c r="AR13" s="51"/>
      <c r="AS13" s="52" t="s">
        <v>113</v>
      </c>
      <c r="AV13" s="39" t="s">
        <v>94</v>
      </c>
      <c r="AW13" s="39" t="s">
        <v>95</v>
      </c>
      <c r="AY13" s="80" t="s">
        <v>129</v>
      </c>
    </row>
    <row r="14" spans="2:51" x14ac:dyDescent="0.25">
      <c r="B14" s="40">
        <v>2.125</v>
      </c>
      <c r="C14" s="40">
        <v>0.16666666666666699</v>
      </c>
      <c r="D14" s="102">
        <v>5</v>
      </c>
      <c r="E14" s="41">
        <f t="shared" si="0"/>
        <v>3.5211267605633805</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117</v>
      </c>
      <c r="P14" s="103">
        <v>114</v>
      </c>
      <c r="Q14" s="103">
        <v>12642775</v>
      </c>
      <c r="R14" s="46">
        <f t="shared" si="4"/>
        <v>4205</v>
      </c>
      <c r="S14" s="47">
        <f t="shared" si="5"/>
        <v>100.92</v>
      </c>
      <c r="T14" s="47">
        <f t="shared" si="6"/>
        <v>4.2050000000000001</v>
      </c>
      <c r="U14" s="104">
        <v>9.5</v>
      </c>
      <c r="V14" s="104">
        <f t="shared" si="7"/>
        <v>9.5</v>
      </c>
      <c r="W14" s="105" t="s">
        <v>131</v>
      </c>
      <c r="X14" s="107">
        <v>0</v>
      </c>
      <c r="Y14" s="107">
        <v>0</v>
      </c>
      <c r="Z14" s="107">
        <v>1076</v>
      </c>
      <c r="AA14" s="107">
        <v>1185</v>
      </c>
      <c r="AB14" s="107">
        <v>1076</v>
      </c>
      <c r="AC14" s="48" t="s">
        <v>90</v>
      </c>
      <c r="AD14" s="48" t="s">
        <v>90</v>
      </c>
      <c r="AE14" s="48" t="s">
        <v>90</v>
      </c>
      <c r="AF14" s="106" t="s">
        <v>90</v>
      </c>
      <c r="AG14" s="112">
        <v>49163021</v>
      </c>
      <c r="AH14" s="49">
        <f t="shared" ref="AH14:AH34" si="9">IF(ISBLANK(AG14),"-",AG14-AG13)</f>
        <v>1001</v>
      </c>
      <c r="AI14" s="50">
        <f t="shared" si="8"/>
        <v>238.04994054696789</v>
      </c>
      <c r="AJ14" s="95">
        <v>0</v>
      </c>
      <c r="AK14" s="95">
        <v>0</v>
      </c>
      <c r="AL14" s="95">
        <v>1</v>
      </c>
      <c r="AM14" s="95">
        <v>1</v>
      </c>
      <c r="AN14" s="95">
        <v>1</v>
      </c>
      <c r="AO14" s="95">
        <v>0.7</v>
      </c>
      <c r="AP14" s="107">
        <v>11117015</v>
      </c>
      <c r="AQ14" s="107">
        <f>AP14-AP13</f>
        <v>247</v>
      </c>
      <c r="AR14" s="51"/>
      <c r="AS14" s="52" t="s">
        <v>113</v>
      </c>
      <c r="AT14" s="54"/>
      <c r="AV14" s="39" t="s">
        <v>96</v>
      </c>
      <c r="AW14" s="39" t="s">
        <v>97</v>
      </c>
      <c r="AY14" s="80" t="s">
        <v>146</v>
      </c>
    </row>
    <row r="15" spans="2:51" ht="14.25" customHeight="1" x14ac:dyDescent="0.25">
      <c r="B15" s="40">
        <v>2.1666666666666701</v>
      </c>
      <c r="C15" s="40">
        <v>0.20833333333333301</v>
      </c>
      <c r="D15" s="102">
        <v>6</v>
      </c>
      <c r="E15" s="41">
        <f t="shared" si="0"/>
        <v>4.2253521126760569</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121</v>
      </c>
      <c r="P15" s="103">
        <v>117</v>
      </c>
      <c r="Q15" s="103">
        <v>12647321</v>
      </c>
      <c r="R15" s="46">
        <f t="shared" si="4"/>
        <v>4546</v>
      </c>
      <c r="S15" s="47">
        <f t="shared" si="5"/>
        <v>109.104</v>
      </c>
      <c r="T15" s="47">
        <f t="shared" si="6"/>
        <v>4.5460000000000003</v>
      </c>
      <c r="U15" s="104">
        <v>9.5</v>
      </c>
      <c r="V15" s="104">
        <f t="shared" si="7"/>
        <v>9.5</v>
      </c>
      <c r="W15" s="105" t="s">
        <v>131</v>
      </c>
      <c r="X15" s="107">
        <v>0</v>
      </c>
      <c r="Y15" s="107">
        <v>0</v>
      </c>
      <c r="Z15" s="107">
        <v>1096</v>
      </c>
      <c r="AA15" s="107">
        <v>1185</v>
      </c>
      <c r="AB15" s="107">
        <v>1096</v>
      </c>
      <c r="AC15" s="48" t="s">
        <v>90</v>
      </c>
      <c r="AD15" s="48" t="s">
        <v>90</v>
      </c>
      <c r="AE15" s="48" t="s">
        <v>90</v>
      </c>
      <c r="AF15" s="106" t="s">
        <v>90</v>
      </c>
      <c r="AG15" s="112">
        <v>49164116</v>
      </c>
      <c r="AH15" s="49">
        <f t="shared" si="9"/>
        <v>1095</v>
      </c>
      <c r="AI15" s="50">
        <f t="shared" si="8"/>
        <v>240.87109546854376</v>
      </c>
      <c r="AJ15" s="95">
        <v>0</v>
      </c>
      <c r="AK15" s="95">
        <v>0</v>
      </c>
      <c r="AL15" s="95">
        <v>1</v>
      </c>
      <c r="AM15" s="95">
        <v>1</v>
      </c>
      <c r="AN15" s="95">
        <v>1</v>
      </c>
      <c r="AO15" s="95">
        <v>0</v>
      </c>
      <c r="AP15" s="107">
        <v>11117015</v>
      </c>
      <c r="AQ15" s="107">
        <f>AP15-AP14</f>
        <v>0</v>
      </c>
      <c r="AR15" s="51"/>
      <c r="AS15" s="52" t="s">
        <v>113</v>
      </c>
      <c r="AV15" s="39" t="s">
        <v>98</v>
      </c>
      <c r="AW15" s="39" t="s">
        <v>99</v>
      </c>
      <c r="AY15" s="94"/>
    </row>
    <row r="16" spans="2:51" x14ac:dyDescent="0.25">
      <c r="B16" s="40">
        <v>2.2083333333333299</v>
      </c>
      <c r="C16" s="40">
        <v>0.25</v>
      </c>
      <c r="D16" s="102">
        <v>6</v>
      </c>
      <c r="E16" s="41">
        <f t="shared" si="0"/>
        <v>4.2253521126760569</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135</v>
      </c>
      <c r="P16" s="103">
        <v>122</v>
      </c>
      <c r="Q16" s="103">
        <v>12652371</v>
      </c>
      <c r="R16" s="46">
        <f t="shared" si="4"/>
        <v>5050</v>
      </c>
      <c r="S16" s="47">
        <f t="shared" si="5"/>
        <v>121.2</v>
      </c>
      <c r="T16" s="47">
        <f t="shared" si="6"/>
        <v>5.05</v>
      </c>
      <c r="U16" s="104">
        <v>9.5</v>
      </c>
      <c r="V16" s="104">
        <f t="shared" si="7"/>
        <v>9.5</v>
      </c>
      <c r="W16" s="105" t="s">
        <v>131</v>
      </c>
      <c r="X16" s="107">
        <v>0</v>
      </c>
      <c r="Y16" s="107">
        <v>0</v>
      </c>
      <c r="Z16" s="107">
        <v>1137</v>
      </c>
      <c r="AA16" s="107">
        <v>1185</v>
      </c>
      <c r="AB16" s="107">
        <v>1137</v>
      </c>
      <c r="AC16" s="48" t="s">
        <v>90</v>
      </c>
      <c r="AD16" s="48" t="s">
        <v>90</v>
      </c>
      <c r="AE16" s="48" t="s">
        <v>90</v>
      </c>
      <c r="AF16" s="106" t="s">
        <v>90</v>
      </c>
      <c r="AG16" s="112">
        <v>49165196</v>
      </c>
      <c r="AH16" s="49">
        <f t="shared" si="9"/>
        <v>1080</v>
      </c>
      <c r="AI16" s="50">
        <f t="shared" si="8"/>
        <v>213.86138613861388</v>
      </c>
      <c r="AJ16" s="95">
        <v>0</v>
      </c>
      <c r="AK16" s="95">
        <v>0</v>
      </c>
      <c r="AL16" s="95">
        <v>1</v>
      </c>
      <c r="AM16" s="95">
        <v>1</v>
      </c>
      <c r="AN16" s="95">
        <v>1</v>
      </c>
      <c r="AO16" s="95">
        <v>0</v>
      </c>
      <c r="AP16" s="107">
        <v>11117015</v>
      </c>
      <c r="AQ16" s="107">
        <f>AP16-AP15</f>
        <v>0</v>
      </c>
      <c r="AR16" s="53">
        <v>1.1499999999999999</v>
      </c>
      <c r="AS16" s="52" t="s">
        <v>101</v>
      </c>
      <c r="AV16" s="39" t="s">
        <v>102</v>
      </c>
      <c r="AW16" s="39" t="s">
        <v>103</v>
      </c>
      <c r="AY16" s="94"/>
    </row>
    <row r="17" spans="1:51" x14ac:dyDescent="0.25">
      <c r="B17" s="40">
        <v>2.25</v>
      </c>
      <c r="C17" s="40">
        <v>0.29166666666666702</v>
      </c>
      <c r="D17" s="102">
        <v>6</v>
      </c>
      <c r="E17" s="41">
        <f t="shared" si="0"/>
        <v>4.2253521126760569</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142</v>
      </c>
      <c r="P17" s="103">
        <v>136</v>
      </c>
      <c r="Q17" s="103">
        <v>12658014</v>
      </c>
      <c r="R17" s="46">
        <f t="shared" si="4"/>
        <v>5643</v>
      </c>
      <c r="S17" s="47">
        <f t="shared" si="5"/>
        <v>135.43199999999999</v>
      </c>
      <c r="T17" s="47">
        <f t="shared" si="6"/>
        <v>5.6429999999999998</v>
      </c>
      <c r="U17" s="104">
        <v>9.5</v>
      </c>
      <c r="V17" s="104">
        <f t="shared" si="7"/>
        <v>9.5</v>
      </c>
      <c r="W17" s="105" t="s">
        <v>131</v>
      </c>
      <c r="X17" s="107">
        <v>0</v>
      </c>
      <c r="Y17" s="107">
        <v>0</v>
      </c>
      <c r="Z17" s="107">
        <v>1187</v>
      </c>
      <c r="AA17" s="107">
        <v>1185</v>
      </c>
      <c r="AB17" s="107">
        <v>1187</v>
      </c>
      <c r="AC17" s="48" t="s">
        <v>90</v>
      </c>
      <c r="AD17" s="48" t="s">
        <v>90</v>
      </c>
      <c r="AE17" s="48" t="s">
        <v>90</v>
      </c>
      <c r="AF17" s="106" t="s">
        <v>90</v>
      </c>
      <c r="AG17" s="112">
        <v>49166388</v>
      </c>
      <c r="AH17" s="49">
        <f t="shared" si="9"/>
        <v>1192</v>
      </c>
      <c r="AI17" s="50">
        <f t="shared" si="8"/>
        <v>211.23515860357966</v>
      </c>
      <c r="AJ17" s="95">
        <v>0</v>
      </c>
      <c r="AK17" s="95">
        <v>0</v>
      </c>
      <c r="AL17" s="95">
        <v>1</v>
      </c>
      <c r="AM17" s="95">
        <v>1</v>
      </c>
      <c r="AN17" s="95">
        <v>1</v>
      </c>
      <c r="AO17" s="95">
        <v>0</v>
      </c>
      <c r="AP17" s="107">
        <v>11117015</v>
      </c>
      <c r="AQ17" s="107">
        <f t="shared" si="1"/>
        <v>0</v>
      </c>
      <c r="AR17" s="51"/>
      <c r="AS17" s="52" t="s">
        <v>101</v>
      </c>
      <c r="AT17" s="54"/>
      <c r="AV17" s="39" t="s">
        <v>104</v>
      </c>
      <c r="AW17" s="39" t="s">
        <v>105</v>
      </c>
      <c r="AY17" s="97"/>
    </row>
    <row r="18" spans="1:51" x14ac:dyDescent="0.25">
      <c r="B18" s="40">
        <v>2.2916666666666701</v>
      </c>
      <c r="C18" s="40">
        <v>0.33333333333333298</v>
      </c>
      <c r="D18" s="102">
        <v>6</v>
      </c>
      <c r="E18" s="41">
        <f t="shared" si="0"/>
        <v>4.2253521126760569</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136</v>
      </c>
      <c r="P18" s="103">
        <v>140</v>
      </c>
      <c r="Q18" s="103">
        <v>12663918</v>
      </c>
      <c r="R18" s="46">
        <f t="shared" si="4"/>
        <v>5904</v>
      </c>
      <c r="S18" s="47">
        <f t="shared" si="5"/>
        <v>141.696</v>
      </c>
      <c r="T18" s="47">
        <f t="shared" si="6"/>
        <v>5.9039999999999999</v>
      </c>
      <c r="U18" s="104">
        <v>9.1999999999999993</v>
      </c>
      <c r="V18" s="104">
        <f t="shared" si="7"/>
        <v>9.1999999999999993</v>
      </c>
      <c r="W18" s="105" t="s">
        <v>127</v>
      </c>
      <c r="X18" s="107">
        <v>0</v>
      </c>
      <c r="Y18" s="107">
        <v>996</v>
      </c>
      <c r="Z18" s="107">
        <v>1187</v>
      </c>
      <c r="AA18" s="107">
        <v>1185</v>
      </c>
      <c r="AB18" s="107">
        <v>1187</v>
      </c>
      <c r="AC18" s="48" t="s">
        <v>90</v>
      </c>
      <c r="AD18" s="48" t="s">
        <v>90</v>
      </c>
      <c r="AE18" s="48" t="s">
        <v>90</v>
      </c>
      <c r="AF18" s="106" t="s">
        <v>90</v>
      </c>
      <c r="AG18" s="112">
        <v>49167724</v>
      </c>
      <c r="AH18" s="49">
        <f t="shared" si="9"/>
        <v>1336</v>
      </c>
      <c r="AI18" s="50">
        <f t="shared" si="8"/>
        <v>226.28726287262873</v>
      </c>
      <c r="AJ18" s="95">
        <v>0</v>
      </c>
      <c r="AK18" s="95">
        <v>1</v>
      </c>
      <c r="AL18" s="95">
        <v>1</v>
      </c>
      <c r="AM18" s="95">
        <v>1</v>
      </c>
      <c r="AN18" s="95">
        <v>1</v>
      </c>
      <c r="AO18" s="95">
        <v>0</v>
      </c>
      <c r="AP18" s="107">
        <v>11117015</v>
      </c>
      <c r="AQ18" s="107">
        <f t="shared" si="1"/>
        <v>0</v>
      </c>
      <c r="AR18" s="51"/>
      <c r="AS18" s="52" t="s">
        <v>101</v>
      </c>
      <c r="AV18" s="39" t="s">
        <v>106</v>
      </c>
      <c r="AW18" s="39" t="s">
        <v>107</v>
      </c>
      <c r="AY18" s="97"/>
    </row>
    <row r="19" spans="1:51" x14ac:dyDescent="0.25">
      <c r="A19" s="94" t="s">
        <v>130</v>
      </c>
      <c r="B19" s="40">
        <v>2.3333333333333299</v>
      </c>
      <c r="C19" s="40">
        <v>0.375</v>
      </c>
      <c r="D19" s="102">
        <v>6</v>
      </c>
      <c r="E19" s="41">
        <f t="shared" si="0"/>
        <v>4.2253521126760569</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138</v>
      </c>
      <c r="P19" s="103">
        <v>145</v>
      </c>
      <c r="Q19" s="103">
        <v>12669841</v>
      </c>
      <c r="R19" s="46">
        <f t="shared" si="4"/>
        <v>5923</v>
      </c>
      <c r="S19" s="47">
        <f t="shared" si="5"/>
        <v>142.15199999999999</v>
      </c>
      <c r="T19" s="47">
        <f t="shared" si="6"/>
        <v>5.923</v>
      </c>
      <c r="U19" s="104">
        <v>8.8000000000000007</v>
      </c>
      <c r="V19" s="104">
        <f t="shared" si="7"/>
        <v>8.8000000000000007</v>
      </c>
      <c r="W19" s="105" t="s">
        <v>127</v>
      </c>
      <c r="X19" s="107">
        <v>0</v>
      </c>
      <c r="Y19" s="107">
        <v>995</v>
      </c>
      <c r="Z19" s="107">
        <v>1187</v>
      </c>
      <c r="AA19" s="107">
        <v>1185</v>
      </c>
      <c r="AB19" s="107">
        <v>1187</v>
      </c>
      <c r="AC19" s="48" t="s">
        <v>90</v>
      </c>
      <c r="AD19" s="48" t="s">
        <v>90</v>
      </c>
      <c r="AE19" s="48" t="s">
        <v>90</v>
      </c>
      <c r="AF19" s="106" t="s">
        <v>90</v>
      </c>
      <c r="AG19" s="112">
        <v>49169076</v>
      </c>
      <c r="AH19" s="49">
        <f t="shared" si="9"/>
        <v>1352</v>
      </c>
      <c r="AI19" s="50">
        <f t="shared" si="8"/>
        <v>228.26270471045078</v>
      </c>
      <c r="AJ19" s="95">
        <v>0</v>
      </c>
      <c r="AK19" s="95">
        <v>1</v>
      </c>
      <c r="AL19" s="95">
        <v>1</v>
      </c>
      <c r="AM19" s="95">
        <v>1</v>
      </c>
      <c r="AN19" s="95">
        <v>1</v>
      </c>
      <c r="AO19" s="95">
        <v>0</v>
      </c>
      <c r="AP19" s="107">
        <v>11117015</v>
      </c>
      <c r="AQ19" s="107">
        <f t="shared" si="1"/>
        <v>0</v>
      </c>
      <c r="AR19" s="51"/>
      <c r="AS19" s="52" t="s">
        <v>101</v>
      </c>
      <c r="AV19" s="39" t="s">
        <v>108</v>
      </c>
      <c r="AW19" s="39" t="s">
        <v>109</v>
      </c>
      <c r="AY19" s="97"/>
    </row>
    <row r="20" spans="1:51" x14ac:dyDescent="0.25">
      <c r="B20" s="40">
        <v>2.375</v>
      </c>
      <c r="C20" s="40">
        <v>0.41666666666666669</v>
      </c>
      <c r="D20" s="102">
        <v>6</v>
      </c>
      <c r="E20" s="41">
        <f t="shared" si="0"/>
        <v>4.2253521126760569</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137</v>
      </c>
      <c r="P20" s="103">
        <v>146</v>
      </c>
      <c r="Q20" s="103">
        <v>12675869</v>
      </c>
      <c r="R20" s="46">
        <f t="shared" si="4"/>
        <v>6028</v>
      </c>
      <c r="S20" s="47">
        <f t="shared" si="5"/>
        <v>144.672</v>
      </c>
      <c r="T20" s="47">
        <f t="shared" si="6"/>
        <v>6.0279999999999996</v>
      </c>
      <c r="U20" s="104">
        <v>8.4</v>
      </c>
      <c r="V20" s="104">
        <f t="shared" si="7"/>
        <v>8.4</v>
      </c>
      <c r="W20" s="105" t="s">
        <v>127</v>
      </c>
      <c r="X20" s="107">
        <v>0</v>
      </c>
      <c r="Y20" s="107">
        <v>1016</v>
      </c>
      <c r="Z20" s="107">
        <v>1187</v>
      </c>
      <c r="AA20" s="107">
        <v>1185</v>
      </c>
      <c r="AB20" s="107">
        <v>1187</v>
      </c>
      <c r="AC20" s="48" t="s">
        <v>90</v>
      </c>
      <c r="AD20" s="48" t="s">
        <v>90</v>
      </c>
      <c r="AE20" s="48" t="s">
        <v>90</v>
      </c>
      <c r="AF20" s="106" t="s">
        <v>90</v>
      </c>
      <c r="AG20" s="112">
        <v>49170428</v>
      </c>
      <c r="AH20" s="49">
        <f t="shared" si="9"/>
        <v>1352</v>
      </c>
      <c r="AI20" s="50">
        <f t="shared" si="8"/>
        <v>224.28666224286664</v>
      </c>
      <c r="AJ20" s="95">
        <v>0</v>
      </c>
      <c r="AK20" s="95">
        <v>1</v>
      </c>
      <c r="AL20" s="95">
        <v>1</v>
      </c>
      <c r="AM20" s="95">
        <v>1</v>
      </c>
      <c r="AN20" s="95">
        <v>1</v>
      </c>
      <c r="AO20" s="95">
        <v>0</v>
      </c>
      <c r="AP20" s="107">
        <v>11117015</v>
      </c>
      <c r="AQ20" s="107">
        <v>0</v>
      </c>
      <c r="AR20" s="53">
        <v>1.23</v>
      </c>
      <c r="AS20" s="52" t="s">
        <v>130</v>
      </c>
      <c r="AY20" s="97"/>
    </row>
    <row r="21" spans="1:51" x14ac:dyDescent="0.25">
      <c r="B21" s="40">
        <v>2.4166666666666701</v>
      </c>
      <c r="C21" s="40">
        <v>0.45833333333333298</v>
      </c>
      <c r="D21" s="102">
        <v>5</v>
      </c>
      <c r="E21" s="41">
        <f t="shared" si="0"/>
        <v>3.5211267605633805</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133</v>
      </c>
      <c r="P21" s="103">
        <v>140</v>
      </c>
      <c r="Q21" s="103">
        <v>12681831</v>
      </c>
      <c r="R21" s="46">
        <f t="shared" si="4"/>
        <v>5962</v>
      </c>
      <c r="S21" s="47">
        <f t="shared" si="5"/>
        <v>143.08799999999999</v>
      </c>
      <c r="T21" s="47">
        <f t="shared" si="6"/>
        <v>5.9619999999999997</v>
      </c>
      <c r="U21" s="104">
        <v>7.9</v>
      </c>
      <c r="V21" s="104">
        <f t="shared" si="7"/>
        <v>7.9</v>
      </c>
      <c r="W21" s="105" t="s">
        <v>127</v>
      </c>
      <c r="X21" s="107">
        <v>0</v>
      </c>
      <c r="Y21" s="107">
        <v>1016</v>
      </c>
      <c r="Z21" s="107">
        <v>1186</v>
      </c>
      <c r="AA21" s="107">
        <v>1185</v>
      </c>
      <c r="AB21" s="107">
        <v>1187</v>
      </c>
      <c r="AC21" s="48" t="s">
        <v>90</v>
      </c>
      <c r="AD21" s="48" t="s">
        <v>90</v>
      </c>
      <c r="AE21" s="48" t="s">
        <v>90</v>
      </c>
      <c r="AF21" s="106" t="s">
        <v>90</v>
      </c>
      <c r="AG21" s="112">
        <v>49171788</v>
      </c>
      <c r="AH21" s="49">
        <f t="shared" si="9"/>
        <v>1360</v>
      </c>
      <c r="AI21" s="50">
        <f t="shared" si="8"/>
        <v>228.11137202281114</v>
      </c>
      <c r="AJ21" s="95">
        <v>0</v>
      </c>
      <c r="AK21" s="95">
        <v>1</v>
      </c>
      <c r="AL21" s="95">
        <v>1</v>
      </c>
      <c r="AM21" s="95">
        <v>1</v>
      </c>
      <c r="AN21" s="95">
        <v>1</v>
      </c>
      <c r="AO21" s="95">
        <v>0</v>
      </c>
      <c r="AP21" s="107">
        <v>11117015</v>
      </c>
      <c r="AQ21" s="107">
        <f t="shared" si="1"/>
        <v>0</v>
      </c>
      <c r="AR21" s="51"/>
      <c r="AS21" s="52" t="s">
        <v>101</v>
      </c>
      <c r="AY21" s="97"/>
    </row>
    <row r="22" spans="1:51" x14ac:dyDescent="0.25">
      <c r="A22" s="94" t="s">
        <v>135</v>
      </c>
      <c r="B22" s="40">
        <v>2.4583333333333299</v>
      </c>
      <c r="C22" s="40">
        <v>0.5</v>
      </c>
      <c r="D22" s="102">
        <v>5</v>
      </c>
      <c r="E22" s="41">
        <f t="shared" si="0"/>
        <v>3.5211267605633805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135</v>
      </c>
      <c r="P22" s="103">
        <v>142</v>
      </c>
      <c r="Q22" s="103">
        <v>12687750</v>
      </c>
      <c r="R22" s="46">
        <f t="shared" si="4"/>
        <v>5919</v>
      </c>
      <c r="S22" s="47">
        <f t="shared" si="5"/>
        <v>142.05600000000001</v>
      </c>
      <c r="T22" s="47">
        <f t="shared" si="6"/>
        <v>5.9189999999999996</v>
      </c>
      <c r="U22" s="104">
        <v>7.4</v>
      </c>
      <c r="V22" s="104">
        <f t="shared" si="7"/>
        <v>7.4</v>
      </c>
      <c r="W22" s="105" t="s">
        <v>127</v>
      </c>
      <c r="X22" s="107">
        <v>0</v>
      </c>
      <c r="Y22" s="107">
        <v>1016</v>
      </c>
      <c r="Z22" s="107">
        <v>1186</v>
      </c>
      <c r="AA22" s="107">
        <v>1185</v>
      </c>
      <c r="AB22" s="107">
        <v>1187</v>
      </c>
      <c r="AC22" s="48" t="s">
        <v>90</v>
      </c>
      <c r="AD22" s="48" t="s">
        <v>90</v>
      </c>
      <c r="AE22" s="48" t="s">
        <v>90</v>
      </c>
      <c r="AF22" s="106" t="s">
        <v>90</v>
      </c>
      <c r="AG22" s="112">
        <v>49173132</v>
      </c>
      <c r="AH22" s="49">
        <f t="shared" si="9"/>
        <v>1344</v>
      </c>
      <c r="AI22" s="50">
        <f t="shared" si="8"/>
        <v>227.06538266599088</v>
      </c>
      <c r="AJ22" s="95">
        <v>0</v>
      </c>
      <c r="AK22" s="95">
        <v>1</v>
      </c>
      <c r="AL22" s="95">
        <v>1</v>
      </c>
      <c r="AM22" s="95">
        <v>1</v>
      </c>
      <c r="AN22" s="95">
        <v>1</v>
      </c>
      <c r="AO22" s="95">
        <v>0</v>
      </c>
      <c r="AP22" s="107">
        <v>11117015</v>
      </c>
      <c r="AQ22" s="107">
        <f t="shared" si="1"/>
        <v>0</v>
      </c>
      <c r="AR22" s="51"/>
      <c r="AS22" s="52" t="s">
        <v>101</v>
      </c>
      <c r="AV22" s="55" t="s">
        <v>110</v>
      </c>
      <c r="AY22" s="97"/>
    </row>
    <row r="23" spans="1:51" x14ac:dyDescent="0.25">
      <c r="B23" s="40">
        <v>2.5</v>
      </c>
      <c r="C23" s="40">
        <v>0.54166666666666696</v>
      </c>
      <c r="D23" s="102">
        <v>5</v>
      </c>
      <c r="E23" s="41">
        <f t="shared" si="0"/>
        <v>3.5211267605633805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134</v>
      </c>
      <c r="P23" s="103">
        <v>142</v>
      </c>
      <c r="Q23" s="103">
        <v>12693586</v>
      </c>
      <c r="R23" s="46">
        <f t="shared" si="4"/>
        <v>5836</v>
      </c>
      <c r="S23" s="47">
        <f t="shared" si="5"/>
        <v>140.06399999999999</v>
      </c>
      <c r="T23" s="47">
        <f t="shared" si="6"/>
        <v>5.8360000000000003</v>
      </c>
      <c r="U23" s="104">
        <v>7</v>
      </c>
      <c r="V23" s="104">
        <f t="shared" si="7"/>
        <v>7</v>
      </c>
      <c r="W23" s="105" t="s">
        <v>127</v>
      </c>
      <c r="X23" s="107">
        <v>0</v>
      </c>
      <c r="Y23" s="107">
        <v>1016</v>
      </c>
      <c r="Z23" s="107">
        <v>1187</v>
      </c>
      <c r="AA23" s="107">
        <v>1185</v>
      </c>
      <c r="AB23" s="107">
        <v>1187</v>
      </c>
      <c r="AC23" s="48" t="s">
        <v>90</v>
      </c>
      <c r="AD23" s="48" t="s">
        <v>90</v>
      </c>
      <c r="AE23" s="48" t="s">
        <v>90</v>
      </c>
      <c r="AF23" s="106" t="s">
        <v>90</v>
      </c>
      <c r="AG23" s="112">
        <v>49174476</v>
      </c>
      <c r="AH23" s="49">
        <f t="shared" si="9"/>
        <v>1344</v>
      </c>
      <c r="AI23" s="50">
        <f t="shared" si="8"/>
        <v>230.29472241261138</v>
      </c>
      <c r="AJ23" s="95">
        <v>0</v>
      </c>
      <c r="AK23" s="95">
        <v>1</v>
      </c>
      <c r="AL23" s="95">
        <v>1</v>
      </c>
      <c r="AM23" s="95">
        <v>1</v>
      </c>
      <c r="AN23" s="95">
        <v>1</v>
      </c>
      <c r="AO23" s="95">
        <v>0</v>
      </c>
      <c r="AP23" s="107">
        <v>11117015</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132</v>
      </c>
      <c r="P24" s="103">
        <v>135</v>
      </c>
      <c r="Q24" s="103">
        <v>12699608</v>
      </c>
      <c r="R24" s="46">
        <f t="shared" si="4"/>
        <v>6022</v>
      </c>
      <c r="S24" s="47">
        <f t="shared" si="5"/>
        <v>144.52799999999999</v>
      </c>
      <c r="T24" s="47">
        <f t="shared" si="6"/>
        <v>6.0220000000000002</v>
      </c>
      <c r="U24" s="104">
        <v>6.6</v>
      </c>
      <c r="V24" s="104">
        <f t="shared" si="7"/>
        <v>6.6</v>
      </c>
      <c r="W24" s="105" t="s">
        <v>127</v>
      </c>
      <c r="X24" s="107">
        <v>0</v>
      </c>
      <c r="Y24" s="107">
        <v>1015</v>
      </c>
      <c r="Z24" s="107">
        <v>1187</v>
      </c>
      <c r="AA24" s="107">
        <v>1185</v>
      </c>
      <c r="AB24" s="107">
        <v>1186</v>
      </c>
      <c r="AC24" s="48" t="s">
        <v>90</v>
      </c>
      <c r="AD24" s="48" t="s">
        <v>90</v>
      </c>
      <c r="AE24" s="48" t="s">
        <v>90</v>
      </c>
      <c r="AF24" s="106" t="s">
        <v>90</v>
      </c>
      <c r="AG24" s="112">
        <v>49175856</v>
      </c>
      <c r="AH24" s="49">
        <f>IF(ISBLANK(AG24),"-",AG24-AG23)</f>
        <v>1380</v>
      </c>
      <c r="AI24" s="50">
        <f t="shared" si="8"/>
        <v>229.15974759216206</v>
      </c>
      <c r="AJ24" s="95">
        <v>0</v>
      </c>
      <c r="AK24" s="95">
        <v>1</v>
      </c>
      <c r="AL24" s="95">
        <v>1</v>
      </c>
      <c r="AM24" s="95">
        <v>1</v>
      </c>
      <c r="AN24" s="95">
        <v>1</v>
      </c>
      <c r="AO24" s="95">
        <v>0</v>
      </c>
      <c r="AP24" s="107">
        <v>11117015</v>
      </c>
      <c r="AQ24" s="107">
        <f t="shared" si="1"/>
        <v>0</v>
      </c>
      <c r="AR24" s="53">
        <v>1.18</v>
      </c>
      <c r="AS24" s="52" t="s">
        <v>113</v>
      </c>
      <c r="AV24" s="58" t="s">
        <v>29</v>
      </c>
      <c r="AW24" s="58">
        <v>14.7</v>
      </c>
      <c r="AY24" s="97"/>
    </row>
    <row r="25" spans="1:51" x14ac:dyDescent="0.25">
      <c r="A25" s="94" t="s">
        <v>130</v>
      </c>
      <c r="B25" s="40">
        <v>2.5833333333333299</v>
      </c>
      <c r="C25" s="40">
        <v>0.625</v>
      </c>
      <c r="D25" s="102">
        <v>6</v>
      </c>
      <c r="E25" s="41">
        <f t="shared" si="0"/>
        <v>4.2253521126760569</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143</v>
      </c>
      <c r="P25" s="103">
        <v>140</v>
      </c>
      <c r="Q25" s="103">
        <v>12705277</v>
      </c>
      <c r="R25" s="46">
        <f t="shared" si="4"/>
        <v>5669</v>
      </c>
      <c r="S25" s="47">
        <f t="shared" si="5"/>
        <v>136.05600000000001</v>
      </c>
      <c r="T25" s="47">
        <f t="shared" si="6"/>
        <v>5.6689999999999996</v>
      </c>
      <c r="U25" s="104">
        <v>6.5</v>
      </c>
      <c r="V25" s="104">
        <f t="shared" si="7"/>
        <v>6.5</v>
      </c>
      <c r="W25" s="105" t="s">
        <v>127</v>
      </c>
      <c r="X25" s="107">
        <v>0</v>
      </c>
      <c r="Y25" s="107">
        <v>975</v>
      </c>
      <c r="Z25" s="107">
        <v>1187</v>
      </c>
      <c r="AA25" s="107">
        <v>1185</v>
      </c>
      <c r="AB25" s="107">
        <v>1187</v>
      </c>
      <c r="AC25" s="48" t="s">
        <v>90</v>
      </c>
      <c r="AD25" s="48" t="s">
        <v>90</v>
      </c>
      <c r="AE25" s="48" t="s">
        <v>90</v>
      </c>
      <c r="AF25" s="106" t="s">
        <v>90</v>
      </c>
      <c r="AG25" s="112">
        <v>49177164</v>
      </c>
      <c r="AH25" s="49">
        <f t="shared" si="9"/>
        <v>1308</v>
      </c>
      <c r="AI25" s="50">
        <f t="shared" si="8"/>
        <v>230.72852354912683</v>
      </c>
      <c r="AJ25" s="95">
        <v>0</v>
      </c>
      <c r="AK25" s="95">
        <v>1</v>
      </c>
      <c r="AL25" s="95">
        <v>1</v>
      </c>
      <c r="AM25" s="95">
        <v>1</v>
      </c>
      <c r="AN25" s="95">
        <v>1</v>
      </c>
      <c r="AO25" s="95">
        <v>0</v>
      </c>
      <c r="AP25" s="107">
        <v>11117015</v>
      </c>
      <c r="AQ25" s="107">
        <f t="shared" si="1"/>
        <v>0</v>
      </c>
      <c r="AR25" s="51"/>
      <c r="AS25" s="52" t="s">
        <v>113</v>
      </c>
      <c r="AV25" s="58" t="s">
        <v>74</v>
      </c>
      <c r="AW25" s="58">
        <v>10.36</v>
      </c>
      <c r="AY25" s="97"/>
    </row>
    <row r="26" spans="1:51" x14ac:dyDescent="0.25">
      <c r="B26" s="40">
        <v>2.625</v>
      </c>
      <c r="C26" s="40">
        <v>0.66666666666666696</v>
      </c>
      <c r="D26" s="102">
        <v>6</v>
      </c>
      <c r="E26" s="41">
        <f t="shared" si="0"/>
        <v>4.2253521126760569</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134</v>
      </c>
      <c r="P26" s="103">
        <v>138</v>
      </c>
      <c r="Q26" s="103">
        <v>12711116</v>
      </c>
      <c r="R26" s="46">
        <f t="shared" si="4"/>
        <v>5839</v>
      </c>
      <c r="S26" s="47">
        <f t="shared" si="5"/>
        <v>140.136</v>
      </c>
      <c r="T26" s="47">
        <f t="shared" si="6"/>
        <v>5.8390000000000004</v>
      </c>
      <c r="U26" s="104">
        <v>6.3</v>
      </c>
      <c r="V26" s="104">
        <f t="shared" si="7"/>
        <v>6.3</v>
      </c>
      <c r="W26" s="105" t="s">
        <v>127</v>
      </c>
      <c r="X26" s="107">
        <v>0</v>
      </c>
      <c r="Y26" s="107">
        <v>1015</v>
      </c>
      <c r="Z26" s="107">
        <v>1187</v>
      </c>
      <c r="AA26" s="107">
        <v>1185</v>
      </c>
      <c r="AB26" s="107">
        <v>1187</v>
      </c>
      <c r="AC26" s="48" t="s">
        <v>90</v>
      </c>
      <c r="AD26" s="48" t="s">
        <v>90</v>
      </c>
      <c r="AE26" s="48" t="s">
        <v>90</v>
      </c>
      <c r="AF26" s="106" t="s">
        <v>90</v>
      </c>
      <c r="AG26" s="112">
        <v>49178500</v>
      </c>
      <c r="AH26" s="49">
        <f t="shared" si="9"/>
        <v>1336</v>
      </c>
      <c r="AI26" s="50">
        <f t="shared" si="8"/>
        <v>228.80630244904947</v>
      </c>
      <c r="AJ26" s="95">
        <v>0</v>
      </c>
      <c r="AK26" s="95">
        <v>1</v>
      </c>
      <c r="AL26" s="95">
        <v>1</v>
      </c>
      <c r="AM26" s="95">
        <v>1</v>
      </c>
      <c r="AN26" s="95">
        <v>1</v>
      </c>
      <c r="AO26" s="95">
        <v>0</v>
      </c>
      <c r="AP26" s="107">
        <v>11117015</v>
      </c>
      <c r="AQ26" s="107">
        <f t="shared" si="1"/>
        <v>0</v>
      </c>
      <c r="AR26" s="51"/>
      <c r="AS26" s="52" t="s">
        <v>113</v>
      </c>
      <c r="AV26" s="58" t="s">
        <v>114</v>
      </c>
      <c r="AW26" s="58">
        <v>1.01325</v>
      </c>
      <c r="AY26" s="97"/>
    </row>
    <row r="27" spans="1:51" x14ac:dyDescent="0.25">
      <c r="B27" s="40">
        <v>2.6666666666666701</v>
      </c>
      <c r="C27" s="40">
        <v>0.70833333333333404</v>
      </c>
      <c r="D27" s="102">
        <v>6</v>
      </c>
      <c r="E27" s="41">
        <f t="shared" si="0"/>
        <v>4.2253521126760569</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132</v>
      </c>
      <c r="P27" s="103">
        <v>145</v>
      </c>
      <c r="Q27" s="103">
        <v>12716858</v>
      </c>
      <c r="R27" s="46">
        <f t="shared" si="4"/>
        <v>5742</v>
      </c>
      <c r="S27" s="47">
        <f t="shared" si="5"/>
        <v>137.80799999999999</v>
      </c>
      <c r="T27" s="47">
        <f t="shared" si="6"/>
        <v>5.742</v>
      </c>
      <c r="U27" s="104">
        <v>5.8</v>
      </c>
      <c r="V27" s="104">
        <f t="shared" si="7"/>
        <v>5.8</v>
      </c>
      <c r="W27" s="105" t="s">
        <v>127</v>
      </c>
      <c r="X27" s="107">
        <v>0</v>
      </c>
      <c r="Y27" s="107">
        <v>1067</v>
      </c>
      <c r="Z27" s="107">
        <v>1187</v>
      </c>
      <c r="AA27" s="107">
        <v>1185</v>
      </c>
      <c r="AB27" s="107">
        <v>1186</v>
      </c>
      <c r="AC27" s="48" t="s">
        <v>90</v>
      </c>
      <c r="AD27" s="48" t="s">
        <v>90</v>
      </c>
      <c r="AE27" s="48" t="s">
        <v>90</v>
      </c>
      <c r="AF27" s="106" t="s">
        <v>90</v>
      </c>
      <c r="AG27" s="112">
        <v>49179820</v>
      </c>
      <c r="AH27" s="49">
        <f t="shared" si="9"/>
        <v>1320</v>
      </c>
      <c r="AI27" s="50">
        <f t="shared" si="8"/>
        <v>229.88505747126436</v>
      </c>
      <c r="AJ27" s="95">
        <v>0</v>
      </c>
      <c r="AK27" s="95">
        <v>1</v>
      </c>
      <c r="AL27" s="95">
        <v>1</v>
      </c>
      <c r="AM27" s="95">
        <v>1</v>
      </c>
      <c r="AN27" s="95">
        <v>1</v>
      </c>
      <c r="AO27" s="95">
        <v>0</v>
      </c>
      <c r="AP27" s="107">
        <v>11117015</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133</v>
      </c>
      <c r="P28" s="103">
        <v>142</v>
      </c>
      <c r="Q28" s="103">
        <v>12722944</v>
      </c>
      <c r="R28" s="46">
        <f t="shared" si="4"/>
        <v>6086</v>
      </c>
      <c r="S28" s="47">
        <f t="shared" si="5"/>
        <v>146.06399999999999</v>
      </c>
      <c r="T28" s="47">
        <f t="shared" si="6"/>
        <v>6.0860000000000003</v>
      </c>
      <c r="U28" s="104">
        <v>5.2</v>
      </c>
      <c r="V28" s="104">
        <f t="shared" si="7"/>
        <v>5.2</v>
      </c>
      <c r="W28" s="105" t="s">
        <v>127</v>
      </c>
      <c r="X28" s="107">
        <v>0</v>
      </c>
      <c r="Y28" s="107">
        <v>1046</v>
      </c>
      <c r="Z28" s="107">
        <v>1187</v>
      </c>
      <c r="AA28" s="107">
        <v>1185</v>
      </c>
      <c r="AB28" s="107">
        <v>1187</v>
      </c>
      <c r="AC28" s="48" t="s">
        <v>90</v>
      </c>
      <c r="AD28" s="48" t="s">
        <v>90</v>
      </c>
      <c r="AE28" s="48" t="s">
        <v>90</v>
      </c>
      <c r="AF28" s="106" t="s">
        <v>90</v>
      </c>
      <c r="AG28" s="112">
        <v>49181218</v>
      </c>
      <c r="AH28" s="49">
        <f t="shared" si="9"/>
        <v>1398</v>
      </c>
      <c r="AI28" s="50">
        <f t="shared" si="8"/>
        <v>229.70752546828786</v>
      </c>
      <c r="AJ28" s="95">
        <v>0</v>
      </c>
      <c r="AK28" s="95">
        <v>1</v>
      </c>
      <c r="AL28" s="95">
        <v>1</v>
      </c>
      <c r="AM28" s="95">
        <v>1</v>
      </c>
      <c r="AN28" s="95">
        <v>1</v>
      </c>
      <c r="AO28" s="95">
        <v>0</v>
      </c>
      <c r="AP28" s="107">
        <v>11117015</v>
      </c>
      <c r="AQ28" s="107">
        <f t="shared" si="1"/>
        <v>0</v>
      </c>
      <c r="AR28" s="53">
        <v>1.32</v>
      </c>
      <c r="AS28" s="52" t="s">
        <v>113</v>
      </c>
      <c r="AV28" s="58" t="s">
        <v>116</v>
      </c>
      <c r="AW28" s="58">
        <v>101.325</v>
      </c>
      <c r="AY28" s="97"/>
    </row>
    <row r="29" spans="1:51" x14ac:dyDescent="0.25">
      <c r="A29" s="94" t="s">
        <v>130</v>
      </c>
      <c r="B29" s="40">
        <v>2.75</v>
      </c>
      <c r="C29" s="40">
        <v>0.79166666666666896</v>
      </c>
      <c r="D29" s="102">
        <v>5</v>
      </c>
      <c r="E29" s="41">
        <f t="shared" si="0"/>
        <v>3.5211267605633805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130</v>
      </c>
      <c r="P29" s="103">
        <v>141</v>
      </c>
      <c r="Q29" s="103">
        <v>12728758</v>
      </c>
      <c r="R29" s="46">
        <f t="shared" si="4"/>
        <v>5814</v>
      </c>
      <c r="S29" s="47">
        <f t="shared" si="5"/>
        <v>139.536</v>
      </c>
      <c r="T29" s="47">
        <f t="shared" si="6"/>
        <v>5.8140000000000001</v>
      </c>
      <c r="U29" s="104">
        <v>4.8</v>
      </c>
      <c r="V29" s="104">
        <f t="shared" si="7"/>
        <v>4.8</v>
      </c>
      <c r="W29" s="105" t="s">
        <v>127</v>
      </c>
      <c r="X29" s="107">
        <v>0</v>
      </c>
      <c r="Y29" s="107">
        <v>1046</v>
      </c>
      <c r="Z29" s="107">
        <v>1186</v>
      </c>
      <c r="AA29" s="107">
        <v>1185</v>
      </c>
      <c r="AB29" s="107">
        <v>1187</v>
      </c>
      <c r="AC29" s="48" t="s">
        <v>90</v>
      </c>
      <c r="AD29" s="48" t="s">
        <v>90</v>
      </c>
      <c r="AE29" s="48" t="s">
        <v>90</v>
      </c>
      <c r="AF29" s="106" t="s">
        <v>90</v>
      </c>
      <c r="AG29" s="112">
        <v>49182568</v>
      </c>
      <c r="AH29" s="49">
        <f t="shared" si="9"/>
        <v>1350</v>
      </c>
      <c r="AI29" s="50">
        <f t="shared" si="8"/>
        <v>232.19814241486068</v>
      </c>
      <c r="AJ29" s="95">
        <v>0</v>
      </c>
      <c r="AK29" s="95">
        <v>1</v>
      </c>
      <c r="AL29" s="95">
        <v>1</v>
      </c>
      <c r="AM29" s="95">
        <v>1</v>
      </c>
      <c r="AN29" s="95">
        <v>1</v>
      </c>
      <c r="AO29" s="95">
        <v>0</v>
      </c>
      <c r="AP29" s="107">
        <v>11117015</v>
      </c>
      <c r="AQ29" s="107">
        <f t="shared" si="1"/>
        <v>0</v>
      </c>
      <c r="AR29" s="51"/>
      <c r="AS29" s="52" t="s">
        <v>113</v>
      </c>
      <c r="AY29" s="97"/>
    </row>
    <row r="30" spans="1:51" x14ac:dyDescent="0.25">
      <c r="B30" s="40">
        <v>2.7916666666666701</v>
      </c>
      <c r="C30" s="40">
        <v>0.83333333333333703</v>
      </c>
      <c r="D30" s="102">
        <v>5</v>
      </c>
      <c r="E30" s="41">
        <f t="shared" si="0"/>
        <v>3.5211267605633805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132</v>
      </c>
      <c r="P30" s="103">
        <v>135</v>
      </c>
      <c r="Q30" s="103">
        <v>12734700</v>
      </c>
      <c r="R30" s="46">
        <f t="shared" si="4"/>
        <v>5942</v>
      </c>
      <c r="S30" s="47">
        <f t="shared" si="5"/>
        <v>142.608</v>
      </c>
      <c r="T30" s="47">
        <f t="shared" si="6"/>
        <v>5.9420000000000002</v>
      </c>
      <c r="U30" s="104">
        <v>4.2</v>
      </c>
      <c r="V30" s="104">
        <f t="shared" si="7"/>
        <v>4.2</v>
      </c>
      <c r="W30" s="105" t="s">
        <v>127</v>
      </c>
      <c r="X30" s="107">
        <v>0</v>
      </c>
      <c r="Y30" s="107">
        <v>1025</v>
      </c>
      <c r="Z30" s="107">
        <v>1186</v>
      </c>
      <c r="AA30" s="107">
        <v>1185</v>
      </c>
      <c r="AB30" s="107">
        <v>1187</v>
      </c>
      <c r="AC30" s="48" t="s">
        <v>90</v>
      </c>
      <c r="AD30" s="48" t="s">
        <v>90</v>
      </c>
      <c r="AE30" s="48" t="s">
        <v>90</v>
      </c>
      <c r="AF30" s="106" t="s">
        <v>90</v>
      </c>
      <c r="AG30" s="112">
        <v>49183930</v>
      </c>
      <c r="AH30" s="49">
        <f t="shared" si="9"/>
        <v>1362</v>
      </c>
      <c r="AI30" s="50">
        <f t="shared" si="8"/>
        <v>229.21575227196229</v>
      </c>
      <c r="AJ30" s="95">
        <v>0</v>
      </c>
      <c r="AK30" s="95">
        <v>1</v>
      </c>
      <c r="AL30" s="95">
        <v>1</v>
      </c>
      <c r="AM30" s="95">
        <v>1</v>
      </c>
      <c r="AN30" s="95">
        <v>1</v>
      </c>
      <c r="AO30" s="95">
        <v>0</v>
      </c>
      <c r="AP30" s="107">
        <v>11117015</v>
      </c>
      <c r="AQ30" s="107">
        <f t="shared" si="1"/>
        <v>0</v>
      </c>
      <c r="AR30" s="51"/>
      <c r="AS30" s="52" t="s">
        <v>113</v>
      </c>
      <c r="AV30" s="273" t="s">
        <v>117</v>
      </c>
      <c r="AW30" s="273"/>
      <c r="AY30" s="97"/>
    </row>
    <row r="31" spans="1:51" x14ac:dyDescent="0.25">
      <c r="B31" s="40">
        <v>2.8333333333333299</v>
      </c>
      <c r="C31" s="40">
        <v>0.875000000000004</v>
      </c>
      <c r="D31" s="102">
        <v>5</v>
      </c>
      <c r="E31" s="41">
        <f t="shared" si="0"/>
        <v>3.5211267605633805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129</v>
      </c>
      <c r="P31" s="103">
        <v>140</v>
      </c>
      <c r="Q31" s="103">
        <v>12740246</v>
      </c>
      <c r="R31" s="46">
        <f t="shared" si="4"/>
        <v>5546</v>
      </c>
      <c r="S31" s="47">
        <f t="shared" si="5"/>
        <v>133.10400000000001</v>
      </c>
      <c r="T31" s="47">
        <f t="shared" si="6"/>
        <v>5.5460000000000003</v>
      </c>
      <c r="U31" s="104">
        <v>3.6</v>
      </c>
      <c r="V31" s="104">
        <f t="shared" si="7"/>
        <v>3.6</v>
      </c>
      <c r="W31" s="105" t="s">
        <v>127</v>
      </c>
      <c r="X31" s="107">
        <v>0</v>
      </c>
      <c r="Y31" s="107">
        <v>1077</v>
      </c>
      <c r="Z31" s="107">
        <v>1186</v>
      </c>
      <c r="AA31" s="107">
        <v>1185</v>
      </c>
      <c r="AB31" s="107">
        <v>1186</v>
      </c>
      <c r="AC31" s="48" t="s">
        <v>90</v>
      </c>
      <c r="AD31" s="48" t="s">
        <v>90</v>
      </c>
      <c r="AE31" s="48" t="s">
        <v>90</v>
      </c>
      <c r="AF31" s="106" t="s">
        <v>90</v>
      </c>
      <c r="AG31" s="112">
        <v>49185248</v>
      </c>
      <c r="AH31" s="49">
        <f t="shared" si="9"/>
        <v>1318</v>
      </c>
      <c r="AI31" s="50">
        <f t="shared" si="8"/>
        <v>237.64875586007932</v>
      </c>
      <c r="AJ31" s="95">
        <v>0</v>
      </c>
      <c r="AK31" s="95">
        <v>1</v>
      </c>
      <c r="AL31" s="95">
        <v>1</v>
      </c>
      <c r="AM31" s="95">
        <v>1</v>
      </c>
      <c r="AN31" s="95">
        <v>1</v>
      </c>
      <c r="AO31" s="95">
        <v>0</v>
      </c>
      <c r="AP31" s="107">
        <v>11117015</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124</v>
      </c>
      <c r="P32" s="103">
        <v>132</v>
      </c>
      <c r="Q32" s="103">
        <v>12745846</v>
      </c>
      <c r="R32" s="46">
        <f t="shared" si="4"/>
        <v>5600</v>
      </c>
      <c r="S32" s="47">
        <f t="shared" si="5"/>
        <v>134.4</v>
      </c>
      <c r="T32" s="47">
        <f t="shared" si="6"/>
        <v>5.6</v>
      </c>
      <c r="U32" s="104">
        <v>3.2</v>
      </c>
      <c r="V32" s="104">
        <f t="shared" si="7"/>
        <v>3.2</v>
      </c>
      <c r="W32" s="105" t="s">
        <v>127</v>
      </c>
      <c r="X32" s="107">
        <v>0</v>
      </c>
      <c r="Y32" s="107">
        <v>1025</v>
      </c>
      <c r="Z32" s="107">
        <v>1187</v>
      </c>
      <c r="AA32" s="107">
        <v>1185</v>
      </c>
      <c r="AB32" s="107">
        <v>1186</v>
      </c>
      <c r="AC32" s="48" t="s">
        <v>90</v>
      </c>
      <c r="AD32" s="48" t="s">
        <v>90</v>
      </c>
      <c r="AE32" s="48" t="s">
        <v>90</v>
      </c>
      <c r="AF32" s="106" t="s">
        <v>90</v>
      </c>
      <c r="AG32" s="112">
        <v>49186588</v>
      </c>
      <c r="AH32" s="49">
        <f t="shared" si="9"/>
        <v>1340</v>
      </c>
      <c r="AI32" s="50">
        <f t="shared" si="8"/>
        <v>239.28571428571431</v>
      </c>
      <c r="AJ32" s="95">
        <v>0</v>
      </c>
      <c r="AK32" s="95">
        <v>1</v>
      </c>
      <c r="AL32" s="95">
        <v>1</v>
      </c>
      <c r="AM32" s="95">
        <v>1</v>
      </c>
      <c r="AN32" s="95">
        <v>1</v>
      </c>
      <c r="AO32" s="95">
        <v>0</v>
      </c>
      <c r="AP32" s="107">
        <v>11117015</v>
      </c>
      <c r="AQ32" s="107">
        <f t="shared" si="1"/>
        <v>0</v>
      </c>
      <c r="AR32" s="53">
        <v>1.1599999999999999</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126</v>
      </c>
      <c r="P33" s="103">
        <v>120</v>
      </c>
      <c r="Q33" s="103">
        <v>12750950</v>
      </c>
      <c r="R33" s="46">
        <f t="shared" si="4"/>
        <v>5104</v>
      </c>
      <c r="S33" s="47">
        <f t="shared" si="5"/>
        <v>122.496</v>
      </c>
      <c r="T33" s="47">
        <f t="shared" si="6"/>
        <v>5.1040000000000001</v>
      </c>
      <c r="U33" s="104">
        <v>3.4</v>
      </c>
      <c r="V33" s="104">
        <f t="shared" si="7"/>
        <v>3.4</v>
      </c>
      <c r="W33" s="105" t="s">
        <v>131</v>
      </c>
      <c r="X33" s="107">
        <v>0</v>
      </c>
      <c r="Y33" s="107">
        <v>0</v>
      </c>
      <c r="Z33" s="107">
        <v>1156</v>
      </c>
      <c r="AA33" s="107">
        <v>1185</v>
      </c>
      <c r="AB33" s="107">
        <v>1156</v>
      </c>
      <c r="AC33" s="48" t="s">
        <v>90</v>
      </c>
      <c r="AD33" s="48" t="s">
        <v>90</v>
      </c>
      <c r="AE33" s="48" t="s">
        <v>90</v>
      </c>
      <c r="AF33" s="106" t="s">
        <v>90</v>
      </c>
      <c r="AG33" s="112">
        <v>49187788</v>
      </c>
      <c r="AH33" s="49">
        <f t="shared" si="9"/>
        <v>1200</v>
      </c>
      <c r="AI33" s="50">
        <f t="shared" si="8"/>
        <v>235.10971786833855</v>
      </c>
      <c r="AJ33" s="95">
        <v>0</v>
      </c>
      <c r="AK33" s="95">
        <v>0</v>
      </c>
      <c r="AL33" s="95">
        <v>1</v>
      </c>
      <c r="AM33" s="95">
        <v>1</v>
      </c>
      <c r="AN33" s="95">
        <v>1</v>
      </c>
      <c r="AO33" s="95">
        <v>0.3</v>
      </c>
      <c r="AP33" s="107">
        <v>11117177</v>
      </c>
      <c r="AQ33" s="107">
        <f t="shared" si="1"/>
        <v>162</v>
      </c>
      <c r="AR33" s="51"/>
      <c r="AS33" s="52" t="s">
        <v>113</v>
      </c>
      <c r="AY33" s="97"/>
    </row>
    <row r="34" spans="2:51" x14ac:dyDescent="0.25">
      <c r="B34" s="40">
        <v>2.9583333333333299</v>
      </c>
      <c r="C34" s="40">
        <v>1</v>
      </c>
      <c r="D34" s="102">
        <v>4</v>
      </c>
      <c r="E34" s="41">
        <f t="shared" si="0"/>
        <v>2.8169014084507045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122</v>
      </c>
      <c r="P34" s="103">
        <v>117</v>
      </c>
      <c r="Q34" s="103">
        <v>12755827</v>
      </c>
      <c r="R34" s="46">
        <f t="shared" si="4"/>
        <v>4877</v>
      </c>
      <c r="S34" s="47">
        <f t="shared" si="5"/>
        <v>117.048</v>
      </c>
      <c r="T34" s="47">
        <f t="shared" si="6"/>
        <v>4.8769999999999998</v>
      </c>
      <c r="U34" s="104">
        <v>4</v>
      </c>
      <c r="V34" s="104">
        <f t="shared" si="7"/>
        <v>4</v>
      </c>
      <c r="W34" s="105" t="s">
        <v>131</v>
      </c>
      <c r="X34" s="107">
        <v>0</v>
      </c>
      <c r="Y34" s="107">
        <v>0</v>
      </c>
      <c r="Z34" s="107">
        <v>1156</v>
      </c>
      <c r="AA34" s="107">
        <v>1185</v>
      </c>
      <c r="AB34" s="107">
        <v>1156</v>
      </c>
      <c r="AC34" s="48" t="s">
        <v>90</v>
      </c>
      <c r="AD34" s="48" t="s">
        <v>90</v>
      </c>
      <c r="AE34" s="48" t="s">
        <v>90</v>
      </c>
      <c r="AF34" s="106" t="s">
        <v>90</v>
      </c>
      <c r="AG34" s="112">
        <v>49188948</v>
      </c>
      <c r="AH34" s="49">
        <f t="shared" si="9"/>
        <v>1160</v>
      </c>
      <c r="AI34" s="50">
        <f t="shared" si="8"/>
        <v>237.85113799466887</v>
      </c>
      <c r="AJ34" s="95">
        <v>0</v>
      </c>
      <c r="AK34" s="95">
        <v>0</v>
      </c>
      <c r="AL34" s="95">
        <v>1</v>
      </c>
      <c r="AM34" s="95">
        <v>1</v>
      </c>
      <c r="AN34" s="95">
        <v>1</v>
      </c>
      <c r="AO34" s="95">
        <v>0.3</v>
      </c>
      <c r="AP34" s="107">
        <v>11117574</v>
      </c>
      <c r="AQ34" s="107">
        <f t="shared" si="1"/>
        <v>397</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129705</v>
      </c>
      <c r="S35" s="65">
        <f>AVERAGE(S11:S34)</f>
        <v>129.70500000000001</v>
      </c>
      <c r="T35" s="65">
        <f>SUM(T11:T34)</f>
        <v>129.70500000000001</v>
      </c>
      <c r="U35" s="104"/>
      <c r="V35" s="91"/>
      <c r="W35" s="57"/>
      <c r="X35" s="85"/>
      <c r="Y35" s="86"/>
      <c r="Z35" s="86"/>
      <c r="AA35" s="86"/>
      <c r="AB35" s="87"/>
      <c r="AC35" s="85"/>
      <c r="AD35" s="86"/>
      <c r="AE35" s="87"/>
      <c r="AF35" s="88"/>
      <c r="AG35" s="66">
        <f>AG34-AG10</f>
        <v>29792</v>
      </c>
      <c r="AH35" s="67">
        <f>SUM(AH11:AH34)</f>
        <v>29792</v>
      </c>
      <c r="AI35" s="68">
        <f>$AH$35/$T35</f>
        <v>229.69045140896648</v>
      </c>
      <c r="AJ35" s="95"/>
      <c r="AK35" s="95"/>
      <c r="AL35" s="95"/>
      <c r="AM35" s="95"/>
      <c r="AN35" s="95"/>
      <c r="AO35" s="69"/>
      <c r="AP35" s="70">
        <f>AP34-AP10</f>
        <v>2690</v>
      </c>
      <c r="AQ35" s="71">
        <f>SUM(AQ11:AQ34)</f>
        <v>2690</v>
      </c>
      <c r="AR35" s="72">
        <f>AVERAGE(AR11:AR34)</f>
        <v>1.1700000000000002</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34" t="s">
        <v>138</v>
      </c>
      <c r="C41" s="131"/>
      <c r="D41" s="131"/>
      <c r="E41" s="131"/>
      <c r="F41" s="131"/>
      <c r="G41" s="131"/>
      <c r="H41" s="131"/>
      <c r="I41" s="132"/>
      <c r="J41" s="132"/>
      <c r="K41" s="132"/>
      <c r="L41" s="132"/>
      <c r="M41" s="132"/>
      <c r="N41" s="132"/>
      <c r="O41" s="132"/>
      <c r="P41" s="132"/>
      <c r="Q41" s="132"/>
      <c r="R41" s="132"/>
      <c r="S41" s="133"/>
      <c r="T41" s="133"/>
      <c r="U41" s="133"/>
      <c r="V41" s="133"/>
      <c r="W41" s="98"/>
      <c r="X41" s="98"/>
      <c r="Y41" s="98"/>
      <c r="Z41" s="98"/>
      <c r="AA41" s="98"/>
      <c r="AB41" s="98"/>
      <c r="AC41" s="98"/>
      <c r="AD41" s="98"/>
      <c r="AE41" s="98"/>
      <c r="AM41" s="20"/>
      <c r="AN41" s="96"/>
      <c r="AO41" s="96"/>
      <c r="AP41" s="96"/>
      <c r="AQ41" s="96"/>
      <c r="AR41" s="98"/>
      <c r="AV41" s="73"/>
      <c r="AW41" s="73"/>
      <c r="AY41" s="97"/>
    </row>
    <row r="42" spans="2:51" x14ac:dyDescent="0.25">
      <c r="B42" s="135" t="s">
        <v>137</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185</v>
      </c>
      <c r="C44" s="99"/>
      <c r="D44" s="99"/>
      <c r="E44" s="99"/>
      <c r="F44" s="150"/>
      <c r="G44" s="150"/>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150"/>
      <c r="D45" s="150"/>
      <c r="E45" s="150"/>
      <c r="F45" s="150"/>
      <c r="G45" s="150"/>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150"/>
      <c r="D46" s="150"/>
      <c r="E46" s="150"/>
      <c r="F46" s="150"/>
      <c r="G46" s="150"/>
      <c r="H46" s="150"/>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177</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187</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1:51" x14ac:dyDescent="0.25">
      <c r="A53" s="161"/>
      <c r="B53" s="127" t="s">
        <v>152</v>
      </c>
      <c r="C53" s="128"/>
      <c r="D53" s="128"/>
      <c r="E53" s="128"/>
      <c r="F53" s="128"/>
      <c r="G53" s="128"/>
      <c r="H53" s="128"/>
      <c r="I53" s="129"/>
      <c r="J53" s="129"/>
      <c r="K53" s="129"/>
      <c r="L53" s="129"/>
      <c r="M53" s="129"/>
      <c r="N53" s="129"/>
      <c r="O53" s="129"/>
      <c r="P53" s="129"/>
      <c r="Q53" s="129"/>
      <c r="R53" s="129"/>
      <c r="S53" s="139"/>
      <c r="T53" s="83"/>
      <c r="U53" s="83"/>
      <c r="V53" s="83"/>
      <c r="W53" s="98"/>
      <c r="X53" s="98"/>
      <c r="Y53" s="98"/>
      <c r="Z53" s="98"/>
      <c r="AA53" s="98"/>
      <c r="AB53" s="98"/>
      <c r="AC53" s="98"/>
      <c r="AD53" s="98"/>
      <c r="AE53" s="98"/>
      <c r="AM53" s="20"/>
      <c r="AN53" s="96"/>
      <c r="AO53" s="96"/>
      <c r="AP53" s="96"/>
      <c r="AQ53" s="96"/>
      <c r="AR53" s="98"/>
      <c r="AV53" s="113"/>
      <c r="AW53" s="113"/>
      <c r="AY53" s="97"/>
    </row>
    <row r="54" spans="1:51" x14ac:dyDescent="0.25">
      <c r="B54" s="114" t="s">
        <v>145</v>
      </c>
      <c r="C54" s="99"/>
      <c r="D54" s="99"/>
      <c r="E54" s="99"/>
      <c r="F54" s="99"/>
      <c r="G54" s="99"/>
      <c r="H54" s="99"/>
      <c r="I54" s="100"/>
      <c r="J54" s="100"/>
      <c r="K54" s="100"/>
      <c r="L54" s="100"/>
      <c r="M54" s="100"/>
      <c r="N54" s="100"/>
      <c r="O54" s="100"/>
      <c r="P54" s="100"/>
      <c r="Q54" s="100"/>
      <c r="R54" s="100"/>
      <c r="S54" s="139"/>
      <c r="T54" s="83"/>
      <c r="U54" s="83"/>
      <c r="V54" s="83"/>
      <c r="W54" s="98"/>
      <c r="X54" s="98"/>
      <c r="Y54" s="98"/>
      <c r="Z54" s="98"/>
      <c r="AA54" s="98"/>
      <c r="AB54" s="98"/>
      <c r="AC54" s="98"/>
      <c r="AD54" s="98"/>
      <c r="AE54" s="98"/>
      <c r="AM54" s="20"/>
      <c r="AN54" s="96"/>
      <c r="AO54" s="96"/>
      <c r="AP54" s="96"/>
      <c r="AQ54" s="96"/>
      <c r="AR54" s="98"/>
      <c r="AV54" s="113"/>
      <c r="AW54" s="113"/>
      <c r="AY54" s="97"/>
    </row>
    <row r="55" spans="1:51" x14ac:dyDescent="0.25">
      <c r="B55" s="123" t="s">
        <v>134</v>
      </c>
      <c r="C55" s="99"/>
      <c r="D55" s="99"/>
      <c r="E55" s="99"/>
      <c r="F55" s="99"/>
      <c r="G55" s="99"/>
      <c r="H55" s="99"/>
      <c r="I55" s="100"/>
      <c r="J55" s="100"/>
      <c r="K55" s="100"/>
      <c r="L55" s="100"/>
      <c r="M55" s="100"/>
      <c r="N55" s="100"/>
      <c r="O55" s="100"/>
      <c r="P55" s="100"/>
      <c r="Q55" s="100"/>
      <c r="R55" s="100"/>
      <c r="S55" s="138"/>
      <c r="T55" s="83"/>
      <c r="U55" s="83"/>
      <c r="V55" s="83"/>
      <c r="W55" s="98"/>
      <c r="X55" s="98"/>
      <c r="Y55" s="98"/>
      <c r="Z55" s="98"/>
      <c r="AA55" s="98"/>
      <c r="AB55" s="98"/>
      <c r="AC55" s="98"/>
      <c r="AD55" s="98"/>
      <c r="AE55" s="98"/>
      <c r="AM55" s="20"/>
      <c r="AN55" s="96"/>
      <c r="AO55" s="96"/>
      <c r="AP55" s="96"/>
      <c r="AQ55" s="96"/>
      <c r="AR55" s="98"/>
      <c r="AV55" s="113"/>
      <c r="AW55" s="113"/>
      <c r="AY55" s="97"/>
    </row>
    <row r="56" spans="1:51" x14ac:dyDescent="0.25">
      <c r="B56" s="114" t="s">
        <v>188</v>
      </c>
      <c r="C56" s="99"/>
      <c r="D56" s="99"/>
      <c r="E56" s="99"/>
      <c r="F56" s="99"/>
      <c r="G56" s="99"/>
      <c r="H56" s="99"/>
      <c r="I56" s="100"/>
      <c r="J56" s="100"/>
      <c r="K56" s="100"/>
      <c r="L56" s="100"/>
      <c r="M56" s="100"/>
      <c r="N56" s="100"/>
      <c r="O56" s="100"/>
      <c r="P56" s="100"/>
      <c r="Q56" s="100"/>
      <c r="R56" s="100"/>
      <c r="S56" s="138"/>
      <c r="T56" s="83"/>
      <c r="U56" s="83"/>
      <c r="V56" s="83"/>
      <c r="W56" s="98"/>
      <c r="X56" s="98"/>
      <c r="Y56" s="98"/>
      <c r="Z56" s="98"/>
      <c r="AA56" s="98"/>
      <c r="AB56" s="98"/>
      <c r="AC56" s="98"/>
      <c r="AD56" s="98"/>
      <c r="AE56" s="98"/>
      <c r="AM56" s="20"/>
      <c r="AN56" s="96"/>
      <c r="AO56" s="96"/>
      <c r="AP56" s="96"/>
      <c r="AQ56" s="96"/>
      <c r="AR56" s="98"/>
      <c r="AV56" s="113"/>
      <c r="AW56" s="113"/>
      <c r="AY56" s="97"/>
    </row>
    <row r="57" spans="1:51" x14ac:dyDescent="0.25">
      <c r="B57" s="114"/>
      <c r="C57" s="99"/>
      <c r="D57" s="99"/>
      <c r="E57" s="99"/>
      <c r="F57" s="99"/>
      <c r="G57" s="99"/>
      <c r="H57" s="99"/>
      <c r="I57" s="100"/>
      <c r="J57" s="100"/>
      <c r="K57" s="100"/>
      <c r="L57" s="100"/>
      <c r="M57" s="100"/>
      <c r="N57" s="100"/>
      <c r="O57" s="100"/>
      <c r="P57" s="100"/>
      <c r="Q57" s="100"/>
      <c r="R57" s="100"/>
      <c r="S57" s="83"/>
      <c r="T57" s="83"/>
      <c r="U57" s="83"/>
      <c r="V57" s="83"/>
      <c r="W57" s="98"/>
      <c r="X57" s="98"/>
      <c r="Y57" s="98"/>
      <c r="Z57" s="98"/>
      <c r="AA57" s="98"/>
      <c r="AB57" s="98"/>
      <c r="AC57" s="98"/>
      <c r="AD57" s="98"/>
      <c r="AE57" s="98"/>
      <c r="AM57" s="20"/>
      <c r="AN57" s="96"/>
      <c r="AO57" s="96"/>
      <c r="AP57" s="96"/>
      <c r="AQ57" s="96"/>
      <c r="AR57" s="98"/>
      <c r="AV57" s="113"/>
      <c r="AW57" s="113"/>
      <c r="AY57" s="97"/>
    </row>
    <row r="58" spans="1:51" x14ac:dyDescent="0.25">
      <c r="B58" s="123"/>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1:51" x14ac:dyDescent="0.25">
      <c r="B59" s="11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1:51" x14ac:dyDescent="0.25">
      <c r="B60" s="81"/>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1: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1: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1: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1: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136"/>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A71" s="98"/>
      <c r="B71" s="116"/>
      <c r="C71" s="115"/>
      <c r="D71" s="109"/>
      <c r="E71" s="115"/>
      <c r="F71" s="115"/>
      <c r="G71" s="99"/>
      <c r="H71" s="99"/>
      <c r="I71" s="99"/>
      <c r="J71" s="100"/>
      <c r="K71" s="100"/>
      <c r="L71" s="100"/>
      <c r="M71" s="100"/>
      <c r="N71" s="100"/>
      <c r="O71" s="100"/>
      <c r="P71" s="100"/>
      <c r="Q71" s="100"/>
      <c r="R71" s="100"/>
      <c r="S71" s="100"/>
      <c r="T71" s="101"/>
      <c r="U71" s="79"/>
      <c r="V71" s="79"/>
      <c r="AS71" s="94"/>
      <c r="AT71" s="94"/>
      <c r="AU71" s="94"/>
      <c r="AV71" s="94"/>
      <c r="AW71" s="94"/>
      <c r="AX71" s="94"/>
      <c r="AY71" s="94"/>
    </row>
    <row r="72" spans="1:51" x14ac:dyDescent="0.25">
      <c r="A72" s="98"/>
      <c r="B72" s="117"/>
      <c r="C72" s="118"/>
      <c r="D72" s="119"/>
      <c r="E72" s="118"/>
      <c r="F72" s="118"/>
      <c r="G72" s="118"/>
      <c r="H72" s="118"/>
      <c r="I72" s="118"/>
      <c r="J72" s="120"/>
      <c r="K72" s="120"/>
      <c r="L72" s="120"/>
      <c r="M72" s="120"/>
      <c r="N72" s="120"/>
      <c r="O72" s="120"/>
      <c r="P72" s="120"/>
      <c r="Q72" s="120"/>
      <c r="R72" s="120"/>
      <c r="S72" s="120"/>
      <c r="T72" s="121"/>
      <c r="U72" s="122"/>
      <c r="V72" s="122"/>
      <c r="AS72" s="94"/>
      <c r="AT72" s="94"/>
      <c r="AU72" s="94"/>
      <c r="AV72" s="94"/>
      <c r="AW72" s="94"/>
      <c r="AX72" s="94"/>
      <c r="AY72" s="94"/>
    </row>
    <row r="73" spans="1:51" x14ac:dyDescent="0.25">
      <c r="A73" s="98"/>
      <c r="B73" s="117"/>
      <c r="C73" s="118"/>
      <c r="D73" s="119"/>
      <c r="E73" s="118"/>
      <c r="F73" s="118"/>
      <c r="G73" s="118"/>
      <c r="H73" s="118"/>
      <c r="I73" s="118"/>
      <c r="J73" s="120"/>
      <c r="K73" s="120"/>
      <c r="L73" s="120"/>
      <c r="M73" s="120"/>
      <c r="N73" s="120"/>
      <c r="O73" s="120"/>
      <c r="P73" s="120"/>
      <c r="Q73" s="120"/>
      <c r="R73" s="120"/>
      <c r="S73" s="120"/>
      <c r="T73" s="121"/>
      <c r="U73" s="122"/>
      <c r="V73" s="122"/>
      <c r="AS73" s="94"/>
      <c r="AT73" s="94"/>
      <c r="AU73" s="94"/>
      <c r="AV73" s="94"/>
      <c r="AW73" s="94"/>
      <c r="AX73" s="94"/>
      <c r="AY73" s="94"/>
    </row>
    <row r="74" spans="1:51" x14ac:dyDescent="0.25">
      <c r="A74" s="98"/>
      <c r="B74" s="117"/>
      <c r="C74" s="118"/>
      <c r="D74" s="119"/>
      <c r="E74" s="118"/>
      <c r="F74" s="118"/>
      <c r="G74" s="118"/>
      <c r="H74" s="118"/>
      <c r="I74" s="118"/>
      <c r="J74" s="120"/>
      <c r="K74" s="120"/>
      <c r="L74" s="120"/>
      <c r="M74" s="120"/>
      <c r="N74" s="120"/>
      <c r="O74" s="120"/>
      <c r="P74" s="120"/>
      <c r="Q74" s="120"/>
      <c r="R74" s="120"/>
      <c r="S74" s="120"/>
      <c r="T74" s="121"/>
      <c r="U74" s="122"/>
      <c r="V74" s="122"/>
      <c r="AS74" s="94"/>
      <c r="AT74" s="94"/>
      <c r="AU74" s="94"/>
      <c r="AV74" s="94"/>
      <c r="AW74" s="94"/>
      <c r="AX74" s="94"/>
      <c r="AY74" s="94"/>
    </row>
    <row r="75" spans="1:51" x14ac:dyDescent="0.25">
      <c r="O75" s="12"/>
      <c r="P75" s="96"/>
      <c r="Q75" s="96"/>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R78" s="96"/>
      <c r="S78" s="96"/>
      <c r="AS78" s="94"/>
      <c r="AT78" s="94"/>
      <c r="AU78" s="94"/>
      <c r="AV78" s="94"/>
      <c r="AW78" s="94"/>
      <c r="AX78" s="94"/>
      <c r="AY78" s="94"/>
    </row>
    <row r="79" spans="1:51" x14ac:dyDescent="0.25">
      <c r="O79" s="12"/>
      <c r="P79" s="96"/>
      <c r="Q79" s="96"/>
      <c r="R79" s="96"/>
      <c r="S79" s="96"/>
      <c r="T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T81" s="96"/>
      <c r="AS81" s="94"/>
      <c r="AT81" s="94"/>
      <c r="AU81" s="94"/>
      <c r="AV81" s="94"/>
      <c r="AW81" s="94"/>
      <c r="AX81" s="94"/>
      <c r="AY81" s="94"/>
    </row>
    <row r="82" spans="15:51" x14ac:dyDescent="0.25">
      <c r="O82" s="96"/>
      <c r="Q82" s="96"/>
      <c r="R82" s="96"/>
      <c r="S82" s="96"/>
      <c r="AS82" s="94"/>
      <c r="AT82" s="94"/>
      <c r="AU82" s="94"/>
      <c r="AV82" s="94"/>
      <c r="AW82" s="94"/>
      <c r="AX82" s="94"/>
      <c r="AY82" s="94"/>
    </row>
    <row r="83" spans="15:51" x14ac:dyDescent="0.25">
      <c r="O83" s="12"/>
      <c r="P83" s="96"/>
      <c r="Q83" s="96"/>
      <c r="R83" s="96"/>
      <c r="S83" s="96"/>
      <c r="T83" s="96"/>
      <c r="AS83" s="94"/>
      <c r="AT83" s="94"/>
      <c r="AU83" s="94"/>
      <c r="AV83" s="94"/>
      <c r="AW83" s="94"/>
      <c r="AX83" s="94"/>
      <c r="AY83" s="94"/>
    </row>
    <row r="84" spans="15:51" x14ac:dyDescent="0.25">
      <c r="O84" s="12"/>
      <c r="P84" s="96"/>
      <c r="Q84" s="96"/>
      <c r="R84" s="96"/>
      <c r="S84" s="96"/>
      <c r="T84" s="96"/>
      <c r="U84" s="96"/>
      <c r="AS84" s="94"/>
      <c r="AT84" s="94"/>
      <c r="AU84" s="94"/>
      <c r="AV84" s="94"/>
      <c r="AW84" s="94"/>
      <c r="AX84" s="94"/>
      <c r="AY84" s="94"/>
    </row>
    <row r="85" spans="15:51" x14ac:dyDescent="0.25">
      <c r="O85" s="12"/>
      <c r="P85" s="96"/>
      <c r="T85" s="96"/>
      <c r="U85" s="96"/>
      <c r="AS85" s="94"/>
      <c r="AT85" s="94"/>
      <c r="AU85" s="94"/>
      <c r="AV85" s="94"/>
      <c r="AW85" s="94"/>
      <c r="AX85" s="94"/>
      <c r="AY85" s="94"/>
    </row>
    <row r="97" spans="45:51" x14ac:dyDescent="0.25">
      <c r="AS97" s="94"/>
      <c r="AT97" s="94"/>
      <c r="AU97" s="94"/>
      <c r="AV97" s="94"/>
      <c r="AW97" s="94"/>
      <c r="AX97" s="94"/>
      <c r="AY97" s="94"/>
    </row>
  </sheetData>
  <protectedRanges>
    <protectedRange sqref="S71:T74"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1:R74" name="Range2_12_1_6_1_1"/>
    <protectedRange sqref="L71:M74" name="Range2_2_12_1_7_1_1"/>
    <protectedRange sqref="AS11:AS15" name="Range1_4_1_1_1_1"/>
    <protectedRange sqref="J11:J15 J26:J34" name="Range1_1_2_1_10_1_1_1_1"/>
    <protectedRange sqref="S38:S70" name="Range2_12_3_1_1_1_1"/>
    <protectedRange sqref="D38:H38 N58:R70 N38:R52" name="Range2_12_1_3_1_1_1_1"/>
    <protectedRange sqref="I38:M38 E58:M70 E39:M43 F44:M44 E45:M52" name="Range2_2_12_1_6_1_1_1_1"/>
    <protectedRange sqref="D58:D70 D39:D43 D45:D52" name="Range2_1_1_1_1_11_1_1_1_1_1_1"/>
    <protectedRange sqref="C58:C70 C39:C43 C45:C52" name="Range2_1_2_1_1_1_1_1"/>
    <protectedRange sqref="C38" name="Range2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1:K74" name="Range2_2_12_1_4_1_1_1_1_1_1_1_1_1_1_1_1_1_1_1"/>
    <protectedRange sqref="I71:I74" name="Range2_2_12_1_7_1_1_2_2_1_2"/>
    <protectedRange sqref="F71:H74" name="Range2_2_12_1_3_1_2_1_1_1_1_2_1_1_1_1_1_1_1_1_1_1_1"/>
    <protectedRange sqref="E71: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4" name="Range2_2_12_1_6_1_1_1_1_2"/>
    <protectedRange sqref="D44" name="Range2_1_1_1_1_11_1_1_1_1_1_1_2"/>
    <protectedRange sqref="C44" name="Range2_1_2_1_1_1_1_1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N57:R57" name="Range2_12_1_3_1_1_1_1_2_1_2_2_2_2_2_2_2_2_2"/>
    <protectedRange sqref="I57:M57" name="Range2_2_12_1_6_1_1_1_1_3_1_2_2_2_3_2_2_2_2_2"/>
    <protectedRange sqref="E57:H57" name="Range2_2_12_1_6_1_1_1_1_2_2_1_2_2_2_2_2_2_2_2_2"/>
    <protectedRange sqref="D57" name="Range2_1_1_1_1_11_1_1_1_1_1_1_2_2_1_2_2_2_2_2_2_2_2_2"/>
    <protectedRange sqref="C57" name="Range2_1_2_1_1_1_1_1_2_1_2_1_2_2_2_2_2_2_2_2_2_2"/>
    <protectedRange sqref="N56:R56" name="Range2_12_1_3_1_1_1_1_2_1_2_2_2_2_2_2_2_2_2_2"/>
    <protectedRange sqref="I56:M56" name="Range2_2_12_1_6_1_1_1_1_3_1_2_2_2_3_2_2_2_2_2_2"/>
    <protectedRange sqref="E56:H56" name="Range2_2_12_1_6_1_1_1_1_2_2_1_2_2_2_2_2_2_2_2_2_2"/>
    <protectedRange sqref="D56" name="Range2_1_1_1_1_11_1_1_1_1_1_1_2_2_1_2_2_2_2_2_2_2_2_2_2"/>
    <protectedRange sqref="N55:R55" name="Range2_12_1_3_1_1_1_1_2_1_2_2_2_2_2_2_3_2_2_2_2_2_2"/>
    <protectedRange sqref="I55:M55" name="Range2_2_12_1_6_1_1_1_1_3_1_2_2_2_3_2_2_3_2_2_2_2_2_2"/>
    <protectedRange sqref="G55:H55" name="Range2_2_12_1_6_1_1_1_1_2_2_1_2_2_2_2_2_2_3_2_2_2_2_2_2"/>
    <protectedRange sqref="E55:F55" name="Range2_2_12_1_6_1_1_1_1_3_1_2_2_2_1_2_2_2_2_2_2_2_2_2_2_2_2_2"/>
    <protectedRange sqref="D55" name="Range2_1_1_1_1_11_1_1_1_1_1_1_3_1_2_2_2_1_2_2_2_2_2_2_2_2_2_2_2_2_2"/>
    <protectedRange sqref="N53:R54" name="Range2_12_1_3_1_1_1_1_2_1_2_2_2_2_2_2_3_2_2_2_2_2_2_2_2"/>
    <protectedRange sqref="I53:M54" name="Range2_2_12_1_6_1_1_1_1_3_1_2_2_2_3_2_2_3_2_2_2_2_2_2_2_2"/>
    <protectedRange sqref="E53:H53 G54:H54" name="Range2_2_12_1_6_1_1_1_1_2_2_1_2_2_2_2_2_2_3_2_2_2_2_2_2_2_2"/>
    <protectedRange sqref="D53" name="Range2_1_1_1_1_11_1_1_1_1_1_1_2_2_1_2_2_2_2_2_2_3_2_2_2_2_2_2_2_2"/>
    <protectedRange sqref="E54:F54" name="Range2_2_12_1_6_1_1_1_1_3_1_2_2_2_1_2_2_2_2_2_2_2_2_2_2_2_2_2_2_2"/>
    <protectedRange sqref="D54" name="Range2_1_1_1_1_11_1_1_1_1_1_1_3_1_2_2_2_1_2_2_2_2_2_2_2_2_2_2_2_2_2_2_2"/>
    <protectedRange sqref="C53" name="Range2_1_2_1_1_1_1_1_2_1_2_1_2_2_2_2_2_2_3_2_2_2_2_2_2_2_2"/>
    <protectedRange sqref="C56" name="Range2_1_2_1_1_1_1_1_2_1_2_1_2_2_2_2_2_2_2_2_2_2_2"/>
    <protectedRange sqref="C55" name="Range2_1_2_1_1_1_1_1_3_1_2_2_1_2_1_2_2_2_2_2_2_2_2_2_2_2_2_2_2"/>
    <protectedRange sqref="C54" name="Range2_1_2_1_1_1_1_1_3_1_2_2_1_2_1_2_2_2_2_2_2_2_2_2_2_2_2_2_2_2_2"/>
    <protectedRange sqref="Q10" name="Range1_16_3_1_1_1_1_1_4_1"/>
    <protectedRange sqref="AG10" name="Range1_16_3_1_1_1_1_1_3"/>
    <protectedRange sqref="AP10" name="Range1_16_3_1_1_1_1_1_5"/>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7"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11:AA15 AA34 X11:Y15 X34:Y34 X16:AB33">
    <cfRule type="containsText" dxfId="1261" priority="36" operator="containsText" text="N/A">
      <formula>NOT(ISERROR(SEARCH("N/A",X11)))</formula>
    </cfRule>
    <cfRule type="cellIs" dxfId="1260" priority="49" operator="equal">
      <formula>0</formula>
    </cfRule>
  </conditionalFormatting>
  <conditionalFormatting sqref="AC11:AE34 AA11:AA15 AA34 X11:Y15 X34:Y34 X16:AB33">
    <cfRule type="cellIs" dxfId="1259" priority="48" operator="greaterThanOrEqual">
      <formula>1185</formula>
    </cfRule>
  </conditionalFormatting>
  <conditionalFormatting sqref="AC11:AE34 AA11:AA15 AA34 X11:Y15 X34:Y34 X16:AB33">
    <cfRule type="cellIs" dxfId="1258" priority="47" operator="between">
      <formula>0.1</formula>
      <formula>1184</formula>
    </cfRule>
  </conditionalFormatting>
  <conditionalFormatting sqref="X8">
    <cfRule type="cellIs" dxfId="1257" priority="46" operator="equal">
      <formula>0</formula>
    </cfRule>
  </conditionalFormatting>
  <conditionalFormatting sqref="X8">
    <cfRule type="cellIs" dxfId="1256" priority="45" operator="greaterThan">
      <formula>1179</formula>
    </cfRule>
  </conditionalFormatting>
  <conditionalFormatting sqref="X8">
    <cfRule type="cellIs" dxfId="1255" priority="44" operator="greaterThan">
      <formula>99</formula>
    </cfRule>
  </conditionalFormatting>
  <conditionalFormatting sqref="X8">
    <cfRule type="cellIs" dxfId="1254" priority="43" operator="greaterThan">
      <formula>0.99</formula>
    </cfRule>
  </conditionalFormatting>
  <conditionalFormatting sqref="AB8">
    <cfRule type="cellIs" dxfId="1253" priority="42" operator="equal">
      <formula>0</formula>
    </cfRule>
  </conditionalFormatting>
  <conditionalFormatting sqref="AB8">
    <cfRule type="cellIs" dxfId="1252" priority="41" operator="greaterThan">
      <formula>1179</formula>
    </cfRule>
  </conditionalFormatting>
  <conditionalFormatting sqref="AB8">
    <cfRule type="cellIs" dxfId="1251" priority="40" operator="greaterThan">
      <formula>99</formula>
    </cfRule>
  </conditionalFormatting>
  <conditionalFormatting sqref="AB8">
    <cfRule type="cellIs" dxfId="1250" priority="39" operator="greaterThan">
      <formula>0.99</formula>
    </cfRule>
  </conditionalFormatting>
  <conditionalFormatting sqref="AH11:AH31">
    <cfRule type="cellIs" dxfId="1249" priority="37" operator="greaterThan">
      <formula>$AH$8</formula>
    </cfRule>
    <cfRule type="cellIs" dxfId="1248" priority="38" operator="greaterThan">
      <formula>$AH$8</formula>
    </cfRule>
  </conditionalFormatting>
  <conditionalFormatting sqref="AB11:AB15 AB34">
    <cfRule type="containsText" dxfId="1247" priority="32" operator="containsText" text="N/A">
      <formula>NOT(ISERROR(SEARCH("N/A",AB11)))</formula>
    </cfRule>
    <cfRule type="cellIs" dxfId="1246" priority="35" operator="equal">
      <formula>0</formula>
    </cfRule>
  </conditionalFormatting>
  <conditionalFormatting sqref="AB11:AB15 AB34">
    <cfRule type="cellIs" dxfId="1245" priority="34" operator="greaterThanOrEqual">
      <formula>1185</formula>
    </cfRule>
  </conditionalFormatting>
  <conditionalFormatting sqref="AB11:AB15 AB34">
    <cfRule type="cellIs" dxfId="1244" priority="33" operator="between">
      <formula>0.1</formula>
      <formula>1184</formula>
    </cfRule>
  </conditionalFormatting>
  <conditionalFormatting sqref="AN11:AN35 AO11:AO34">
    <cfRule type="cellIs" dxfId="1243" priority="31" operator="equal">
      <formula>0</formula>
    </cfRule>
  </conditionalFormatting>
  <conditionalFormatting sqref="AN11:AN35 AO11:AO34">
    <cfRule type="cellIs" dxfId="1242" priority="30" operator="greaterThan">
      <formula>1179</formula>
    </cfRule>
  </conditionalFormatting>
  <conditionalFormatting sqref="AN11:AN35 AO11:AO34">
    <cfRule type="cellIs" dxfId="1241" priority="29" operator="greaterThan">
      <formula>99</formula>
    </cfRule>
  </conditionalFormatting>
  <conditionalFormatting sqref="AN11:AN35 AO11:AO34">
    <cfRule type="cellIs" dxfId="1240" priority="28" operator="greaterThan">
      <formula>0.99</formula>
    </cfRule>
  </conditionalFormatting>
  <conditionalFormatting sqref="AQ11:AQ34">
    <cfRule type="cellIs" dxfId="1239" priority="27" operator="equal">
      <formula>0</formula>
    </cfRule>
  </conditionalFormatting>
  <conditionalFormatting sqref="AQ11:AQ34">
    <cfRule type="cellIs" dxfId="1238" priority="26" operator="greaterThan">
      <formula>1179</formula>
    </cfRule>
  </conditionalFormatting>
  <conditionalFormatting sqref="AQ11:AQ34">
    <cfRule type="cellIs" dxfId="1237" priority="25" operator="greaterThan">
      <formula>99</formula>
    </cfRule>
  </conditionalFormatting>
  <conditionalFormatting sqref="AQ11:AQ34">
    <cfRule type="cellIs" dxfId="1236" priority="24" operator="greaterThan">
      <formula>0.99</formula>
    </cfRule>
  </conditionalFormatting>
  <conditionalFormatting sqref="Z11:Z15 Z34">
    <cfRule type="containsText" dxfId="1235" priority="20" operator="containsText" text="N/A">
      <formula>NOT(ISERROR(SEARCH("N/A",Z11)))</formula>
    </cfRule>
    <cfRule type="cellIs" dxfId="1234" priority="23" operator="equal">
      <formula>0</formula>
    </cfRule>
  </conditionalFormatting>
  <conditionalFormatting sqref="Z11:Z15 Z34">
    <cfRule type="cellIs" dxfId="1233" priority="22" operator="greaterThanOrEqual">
      <formula>1185</formula>
    </cfRule>
  </conditionalFormatting>
  <conditionalFormatting sqref="Z11:Z15 Z34">
    <cfRule type="cellIs" dxfId="1232" priority="21" operator="between">
      <formula>0.1</formula>
      <formula>1184</formula>
    </cfRule>
  </conditionalFormatting>
  <conditionalFormatting sqref="AJ11:AN35">
    <cfRule type="cellIs" dxfId="1231" priority="19" operator="equal">
      <formula>0</formula>
    </cfRule>
  </conditionalFormatting>
  <conditionalFormatting sqref="AJ11:AN35">
    <cfRule type="cellIs" dxfId="1230" priority="18" operator="greaterThan">
      <formula>1179</formula>
    </cfRule>
  </conditionalFormatting>
  <conditionalFormatting sqref="AJ11:AN35">
    <cfRule type="cellIs" dxfId="1229" priority="17" operator="greaterThan">
      <formula>99</formula>
    </cfRule>
  </conditionalFormatting>
  <conditionalFormatting sqref="AJ11:AN35">
    <cfRule type="cellIs" dxfId="1228" priority="16" operator="greaterThan">
      <formula>0.99</formula>
    </cfRule>
  </conditionalFormatting>
  <conditionalFormatting sqref="AP11:AP34">
    <cfRule type="cellIs" dxfId="1227" priority="15" operator="equal">
      <formula>0</formula>
    </cfRule>
  </conditionalFormatting>
  <conditionalFormatting sqref="AP11:AP34">
    <cfRule type="cellIs" dxfId="1226" priority="14" operator="greaterThan">
      <formula>1179</formula>
    </cfRule>
  </conditionalFormatting>
  <conditionalFormatting sqref="AP11:AP34">
    <cfRule type="cellIs" dxfId="1225" priority="13" operator="greaterThan">
      <formula>99</formula>
    </cfRule>
  </conditionalFormatting>
  <conditionalFormatting sqref="AP11:AP34">
    <cfRule type="cellIs" dxfId="1224" priority="12" operator="greaterThan">
      <formula>0.99</formula>
    </cfRule>
  </conditionalFormatting>
  <conditionalFormatting sqref="AH32:AH34">
    <cfRule type="cellIs" dxfId="1223" priority="10" operator="greaterThan">
      <formula>$AH$8</formula>
    </cfRule>
    <cfRule type="cellIs" dxfId="1222" priority="11" operator="greaterThan">
      <formula>$AH$8</formula>
    </cfRule>
  </conditionalFormatting>
  <conditionalFormatting sqref="AI11:AI34">
    <cfRule type="cellIs" dxfId="1221" priority="9" operator="greaterThan">
      <formula>$AI$8</formula>
    </cfRule>
  </conditionalFormatting>
  <conditionalFormatting sqref="AL32:AN34 AL11:AL34">
    <cfRule type="cellIs" dxfId="1220" priority="8" operator="equal">
      <formula>0</formula>
    </cfRule>
  </conditionalFormatting>
  <conditionalFormatting sqref="AL32:AN34 AL11:AL34">
    <cfRule type="cellIs" dxfId="1219" priority="7" operator="greaterThan">
      <formula>1179</formula>
    </cfRule>
  </conditionalFormatting>
  <conditionalFormatting sqref="AL32:AN34 AL11:AL34">
    <cfRule type="cellIs" dxfId="1218" priority="6" operator="greaterThan">
      <formula>99</formula>
    </cfRule>
  </conditionalFormatting>
  <conditionalFormatting sqref="AL32:AN34 AL11:AL34">
    <cfRule type="cellIs" dxfId="1217" priority="5" operator="greaterThan">
      <formula>0.99</formula>
    </cfRule>
  </conditionalFormatting>
  <conditionalFormatting sqref="AM16:AM34">
    <cfRule type="cellIs" dxfId="1216" priority="4" operator="equal">
      <formula>0</formula>
    </cfRule>
  </conditionalFormatting>
  <conditionalFormatting sqref="AM16:AM34">
    <cfRule type="cellIs" dxfId="1215" priority="3" operator="greaterThan">
      <formula>1179</formula>
    </cfRule>
  </conditionalFormatting>
  <conditionalFormatting sqref="AM16:AM34">
    <cfRule type="cellIs" dxfId="1214" priority="2" operator="greaterThan">
      <formula>99</formula>
    </cfRule>
  </conditionalFormatting>
  <conditionalFormatting sqref="AM16:AM34">
    <cfRule type="cellIs" dxfId="1213"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showWhiteSpace="0" topLeftCell="E11" zoomScaleNormal="100" workbookViewId="0">
      <selection activeCell="W11" sqref="W11:W34"/>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125</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126</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171"/>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74" t="s">
        <v>10</v>
      </c>
      <c r="I7" s="108" t="s">
        <v>11</v>
      </c>
      <c r="J7" s="108" t="s">
        <v>12</v>
      </c>
      <c r="K7" s="108" t="s">
        <v>13</v>
      </c>
      <c r="L7" s="12"/>
      <c r="M7" s="12"/>
      <c r="N7" s="12"/>
      <c r="O7" s="174"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42593</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30088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172" t="s">
        <v>51</v>
      </c>
      <c r="V9" s="172" t="s">
        <v>52</v>
      </c>
      <c r="W9" s="283" t="s">
        <v>53</v>
      </c>
      <c r="X9" s="284" t="s">
        <v>54</v>
      </c>
      <c r="Y9" s="285"/>
      <c r="Z9" s="285"/>
      <c r="AA9" s="285"/>
      <c r="AB9" s="285"/>
      <c r="AC9" s="285"/>
      <c r="AD9" s="285"/>
      <c r="AE9" s="286"/>
      <c r="AF9" s="170" t="s">
        <v>55</v>
      </c>
      <c r="AG9" s="170" t="s">
        <v>56</v>
      </c>
      <c r="AH9" s="272" t="s">
        <v>57</v>
      </c>
      <c r="AI9" s="287" t="s">
        <v>58</v>
      </c>
      <c r="AJ9" s="172" t="s">
        <v>59</v>
      </c>
      <c r="AK9" s="172" t="s">
        <v>60</v>
      </c>
      <c r="AL9" s="172" t="s">
        <v>61</v>
      </c>
      <c r="AM9" s="172" t="s">
        <v>62</v>
      </c>
      <c r="AN9" s="172" t="s">
        <v>63</v>
      </c>
      <c r="AO9" s="172" t="s">
        <v>64</v>
      </c>
      <c r="AP9" s="172" t="s">
        <v>65</v>
      </c>
      <c r="AQ9" s="270" t="s">
        <v>66</v>
      </c>
      <c r="AR9" s="172" t="s">
        <v>67</v>
      </c>
      <c r="AS9" s="272" t="s">
        <v>68</v>
      </c>
      <c r="AV9" s="35" t="s">
        <v>69</v>
      </c>
      <c r="AW9" s="35" t="s">
        <v>70</v>
      </c>
      <c r="AY9" s="36" t="s">
        <v>71</v>
      </c>
    </row>
    <row r="10" spans="2:51" x14ac:dyDescent="0.25">
      <c r="B10" s="172" t="s">
        <v>72</v>
      </c>
      <c r="C10" s="172" t="s">
        <v>73</v>
      </c>
      <c r="D10" s="172" t="s">
        <v>74</v>
      </c>
      <c r="E10" s="172" t="s">
        <v>75</v>
      </c>
      <c r="F10" s="172" t="s">
        <v>74</v>
      </c>
      <c r="G10" s="172" t="s">
        <v>75</v>
      </c>
      <c r="H10" s="266"/>
      <c r="I10" s="172" t="s">
        <v>75</v>
      </c>
      <c r="J10" s="172" t="s">
        <v>75</v>
      </c>
      <c r="K10" s="172" t="s">
        <v>75</v>
      </c>
      <c r="L10" s="28" t="s">
        <v>29</v>
      </c>
      <c r="M10" s="269"/>
      <c r="N10" s="28" t="s">
        <v>29</v>
      </c>
      <c r="O10" s="271"/>
      <c r="P10" s="271"/>
      <c r="Q10" s="1">
        <f>'AUG 10'!Q34</f>
        <v>12755827</v>
      </c>
      <c r="R10" s="280"/>
      <c r="S10" s="281"/>
      <c r="T10" s="282"/>
      <c r="U10" s="172" t="s">
        <v>75</v>
      </c>
      <c r="V10" s="172" t="s">
        <v>75</v>
      </c>
      <c r="W10" s="283"/>
      <c r="X10" s="37" t="s">
        <v>76</v>
      </c>
      <c r="Y10" s="37" t="s">
        <v>77</v>
      </c>
      <c r="Z10" s="37" t="s">
        <v>78</v>
      </c>
      <c r="AA10" s="37" t="s">
        <v>79</v>
      </c>
      <c r="AB10" s="37" t="s">
        <v>80</v>
      </c>
      <c r="AC10" s="37" t="s">
        <v>81</v>
      </c>
      <c r="AD10" s="37" t="s">
        <v>82</v>
      </c>
      <c r="AE10" s="37" t="s">
        <v>83</v>
      </c>
      <c r="AF10" s="38"/>
      <c r="AG10" s="1">
        <f>'AUG 10'!AG34</f>
        <v>49188948</v>
      </c>
      <c r="AH10" s="272"/>
      <c r="AI10" s="288"/>
      <c r="AJ10" s="172" t="s">
        <v>84</v>
      </c>
      <c r="AK10" s="172" t="s">
        <v>84</v>
      </c>
      <c r="AL10" s="172" t="s">
        <v>84</v>
      </c>
      <c r="AM10" s="172" t="s">
        <v>84</v>
      </c>
      <c r="AN10" s="172" t="s">
        <v>84</v>
      </c>
      <c r="AO10" s="172" t="s">
        <v>84</v>
      </c>
      <c r="AP10" s="1">
        <f>'AUG 10'!AP34</f>
        <v>11117574</v>
      </c>
      <c r="AQ10" s="271"/>
      <c r="AR10" s="173" t="s">
        <v>85</v>
      </c>
      <c r="AS10" s="272"/>
      <c r="AV10" s="39" t="s">
        <v>86</v>
      </c>
      <c r="AW10" s="39" t="s">
        <v>87</v>
      </c>
      <c r="AY10" s="80" t="s">
        <v>126</v>
      </c>
    </row>
    <row r="11" spans="2:51" x14ac:dyDescent="0.25">
      <c r="B11" s="40">
        <v>2</v>
      </c>
      <c r="C11" s="40">
        <v>4.1666666666666664E-2</v>
      </c>
      <c r="D11" s="102">
        <v>4</v>
      </c>
      <c r="E11" s="41">
        <f t="shared" ref="E11:E34" si="0">D11/1.42</f>
        <v>2.8169014084507045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125</v>
      </c>
      <c r="P11" s="103">
        <v>101</v>
      </c>
      <c r="Q11" s="103">
        <v>12760046</v>
      </c>
      <c r="R11" s="46">
        <f>IF(ISBLANK(Q11),"-",Q11-Q10)</f>
        <v>4219</v>
      </c>
      <c r="S11" s="47">
        <f>R11*24/1000</f>
        <v>101.256</v>
      </c>
      <c r="T11" s="47">
        <f>R11/1000</f>
        <v>4.2190000000000003</v>
      </c>
      <c r="U11" s="104">
        <v>5.0999999999999996</v>
      </c>
      <c r="V11" s="104">
        <f>U11</f>
        <v>5.0999999999999996</v>
      </c>
      <c r="W11" s="105" t="s">
        <v>131</v>
      </c>
      <c r="X11" s="107">
        <v>0</v>
      </c>
      <c r="Y11" s="107">
        <v>0</v>
      </c>
      <c r="Z11" s="107">
        <v>1026</v>
      </c>
      <c r="AA11" s="107">
        <v>1185</v>
      </c>
      <c r="AB11" s="107">
        <v>1026</v>
      </c>
      <c r="AC11" s="48" t="s">
        <v>90</v>
      </c>
      <c r="AD11" s="48" t="s">
        <v>90</v>
      </c>
      <c r="AE11" s="48" t="s">
        <v>90</v>
      </c>
      <c r="AF11" s="106" t="s">
        <v>90</v>
      </c>
      <c r="AG11" s="112">
        <v>49189880</v>
      </c>
      <c r="AH11" s="49">
        <f>IF(ISBLANK(AG11),"-",AG11-AG10)</f>
        <v>932</v>
      </c>
      <c r="AI11" s="50">
        <f>AH11/T11</f>
        <v>220.90542782649916</v>
      </c>
      <c r="AJ11" s="95">
        <v>0</v>
      </c>
      <c r="AK11" s="95">
        <v>0</v>
      </c>
      <c r="AL11" s="95">
        <v>1</v>
      </c>
      <c r="AM11" s="95">
        <v>1</v>
      </c>
      <c r="AN11" s="95">
        <v>1</v>
      </c>
      <c r="AO11" s="95">
        <v>0.75</v>
      </c>
      <c r="AP11" s="107">
        <v>11117825</v>
      </c>
      <c r="AQ11" s="107">
        <f t="shared" ref="AQ11:AQ34" si="1">AP11-AP10</f>
        <v>251</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125</v>
      </c>
      <c r="P12" s="103">
        <v>103</v>
      </c>
      <c r="Q12" s="103">
        <v>12764274</v>
      </c>
      <c r="R12" s="46">
        <f t="shared" ref="R12:R34" si="4">IF(ISBLANK(Q12),"-",Q12-Q11)</f>
        <v>4228</v>
      </c>
      <c r="S12" s="47">
        <f t="shared" ref="S12:S34" si="5">R12*24/1000</f>
        <v>101.47199999999999</v>
      </c>
      <c r="T12" s="47">
        <f t="shared" ref="T12:T34" si="6">R12/1000</f>
        <v>4.2279999999999998</v>
      </c>
      <c r="U12" s="104">
        <v>6.8</v>
      </c>
      <c r="V12" s="104">
        <f t="shared" ref="V12:V34" si="7">U12</f>
        <v>6.8</v>
      </c>
      <c r="W12" s="105" t="s">
        <v>131</v>
      </c>
      <c r="X12" s="107">
        <v>0</v>
      </c>
      <c r="Y12" s="107">
        <v>0</v>
      </c>
      <c r="Z12" s="107">
        <v>1025</v>
      </c>
      <c r="AA12" s="107">
        <v>1185</v>
      </c>
      <c r="AB12" s="107">
        <v>1025</v>
      </c>
      <c r="AC12" s="48" t="s">
        <v>90</v>
      </c>
      <c r="AD12" s="48" t="s">
        <v>90</v>
      </c>
      <c r="AE12" s="48" t="s">
        <v>90</v>
      </c>
      <c r="AF12" s="106" t="s">
        <v>90</v>
      </c>
      <c r="AG12" s="112">
        <v>49190820</v>
      </c>
      <c r="AH12" s="49">
        <f>IF(ISBLANK(AG12),"-",AG12-AG11)</f>
        <v>940</v>
      </c>
      <c r="AI12" s="50">
        <f t="shared" ref="AI12:AI34" si="8">AH12/T12</f>
        <v>222.32734153263957</v>
      </c>
      <c r="AJ12" s="95">
        <v>0</v>
      </c>
      <c r="AK12" s="95">
        <v>0</v>
      </c>
      <c r="AL12" s="95">
        <v>1</v>
      </c>
      <c r="AM12" s="95">
        <v>1</v>
      </c>
      <c r="AN12" s="95">
        <v>1</v>
      </c>
      <c r="AO12" s="95">
        <v>0.75</v>
      </c>
      <c r="AP12" s="107">
        <v>11118614</v>
      </c>
      <c r="AQ12" s="107">
        <f t="shared" si="1"/>
        <v>789</v>
      </c>
      <c r="AR12" s="110">
        <v>1.03</v>
      </c>
      <c r="AS12" s="52" t="s">
        <v>113</v>
      </c>
      <c r="AV12" s="39" t="s">
        <v>92</v>
      </c>
      <c r="AW12" s="39" t="s">
        <v>93</v>
      </c>
      <c r="AY12" s="80" t="s">
        <v>124</v>
      </c>
    </row>
    <row r="13" spans="2:51" x14ac:dyDescent="0.25">
      <c r="B13" s="40">
        <v>2.0833333333333299</v>
      </c>
      <c r="C13" s="40">
        <v>0.125</v>
      </c>
      <c r="D13" s="102">
        <v>5</v>
      </c>
      <c r="E13" s="41">
        <f t="shared" si="0"/>
        <v>3.5211267605633805</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120</v>
      </c>
      <c r="P13" s="103">
        <v>100</v>
      </c>
      <c r="Q13" s="103">
        <v>12768370</v>
      </c>
      <c r="R13" s="46">
        <f t="shared" si="4"/>
        <v>4096</v>
      </c>
      <c r="S13" s="47">
        <f t="shared" si="5"/>
        <v>98.304000000000002</v>
      </c>
      <c r="T13" s="47">
        <f t="shared" si="6"/>
        <v>4.0960000000000001</v>
      </c>
      <c r="U13" s="104">
        <v>7.5</v>
      </c>
      <c r="V13" s="104">
        <f t="shared" si="7"/>
        <v>7.5</v>
      </c>
      <c r="W13" s="105" t="s">
        <v>131</v>
      </c>
      <c r="X13" s="107">
        <v>0</v>
      </c>
      <c r="Y13" s="107">
        <v>0</v>
      </c>
      <c r="Z13" s="107">
        <v>1026</v>
      </c>
      <c r="AA13" s="107">
        <v>1185</v>
      </c>
      <c r="AB13" s="107">
        <v>1026</v>
      </c>
      <c r="AC13" s="48" t="s">
        <v>90</v>
      </c>
      <c r="AD13" s="48" t="s">
        <v>90</v>
      </c>
      <c r="AE13" s="48" t="s">
        <v>90</v>
      </c>
      <c r="AF13" s="106" t="s">
        <v>90</v>
      </c>
      <c r="AG13" s="112">
        <v>49191752</v>
      </c>
      <c r="AH13" s="49">
        <f>IF(ISBLANK(AG13),"-",AG13-AG12)</f>
        <v>932</v>
      </c>
      <c r="AI13" s="50">
        <f t="shared" si="8"/>
        <v>227.5390625</v>
      </c>
      <c r="AJ13" s="95">
        <v>0</v>
      </c>
      <c r="AK13" s="95">
        <v>0</v>
      </c>
      <c r="AL13" s="95">
        <v>1</v>
      </c>
      <c r="AM13" s="95">
        <v>1</v>
      </c>
      <c r="AN13" s="95">
        <v>1</v>
      </c>
      <c r="AO13" s="95">
        <v>0.75</v>
      </c>
      <c r="AP13" s="107">
        <v>11119212</v>
      </c>
      <c r="AQ13" s="107">
        <f t="shared" si="1"/>
        <v>598</v>
      </c>
      <c r="AR13" s="51"/>
      <c r="AS13" s="52" t="s">
        <v>113</v>
      </c>
      <c r="AV13" s="39" t="s">
        <v>94</v>
      </c>
      <c r="AW13" s="39" t="s">
        <v>95</v>
      </c>
      <c r="AY13" s="80" t="s">
        <v>129</v>
      </c>
    </row>
    <row r="14" spans="2:51" x14ac:dyDescent="0.25">
      <c r="B14" s="40">
        <v>2.125</v>
      </c>
      <c r="C14" s="40">
        <v>0.16666666666666666</v>
      </c>
      <c r="D14" s="102">
        <v>5</v>
      </c>
      <c r="E14" s="41">
        <f t="shared" si="0"/>
        <v>3.5211267605633805</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121</v>
      </c>
      <c r="P14" s="103">
        <v>111</v>
      </c>
      <c r="Q14" s="103">
        <v>12771782</v>
      </c>
      <c r="R14" s="46">
        <f t="shared" si="4"/>
        <v>3412</v>
      </c>
      <c r="S14" s="47">
        <f t="shared" si="5"/>
        <v>81.888000000000005</v>
      </c>
      <c r="T14" s="47">
        <f t="shared" si="6"/>
        <v>3.4119999999999999</v>
      </c>
      <c r="U14" s="104">
        <v>8.8000000000000007</v>
      </c>
      <c r="V14" s="104">
        <f t="shared" si="7"/>
        <v>8.8000000000000007</v>
      </c>
      <c r="W14" s="105" t="s">
        <v>131</v>
      </c>
      <c r="X14" s="107">
        <v>0</v>
      </c>
      <c r="Y14" s="107">
        <v>0</v>
      </c>
      <c r="Z14" s="107">
        <v>1106</v>
      </c>
      <c r="AA14" s="107">
        <v>1185</v>
      </c>
      <c r="AB14" s="107">
        <v>1106</v>
      </c>
      <c r="AC14" s="48" t="s">
        <v>90</v>
      </c>
      <c r="AD14" s="48" t="s">
        <v>90</v>
      </c>
      <c r="AE14" s="48" t="s">
        <v>90</v>
      </c>
      <c r="AF14" s="106" t="s">
        <v>90</v>
      </c>
      <c r="AG14" s="112">
        <v>49192772</v>
      </c>
      <c r="AH14" s="49">
        <f t="shared" ref="AH14:AH34" si="9">IF(ISBLANK(AG14),"-",AG14-AG13)</f>
        <v>1020</v>
      </c>
      <c r="AI14" s="50">
        <f t="shared" si="8"/>
        <v>298.94490035169991</v>
      </c>
      <c r="AJ14" s="95">
        <v>0</v>
      </c>
      <c r="AK14" s="95">
        <v>0</v>
      </c>
      <c r="AL14" s="95">
        <v>1</v>
      </c>
      <c r="AM14" s="95">
        <v>1</v>
      </c>
      <c r="AN14" s="95">
        <v>1</v>
      </c>
      <c r="AO14" s="95">
        <v>0.75</v>
      </c>
      <c r="AP14" s="107">
        <v>11119872</v>
      </c>
      <c r="AQ14" s="107">
        <f>AP14-AP13</f>
        <v>660</v>
      </c>
      <c r="AR14" s="51"/>
      <c r="AS14" s="52" t="s">
        <v>113</v>
      </c>
      <c r="AT14" s="54"/>
      <c r="AV14" s="39" t="s">
        <v>96</v>
      </c>
      <c r="AW14" s="39" t="s">
        <v>97</v>
      </c>
      <c r="AY14" s="80" t="s">
        <v>146</v>
      </c>
    </row>
    <row r="15" spans="2:51" ht="14.25" customHeight="1" x14ac:dyDescent="0.25">
      <c r="B15" s="40">
        <v>2.1666666666666701</v>
      </c>
      <c r="C15" s="40">
        <v>0.20833333333333301</v>
      </c>
      <c r="D15" s="102">
        <v>5</v>
      </c>
      <c r="E15" s="41">
        <f t="shared" si="0"/>
        <v>3.5211267605633805</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128</v>
      </c>
      <c r="P15" s="103">
        <v>121</v>
      </c>
      <c r="Q15" s="103">
        <v>12776244</v>
      </c>
      <c r="R15" s="46">
        <f t="shared" si="4"/>
        <v>4462</v>
      </c>
      <c r="S15" s="47">
        <f t="shared" si="5"/>
        <v>107.08799999999999</v>
      </c>
      <c r="T15" s="47">
        <f t="shared" si="6"/>
        <v>4.4619999999999997</v>
      </c>
      <c r="U15" s="104">
        <v>9.5</v>
      </c>
      <c r="V15" s="104">
        <f t="shared" si="7"/>
        <v>9.5</v>
      </c>
      <c r="W15" s="105" t="s">
        <v>131</v>
      </c>
      <c r="X15" s="107">
        <v>0</v>
      </c>
      <c r="Y15" s="107">
        <v>0</v>
      </c>
      <c r="Z15" s="107">
        <v>1125</v>
      </c>
      <c r="AA15" s="107">
        <v>1185</v>
      </c>
      <c r="AB15" s="107">
        <v>1125</v>
      </c>
      <c r="AC15" s="48" t="s">
        <v>90</v>
      </c>
      <c r="AD15" s="48" t="s">
        <v>90</v>
      </c>
      <c r="AE15" s="48" t="s">
        <v>90</v>
      </c>
      <c r="AF15" s="106" t="s">
        <v>90</v>
      </c>
      <c r="AG15" s="112">
        <v>49193884</v>
      </c>
      <c r="AH15" s="49">
        <f t="shared" si="9"/>
        <v>1112</v>
      </c>
      <c r="AI15" s="50">
        <f t="shared" si="8"/>
        <v>249.21559838637384</v>
      </c>
      <c r="AJ15" s="95">
        <v>0</v>
      </c>
      <c r="AK15" s="95">
        <v>0</v>
      </c>
      <c r="AL15" s="95">
        <v>1</v>
      </c>
      <c r="AM15" s="95">
        <v>1</v>
      </c>
      <c r="AN15" s="95">
        <v>1</v>
      </c>
      <c r="AO15" s="95">
        <v>0.75</v>
      </c>
      <c r="AP15" s="107">
        <v>11120250</v>
      </c>
      <c r="AQ15" s="107">
        <f>AP15-AP14</f>
        <v>378</v>
      </c>
      <c r="AR15" s="51"/>
      <c r="AS15" s="52" t="s">
        <v>113</v>
      </c>
      <c r="AV15" s="39" t="s">
        <v>98</v>
      </c>
      <c r="AW15" s="39" t="s">
        <v>99</v>
      </c>
      <c r="AY15" s="94"/>
    </row>
    <row r="16" spans="2:51" x14ac:dyDescent="0.25">
      <c r="B16" s="40">
        <v>2.2083333333333299</v>
      </c>
      <c r="C16" s="40">
        <v>0.25</v>
      </c>
      <c r="D16" s="102">
        <v>5</v>
      </c>
      <c r="E16" s="41">
        <f t="shared" si="0"/>
        <v>3.5211267605633805</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139</v>
      </c>
      <c r="P16" s="103">
        <v>136</v>
      </c>
      <c r="Q16" s="103">
        <v>12781316</v>
      </c>
      <c r="R16" s="46">
        <f t="shared" si="4"/>
        <v>5072</v>
      </c>
      <c r="S16" s="47">
        <f t="shared" si="5"/>
        <v>121.72799999999999</v>
      </c>
      <c r="T16" s="47">
        <f t="shared" si="6"/>
        <v>5.0720000000000001</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49194964</v>
      </c>
      <c r="AH16" s="49">
        <f t="shared" si="9"/>
        <v>1080</v>
      </c>
      <c r="AI16" s="50">
        <f t="shared" si="8"/>
        <v>212.93375394321765</v>
      </c>
      <c r="AJ16" s="95">
        <v>0</v>
      </c>
      <c r="AK16" s="95">
        <v>0</v>
      </c>
      <c r="AL16" s="95">
        <v>1</v>
      </c>
      <c r="AM16" s="95">
        <v>1</v>
      </c>
      <c r="AN16" s="95">
        <v>1</v>
      </c>
      <c r="AO16" s="95">
        <v>0</v>
      </c>
      <c r="AP16" s="107">
        <v>11120250</v>
      </c>
      <c r="AQ16" s="107">
        <f>AP16-AP15</f>
        <v>0</v>
      </c>
      <c r="AR16" s="53">
        <v>1.1599999999999999</v>
      </c>
      <c r="AS16" s="52" t="s">
        <v>101</v>
      </c>
      <c r="AV16" s="39" t="s">
        <v>102</v>
      </c>
      <c r="AW16" s="39" t="s">
        <v>103</v>
      </c>
      <c r="AY16" s="94"/>
    </row>
    <row r="17" spans="1:51" x14ac:dyDescent="0.25">
      <c r="B17" s="40">
        <v>2.25</v>
      </c>
      <c r="C17" s="40">
        <v>0.29166666666666702</v>
      </c>
      <c r="D17" s="102">
        <v>6</v>
      </c>
      <c r="E17" s="41">
        <f t="shared" si="0"/>
        <v>4.2253521126760569</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138</v>
      </c>
      <c r="P17" s="103">
        <v>139</v>
      </c>
      <c r="Q17" s="103">
        <v>12787300</v>
      </c>
      <c r="R17" s="46">
        <f t="shared" si="4"/>
        <v>5984</v>
      </c>
      <c r="S17" s="47">
        <f t="shared" si="5"/>
        <v>143.61600000000001</v>
      </c>
      <c r="T17" s="47">
        <f t="shared" si="6"/>
        <v>5.984</v>
      </c>
      <c r="U17" s="104">
        <v>9.3000000000000007</v>
      </c>
      <c r="V17" s="104">
        <f t="shared" si="7"/>
        <v>9.3000000000000007</v>
      </c>
      <c r="W17" s="105" t="s">
        <v>127</v>
      </c>
      <c r="X17" s="107">
        <v>1016</v>
      </c>
      <c r="Y17" s="107">
        <v>0</v>
      </c>
      <c r="Z17" s="107">
        <v>1187</v>
      </c>
      <c r="AA17" s="107">
        <v>1185</v>
      </c>
      <c r="AB17" s="107">
        <v>1187</v>
      </c>
      <c r="AC17" s="48" t="s">
        <v>90</v>
      </c>
      <c r="AD17" s="48" t="s">
        <v>90</v>
      </c>
      <c r="AE17" s="48" t="s">
        <v>90</v>
      </c>
      <c r="AF17" s="106" t="s">
        <v>90</v>
      </c>
      <c r="AG17" s="112">
        <v>49196316</v>
      </c>
      <c r="AH17" s="49">
        <f t="shared" si="9"/>
        <v>1352</v>
      </c>
      <c r="AI17" s="50">
        <f t="shared" si="8"/>
        <v>225.93582887700535</v>
      </c>
      <c r="AJ17" s="95">
        <v>1</v>
      </c>
      <c r="AK17" s="95">
        <v>0</v>
      </c>
      <c r="AL17" s="95">
        <v>1</v>
      </c>
      <c r="AM17" s="95">
        <v>1</v>
      </c>
      <c r="AN17" s="95">
        <v>1</v>
      </c>
      <c r="AO17" s="95">
        <v>0</v>
      </c>
      <c r="AP17" s="107">
        <v>11120250</v>
      </c>
      <c r="AQ17" s="107">
        <f t="shared" si="1"/>
        <v>0</v>
      </c>
      <c r="AR17" s="51"/>
      <c r="AS17" s="52" t="s">
        <v>101</v>
      </c>
      <c r="AT17" s="54"/>
      <c r="AV17" s="39" t="s">
        <v>104</v>
      </c>
      <c r="AW17" s="39" t="s">
        <v>105</v>
      </c>
      <c r="AY17" s="97"/>
    </row>
    <row r="18" spans="1:51" x14ac:dyDescent="0.25">
      <c r="B18" s="40">
        <v>2.2916666666666701</v>
      </c>
      <c r="C18" s="40">
        <v>0.33333333333333298</v>
      </c>
      <c r="D18" s="102">
        <v>6</v>
      </c>
      <c r="E18" s="41">
        <f t="shared" si="0"/>
        <v>4.2253521126760569</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137</v>
      </c>
      <c r="P18" s="103">
        <v>144</v>
      </c>
      <c r="Q18" s="103">
        <v>12793320</v>
      </c>
      <c r="R18" s="46">
        <f t="shared" si="4"/>
        <v>6020</v>
      </c>
      <c r="S18" s="47">
        <f t="shared" si="5"/>
        <v>144.47999999999999</v>
      </c>
      <c r="T18" s="47">
        <f t="shared" si="6"/>
        <v>6.02</v>
      </c>
      <c r="U18" s="104">
        <v>8.8000000000000007</v>
      </c>
      <c r="V18" s="104">
        <f t="shared" si="7"/>
        <v>8.8000000000000007</v>
      </c>
      <c r="W18" s="105" t="s">
        <v>127</v>
      </c>
      <c r="X18" s="107">
        <v>1016</v>
      </c>
      <c r="Y18" s="107">
        <v>0</v>
      </c>
      <c r="Z18" s="107">
        <v>1187</v>
      </c>
      <c r="AA18" s="107">
        <v>1185</v>
      </c>
      <c r="AB18" s="107">
        <v>1187</v>
      </c>
      <c r="AC18" s="48" t="s">
        <v>90</v>
      </c>
      <c r="AD18" s="48" t="s">
        <v>90</v>
      </c>
      <c r="AE18" s="48" t="s">
        <v>90</v>
      </c>
      <c r="AF18" s="106" t="s">
        <v>90</v>
      </c>
      <c r="AG18" s="112">
        <v>49197676</v>
      </c>
      <c r="AH18" s="49">
        <f t="shared" si="9"/>
        <v>1360</v>
      </c>
      <c r="AI18" s="50">
        <f t="shared" si="8"/>
        <v>225.91362126245849</v>
      </c>
      <c r="AJ18" s="95">
        <v>1</v>
      </c>
      <c r="AK18" s="95">
        <v>0</v>
      </c>
      <c r="AL18" s="95">
        <v>1</v>
      </c>
      <c r="AM18" s="95">
        <v>1</v>
      </c>
      <c r="AN18" s="95">
        <v>1</v>
      </c>
      <c r="AO18" s="95">
        <v>0</v>
      </c>
      <c r="AP18" s="107">
        <v>11120250</v>
      </c>
      <c r="AQ18" s="107">
        <f t="shared" si="1"/>
        <v>0</v>
      </c>
      <c r="AR18" s="51"/>
      <c r="AS18" s="52" t="s">
        <v>101</v>
      </c>
      <c r="AV18" s="39" t="s">
        <v>106</v>
      </c>
      <c r="AW18" s="39" t="s">
        <v>107</v>
      </c>
      <c r="AY18" s="97"/>
    </row>
    <row r="19" spans="1:51" x14ac:dyDescent="0.25">
      <c r="A19" s="94" t="s">
        <v>130</v>
      </c>
      <c r="B19" s="40">
        <v>2.3333333333333299</v>
      </c>
      <c r="C19" s="40">
        <v>0.375</v>
      </c>
      <c r="D19" s="102">
        <v>5</v>
      </c>
      <c r="E19" s="41">
        <f t="shared" si="0"/>
        <v>3.5211267605633805</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135</v>
      </c>
      <c r="P19" s="103">
        <v>146</v>
      </c>
      <c r="Q19" s="103">
        <v>12799385</v>
      </c>
      <c r="R19" s="46">
        <f t="shared" si="4"/>
        <v>6065</v>
      </c>
      <c r="S19" s="47">
        <f t="shared" si="5"/>
        <v>145.56</v>
      </c>
      <c r="T19" s="47">
        <f t="shared" si="6"/>
        <v>6.0650000000000004</v>
      </c>
      <c r="U19" s="104">
        <v>8.3000000000000007</v>
      </c>
      <c r="V19" s="104">
        <f t="shared" si="7"/>
        <v>8.3000000000000007</v>
      </c>
      <c r="W19" s="105" t="s">
        <v>127</v>
      </c>
      <c r="X19" s="107">
        <v>1057</v>
      </c>
      <c r="Y19" s="107">
        <v>0</v>
      </c>
      <c r="Z19" s="107">
        <v>1187</v>
      </c>
      <c r="AA19" s="107">
        <v>1185</v>
      </c>
      <c r="AB19" s="107">
        <v>1187</v>
      </c>
      <c r="AC19" s="48" t="s">
        <v>90</v>
      </c>
      <c r="AD19" s="48" t="s">
        <v>90</v>
      </c>
      <c r="AE19" s="48" t="s">
        <v>90</v>
      </c>
      <c r="AF19" s="106" t="s">
        <v>90</v>
      </c>
      <c r="AG19" s="112">
        <v>49199040</v>
      </c>
      <c r="AH19" s="49">
        <f t="shared" si="9"/>
        <v>1364</v>
      </c>
      <c r="AI19" s="50">
        <f t="shared" si="8"/>
        <v>224.89694971145917</v>
      </c>
      <c r="AJ19" s="95">
        <v>1</v>
      </c>
      <c r="AK19" s="95">
        <v>0</v>
      </c>
      <c r="AL19" s="95">
        <v>1</v>
      </c>
      <c r="AM19" s="95">
        <v>1</v>
      </c>
      <c r="AN19" s="95">
        <v>1</v>
      </c>
      <c r="AO19" s="95">
        <v>0</v>
      </c>
      <c r="AP19" s="107">
        <v>11120250</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138</v>
      </c>
      <c r="P20" s="103">
        <v>143</v>
      </c>
      <c r="Q20" s="103">
        <v>12805451</v>
      </c>
      <c r="R20" s="46">
        <f t="shared" si="4"/>
        <v>6066</v>
      </c>
      <c r="S20" s="47">
        <f t="shared" si="5"/>
        <v>145.584</v>
      </c>
      <c r="T20" s="47">
        <f t="shared" si="6"/>
        <v>6.0659999999999998</v>
      </c>
      <c r="U20" s="104">
        <v>7.7</v>
      </c>
      <c r="V20" s="104">
        <f t="shared" si="7"/>
        <v>7.7</v>
      </c>
      <c r="W20" s="105" t="s">
        <v>127</v>
      </c>
      <c r="X20" s="107">
        <v>1077</v>
      </c>
      <c r="Y20" s="107">
        <v>0</v>
      </c>
      <c r="Z20" s="107">
        <v>1187</v>
      </c>
      <c r="AA20" s="107">
        <v>1185</v>
      </c>
      <c r="AB20" s="107">
        <v>1187</v>
      </c>
      <c r="AC20" s="48" t="s">
        <v>90</v>
      </c>
      <c r="AD20" s="48" t="s">
        <v>90</v>
      </c>
      <c r="AE20" s="48" t="s">
        <v>90</v>
      </c>
      <c r="AF20" s="106" t="s">
        <v>90</v>
      </c>
      <c r="AG20" s="112">
        <v>49200404</v>
      </c>
      <c r="AH20" s="49">
        <f t="shared" si="9"/>
        <v>1364</v>
      </c>
      <c r="AI20" s="50">
        <f t="shared" si="8"/>
        <v>224.85987471150676</v>
      </c>
      <c r="AJ20" s="95">
        <v>1</v>
      </c>
      <c r="AK20" s="95">
        <v>0</v>
      </c>
      <c r="AL20" s="95">
        <v>1</v>
      </c>
      <c r="AM20" s="95">
        <v>1</v>
      </c>
      <c r="AN20" s="95">
        <v>1</v>
      </c>
      <c r="AO20" s="95">
        <v>0</v>
      </c>
      <c r="AP20" s="107">
        <v>11120250</v>
      </c>
      <c r="AQ20" s="107">
        <v>0</v>
      </c>
      <c r="AR20" s="53">
        <v>1.21</v>
      </c>
      <c r="AS20" s="52" t="s">
        <v>130</v>
      </c>
      <c r="AY20" s="97"/>
    </row>
    <row r="21" spans="1:51" x14ac:dyDescent="0.25">
      <c r="B21" s="40">
        <v>2.4166666666666701</v>
      </c>
      <c r="C21" s="40">
        <v>0.45833333333333298</v>
      </c>
      <c r="D21" s="102">
        <v>5</v>
      </c>
      <c r="E21" s="41">
        <f t="shared" si="0"/>
        <v>3.5211267605633805</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129</v>
      </c>
      <c r="P21" s="103">
        <v>148</v>
      </c>
      <c r="Q21" s="103">
        <v>12811492</v>
      </c>
      <c r="R21" s="46">
        <f t="shared" si="4"/>
        <v>6041</v>
      </c>
      <c r="S21" s="47">
        <f t="shared" si="5"/>
        <v>144.98400000000001</v>
      </c>
      <c r="T21" s="47">
        <f t="shared" si="6"/>
        <v>6.0410000000000004</v>
      </c>
      <c r="U21" s="104">
        <v>7.2</v>
      </c>
      <c r="V21" s="104">
        <f t="shared" si="7"/>
        <v>7.2</v>
      </c>
      <c r="W21" s="105" t="s">
        <v>127</v>
      </c>
      <c r="X21" s="107">
        <v>1077</v>
      </c>
      <c r="Y21" s="107">
        <v>0</v>
      </c>
      <c r="Z21" s="107">
        <v>1187</v>
      </c>
      <c r="AA21" s="107">
        <v>1185</v>
      </c>
      <c r="AB21" s="107">
        <v>1187</v>
      </c>
      <c r="AC21" s="48" t="s">
        <v>90</v>
      </c>
      <c r="AD21" s="48" t="s">
        <v>90</v>
      </c>
      <c r="AE21" s="48" t="s">
        <v>90</v>
      </c>
      <c r="AF21" s="106" t="s">
        <v>90</v>
      </c>
      <c r="AG21" s="112">
        <v>49201788</v>
      </c>
      <c r="AH21" s="49">
        <f t="shared" si="9"/>
        <v>1384</v>
      </c>
      <c r="AI21" s="50">
        <f t="shared" si="8"/>
        <v>229.10114219500082</v>
      </c>
      <c r="AJ21" s="95">
        <v>1</v>
      </c>
      <c r="AK21" s="95">
        <v>0</v>
      </c>
      <c r="AL21" s="95">
        <v>1</v>
      </c>
      <c r="AM21" s="95">
        <v>1</v>
      </c>
      <c r="AN21" s="95">
        <v>1</v>
      </c>
      <c r="AO21" s="95">
        <v>0</v>
      </c>
      <c r="AP21" s="107">
        <v>11120250</v>
      </c>
      <c r="AQ21" s="107">
        <f t="shared" si="1"/>
        <v>0</v>
      </c>
      <c r="AR21" s="51"/>
      <c r="AS21" s="52" t="s">
        <v>101</v>
      </c>
      <c r="AY21" s="97"/>
    </row>
    <row r="22" spans="1:51" x14ac:dyDescent="0.25">
      <c r="A22" s="94" t="s">
        <v>135</v>
      </c>
      <c r="B22" s="40">
        <v>2.4583333333333299</v>
      </c>
      <c r="C22" s="40">
        <v>0.5</v>
      </c>
      <c r="D22" s="102">
        <v>5</v>
      </c>
      <c r="E22" s="41">
        <f t="shared" si="0"/>
        <v>3.5211267605633805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129</v>
      </c>
      <c r="P22" s="103">
        <v>145</v>
      </c>
      <c r="Q22" s="103">
        <v>12817356</v>
      </c>
      <c r="R22" s="46">
        <f t="shared" si="4"/>
        <v>5864</v>
      </c>
      <c r="S22" s="47">
        <f t="shared" si="5"/>
        <v>140.73599999999999</v>
      </c>
      <c r="T22" s="47">
        <f t="shared" si="6"/>
        <v>5.8639999999999999</v>
      </c>
      <c r="U22" s="104">
        <v>6.5</v>
      </c>
      <c r="V22" s="104">
        <f t="shared" si="7"/>
        <v>6.5</v>
      </c>
      <c r="W22" s="105" t="s">
        <v>127</v>
      </c>
      <c r="X22" s="107">
        <v>1077</v>
      </c>
      <c r="Y22" s="107">
        <v>0</v>
      </c>
      <c r="Z22" s="107">
        <v>1187</v>
      </c>
      <c r="AA22" s="107">
        <v>1185</v>
      </c>
      <c r="AB22" s="107">
        <v>1187</v>
      </c>
      <c r="AC22" s="48" t="s">
        <v>90</v>
      </c>
      <c r="AD22" s="48" t="s">
        <v>90</v>
      </c>
      <c r="AE22" s="48" t="s">
        <v>90</v>
      </c>
      <c r="AF22" s="106" t="s">
        <v>90</v>
      </c>
      <c r="AG22" s="112">
        <v>49203152</v>
      </c>
      <c r="AH22" s="49">
        <f t="shared" si="9"/>
        <v>1364</v>
      </c>
      <c r="AI22" s="50">
        <f t="shared" si="8"/>
        <v>232.60572987721693</v>
      </c>
      <c r="AJ22" s="95">
        <v>1</v>
      </c>
      <c r="AK22" s="95">
        <v>0</v>
      </c>
      <c r="AL22" s="95">
        <v>1</v>
      </c>
      <c r="AM22" s="95">
        <v>1</v>
      </c>
      <c r="AN22" s="95">
        <v>1</v>
      </c>
      <c r="AO22" s="95">
        <v>0</v>
      </c>
      <c r="AP22" s="107">
        <v>11120250</v>
      </c>
      <c r="AQ22" s="107">
        <f t="shared" si="1"/>
        <v>0</v>
      </c>
      <c r="AR22" s="51"/>
      <c r="AS22" s="52" t="s">
        <v>101</v>
      </c>
      <c r="AV22" s="55" t="s">
        <v>110</v>
      </c>
      <c r="AY22" s="97"/>
    </row>
    <row r="23" spans="1:51" x14ac:dyDescent="0.25">
      <c r="B23" s="40">
        <v>2.5</v>
      </c>
      <c r="C23" s="40">
        <v>0.54166666666666696</v>
      </c>
      <c r="D23" s="102">
        <v>5</v>
      </c>
      <c r="E23" s="41">
        <f t="shared" si="0"/>
        <v>3.5211267605633805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130</v>
      </c>
      <c r="P23" s="103">
        <v>138</v>
      </c>
      <c r="Q23" s="103">
        <v>12823194</v>
      </c>
      <c r="R23" s="46">
        <f t="shared" si="4"/>
        <v>5838</v>
      </c>
      <c r="S23" s="47">
        <f t="shared" si="5"/>
        <v>140.11199999999999</v>
      </c>
      <c r="T23" s="47">
        <f t="shared" si="6"/>
        <v>5.8380000000000001</v>
      </c>
      <c r="U23" s="104">
        <v>5.9</v>
      </c>
      <c r="V23" s="104">
        <f t="shared" si="7"/>
        <v>5.9</v>
      </c>
      <c r="W23" s="105" t="s">
        <v>127</v>
      </c>
      <c r="X23" s="107">
        <v>1046</v>
      </c>
      <c r="Y23" s="107">
        <v>0</v>
      </c>
      <c r="Z23" s="107">
        <v>1187</v>
      </c>
      <c r="AA23" s="107">
        <v>1185</v>
      </c>
      <c r="AB23" s="107">
        <v>1187</v>
      </c>
      <c r="AC23" s="48" t="s">
        <v>90</v>
      </c>
      <c r="AD23" s="48" t="s">
        <v>90</v>
      </c>
      <c r="AE23" s="48" t="s">
        <v>90</v>
      </c>
      <c r="AF23" s="106" t="s">
        <v>90</v>
      </c>
      <c r="AG23" s="112">
        <v>49204514</v>
      </c>
      <c r="AH23" s="49">
        <f t="shared" si="9"/>
        <v>1362</v>
      </c>
      <c r="AI23" s="50">
        <f t="shared" si="8"/>
        <v>233.29907502569372</v>
      </c>
      <c r="AJ23" s="95">
        <v>1</v>
      </c>
      <c r="AK23" s="95">
        <v>0</v>
      </c>
      <c r="AL23" s="95">
        <v>1</v>
      </c>
      <c r="AM23" s="95">
        <v>1</v>
      </c>
      <c r="AN23" s="95">
        <v>1</v>
      </c>
      <c r="AO23" s="95">
        <v>0</v>
      </c>
      <c r="AP23" s="107">
        <v>11120250</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127</v>
      </c>
      <c r="P24" s="103">
        <v>136</v>
      </c>
      <c r="Q24" s="103">
        <v>12829246</v>
      </c>
      <c r="R24" s="46">
        <f t="shared" si="4"/>
        <v>6052</v>
      </c>
      <c r="S24" s="47">
        <f t="shared" si="5"/>
        <v>145.24799999999999</v>
      </c>
      <c r="T24" s="47">
        <f t="shared" si="6"/>
        <v>6.0519999999999996</v>
      </c>
      <c r="U24" s="104">
        <v>5.4</v>
      </c>
      <c r="V24" s="104">
        <f t="shared" si="7"/>
        <v>5.4</v>
      </c>
      <c r="W24" s="105" t="s">
        <v>127</v>
      </c>
      <c r="X24" s="107">
        <v>1046</v>
      </c>
      <c r="Y24" s="107">
        <v>0</v>
      </c>
      <c r="Z24" s="107">
        <v>1187</v>
      </c>
      <c r="AA24" s="107">
        <v>1185</v>
      </c>
      <c r="AB24" s="107">
        <v>1186</v>
      </c>
      <c r="AC24" s="48" t="s">
        <v>90</v>
      </c>
      <c r="AD24" s="48" t="s">
        <v>90</v>
      </c>
      <c r="AE24" s="48" t="s">
        <v>90</v>
      </c>
      <c r="AF24" s="106" t="s">
        <v>90</v>
      </c>
      <c r="AG24" s="112">
        <v>49205916</v>
      </c>
      <c r="AH24" s="49">
        <f>IF(ISBLANK(AG24),"-",AG24-AG23)</f>
        <v>1402</v>
      </c>
      <c r="AI24" s="50">
        <f t="shared" si="8"/>
        <v>231.65895571711832</v>
      </c>
      <c r="AJ24" s="95">
        <v>1</v>
      </c>
      <c r="AK24" s="95">
        <v>0</v>
      </c>
      <c r="AL24" s="95">
        <v>1</v>
      </c>
      <c r="AM24" s="95">
        <v>1</v>
      </c>
      <c r="AN24" s="95">
        <v>1</v>
      </c>
      <c r="AO24" s="95">
        <v>0</v>
      </c>
      <c r="AP24" s="107">
        <v>11120250</v>
      </c>
      <c r="AQ24" s="107">
        <f t="shared" si="1"/>
        <v>0</v>
      </c>
      <c r="AR24" s="53">
        <v>1.1599999999999999</v>
      </c>
      <c r="AS24" s="52" t="s">
        <v>113</v>
      </c>
      <c r="AV24" s="58" t="s">
        <v>29</v>
      </c>
      <c r="AW24" s="58">
        <v>14.7</v>
      </c>
      <c r="AY24" s="97"/>
    </row>
    <row r="25" spans="1:51" x14ac:dyDescent="0.25">
      <c r="A25" s="94" t="s">
        <v>130</v>
      </c>
      <c r="B25" s="40">
        <v>2.5833333333333299</v>
      </c>
      <c r="C25" s="40">
        <v>0.625</v>
      </c>
      <c r="D25" s="102">
        <v>5</v>
      </c>
      <c r="E25" s="41">
        <f t="shared" si="0"/>
        <v>3.5211267605633805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133</v>
      </c>
      <c r="P25" s="103">
        <v>144</v>
      </c>
      <c r="Q25" s="103">
        <v>12834999</v>
      </c>
      <c r="R25" s="46">
        <f t="shared" si="4"/>
        <v>5753</v>
      </c>
      <c r="S25" s="47">
        <f t="shared" si="5"/>
        <v>138.072</v>
      </c>
      <c r="T25" s="47">
        <f t="shared" si="6"/>
        <v>5.7530000000000001</v>
      </c>
      <c r="U25" s="104">
        <v>5</v>
      </c>
      <c r="V25" s="104">
        <f t="shared" si="7"/>
        <v>5</v>
      </c>
      <c r="W25" s="105" t="s">
        <v>127</v>
      </c>
      <c r="X25" s="107">
        <v>1036</v>
      </c>
      <c r="Y25" s="107">
        <v>0</v>
      </c>
      <c r="Z25" s="107">
        <v>1188</v>
      </c>
      <c r="AA25" s="107">
        <v>1185</v>
      </c>
      <c r="AB25" s="107">
        <v>1187</v>
      </c>
      <c r="AC25" s="48" t="s">
        <v>90</v>
      </c>
      <c r="AD25" s="48" t="s">
        <v>90</v>
      </c>
      <c r="AE25" s="48" t="s">
        <v>90</v>
      </c>
      <c r="AF25" s="106" t="s">
        <v>90</v>
      </c>
      <c r="AG25" s="112">
        <v>49207280</v>
      </c>
      <c r="AH25" s="49">
        <f t="shared" si="9"/>
        <v>1364</v>
      </c>
      <c r="AI25" s="50">
        <f t="shared" si="8"/>
        <v>237.09369024856596</v>
      </c>
      <c r="AJ25" s="95">
        <v>1</v>
      </c>
      <c r="AK25" s="95">
        <v>0</v>
      </c>
      <c r="AL25" s="95">
        <v>1</v>
      </c>
      <c r="AM25" s="95">
        <v>1</v>
      </c>
      <c r="AN25" s="95">
        <v>1</v>
      </c>
      <c r="AO25" s="95">
        <v>0</v>
      </c>
      <c r="AP25" s="107">
        <v>11120250</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133</v>
      </c>
      <c r="P26" s="103">
        <v>137</v>
      </c>
      <c r="Q26" s="103">
        <v>12840804</v>
      </c>
      <c r="R26" s="46">
        <f t="shared" si="4"/>
        <v>5805</v>
      </c>
      <c r="S26" s="47">
        <f t="shared" si="5"/>
        <v>139.32</v>
      </c>
      <c r="T26" s="47">
        <f t="shared" si="6"/>
        <v>5.8049999999999997</v>
      </c>
      <c r="U26" s="104">
        <v>4.7</v>
      </c>
      <c r="V26" s="104">
        <f t="shared" si="7"/>
        <v>4.7</v>
      </c>
      <c r="W26" s="105" t="s">
        <v>127</v>
      </c>
      <c r="X26" s="107">
        <v>1035</v>
      </c>
      <c r="Y26" s="107">
        <v>0</v>
      </c>
      <c r="Z26" s="107">
        <v>1187</v>
      </c>
      <c r="AA26" s="107">
        <v>1185</v>
      </c>
      <c r="AB26" s="107">
        <v>1187</v>
      </c>
      <c r="AC26" s="48" t="s">
        <v>90</v>
      </c>
      <c r="AD26" s="48" t="s">
        <v>90</v>
      </c>
      <c r="AE26" s="48" t="s">
        <v>90</v>
      </c>
      <c r="AF26" s="106" t="s">
        <v>90</v>
      </c>
      <c r="AG26" s="112">
        <v>49208636</v>
      </c>
      <c r="AH26" s="49">
        <f t="shared" si="9"/>
        <v>1356</v>
      </c>
      <c r="AI26" s="50">
        <f t="shared" si="8"/>
        <v>233.59173126614988</v>
      </c>
      <c r="AJ26" s="95">
        <v>1</v>
      </c>
      <c r="AK26" s="95">
        <v>0</v>
      </c>
      <c r="AL26" s="95">
        <v>1</v>
      </c>
      <c r="AM26" s="95">
        <v>1</v>
      </c>
      <c r="AN26" s="95">
        <v>1</v>
      </c>
      <c r="AO26" s="95">
        <v>0</v>
      </c>
      <c r="AP26" s="107">
        <v>11120250</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134</v>
      </c>
      <c r="P27" s="103">
        <v>142</v>
      </c>
      <c r="Q27" s="103">
        <v>12846528</v>
      </c>
      <c r="R27" s="46">
        <f t="shared" si="4"/>
        <v>5724</v>
      </c>
      <c r="S27" s="47">
        <f t="shared" si="5"/>
        <v>137.376</v>
      </c>
      <c r="T27" s="47">
        <f t="shared" si="6"/>
        <v>5.7240000000000002</v>
      </c>
      <c r="U27" s="104">
        <v>4.3</v>
      </c>
      <c r="V27" s="104">
        <f t="shared" si="7"/>
        <v>4.3</v>
      </c>
      <c r="W27" s="105" t="s">
        <v>127</v>
      </c>
      <c r="X27" s="107">
        <v>1035</v>
      </c>
      <c r="Y27" s="107">
        <v>0</v>
      </c>
      <c r="Z27" s="107">
        <v>1186</v>
      </c>
      <c r="AA27" s="107">
        <v>1185</v>
      </c>
      <c r="AB27" s="107">
        <v>1186</v>
      </c>
      <c r="AC27" s="48" t="s">
        <v>90</v>
      </c>
      <c r="AD27" s="48" t="s">
        <v>90</v>
      </c>
      <c r="AE27" s="48" t="s">
        <v>90</v>
      </c>
      <c r="AF27" s="106" t="s">
        <v>90</v>
      </c>
      <c r="AG27" s="112">
        <v>49209956</v>
      </c>
      <c r="AH27" s="49">
        <f t="shared" si="9"/>
        <v>1320</v>
      </c>
      <c r="AI27" s="50">
        <f t="shared" si="8"/>
        <v>230.60796645702305</v>
      </c>
      <c r="AJ27" s="95">
        <v>1</v>
      </c>
      <c r="AK27" s="95">
        <v>0</v>
      </c>
      <c r="AL27" s="95">
        <v>1</v>
      </c>
      <c r="AM27" s="95">
        <v>1</v>
      </c>
      <c r="AN27" s="95">
        <v>1</v>
      </c>
      <c r="AO27" s="95">
        <v>0</v>
      </c>
      <c r="AP27" s="107">
        <v>11120250</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133</v>
      </c>
      <c r="P28" s="103">
        <v>137</v>
      </c>
      <c r="Q28" s="103">
        <v>12852214</v>
      </c>
      <c r="R28" s="46">
        <f t="shared" si="4"/>
        <v>5686</v>
      </c>
      <c r="S28" s="47">
        <f t="shared" si="5"/>
        <v>136.464</v>
      </c>
      <c r="T28" s="47">
        <f t="shared" si="6"/>
        <v>5.6859999999999999</v>
      </c>
      <c r="U28" s="104">
        <v>3.8</v>
      </c>
      <c r="V28" s="104">
        <f t="shared" si="7"/>
        <v>3.8</v>
      </c>
      <c r="W28" s="105" t="s">
        <v>127</v>
      </c>
      <c r="X28" s="107">
        <v>1034</v>
      </c>
      <c r="Y28" s="107">
        <v>0</v>
      </c>
      <c r="Z28" s="107">
        <v>1187</v>
      </c>
      <c r="AA28" s="107">
        <v>1185</v>
      </c>
      <c r="AB28" s="107">
        <v>1187</v>
      </c>
      <c r="AC28" s="48" t="s">
        <v>90</v>
      </c>
      <c r="AD28" s="48" t="s">
        <v>90</v>
      </c>
      <c r="AE28" s="48" t="s">
        <v>90</v>
      </c>
      <c r="AF28" s="106" t="s">
        <v>90</v>
      </c>
      <c r="AG28" s="112">
        <v>49211272</v>
      </c>
      <c r="AH28" s="49">
        <f t="shared" si="9"/>
        <v>1316</v>
      </c>
      <c r="AI28" s="50">
        <f t="shared" si="8"/>
        <v>231.44565599718607</v>
      </c>
      <c r="AJ28" s="95">
        <v>1</v>
      </c>
      <c r="AK28" s="95">
        <v>0</v>
      </c>
      <c r="AL28" s="95">
        <v>1</v>
      </c>
      <c r="AM28" s="95">
        <v>1</v>
      </c>
      <c r="AN28" s="95">
        <v>1</v>
      </c>
      <c r="AO28" s="95">
        <v>0</v>
      </c>
      <c r="AP28" s="107">
        <v>11120250</v>
      </c>
      <c r="AQ28" s="107">
        <f t="shared" si="1"/>
        <v>0</v>
      </c>
      <c r="AR28" s="53">
        <v>1.21</v>
      </c>
      <c r="AS28" s="52" t="s">
        <v>113</v>
      </c>
      <c r="AV28" s="58" t="s">
        <v>116</v>
      </c>
      <c r="AW28" s="58">
        <v>101.325</v>
      </c>
      <c r="AY28" s="97"/>
    </row>
    <row r="29" spans="1:51" x14ac:dyDescent="0.25">
      <c r="A29" s="94" t="s">
        <v>130</v>
      </c>
      <c r="B29" s="40">
        <v>2.75</v>
      </c>
      <c r="C29" s="40">
        <v>0.79166666666666896</v>
      </c>
      <c r="D29" s="102">
        <v>4</v>
      </c>
      <c r="E29" s="41">
        <f t="shared" si="0"/>
        <v>2.8169014084507045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132</v>
      </c>
      <c r="P29" s="103">
        <v>137</v>
      </c>
      <c r="Q29" s="103">
        <v>12858074</v>
      </c>
      <c r="R29" s="46">
        <f t="shared" si="4"/>
        <v>5860</v>
      </c>
      <c r="S29" s="47">
        <f t="shared" si="5"/>
        <v>140.63999999999999</v>
      </c>
      <c r="T29" s="47">
        <f t="shared" si="6"/>
        <v>5.86</v>
      </c>
      <c r="U29" s="104">
        <v>3.4</v>
      </c>
      <c r="V29" s="104">
        <f t="shared" si="7"/>
        <v>3.4</v>
      </c>
      <c r="W29" s="105" t="s">
        <v>127</v>
      </c>
      <c r="X29" s="107">
        <v>1035</v>
      </c>
      <c r="Y29" s="107">
        <v>0</v>
      </c>
      <c r="Z29" s="107">
        <v>1187</v>
      </c>
      <c r="AA29" s="107">
        <v>1185</v>
      </c>
      <c r="AB29" s="107">
        <v>1187</v>
      </c>
      <c r="AC29" s="48" t="s">
        <v>90</v>
      </c>
      <c r="AD29" s="48" t="s">
        <v>90</v>
      </c>
      <c r="AE29" s="48" t="s">
        <v>90</v>
      </c>
      <c r="AF29" s="106" t="s">
        <v>90</v>
      </c>
      <c r="AG29" s="112">
        <v>49212620</v>
      </c>
      <c r="AH29" s="49">
        <f t="shared" si="9"/>
        <v>1348</v>
      </c>
      <c r="AI29" s="50">
        <f t="shared" si="8"/>
        <v>230.03412969283275</v>
      </c>
      <c r="AJ29" s="95">
        <v>1</v>
      </c>
      <c r="AK29" s="95">
        <v>0</v>
      </c>
      <c r="AL29" s="95">
        <v>1</v>
      </c>
      <c r="AM29" s="95">
        <v>1</v>
      </c>
      <c r="AN29" s="95">
        <v>1</v>
      </c>
      <c r="AO29" s="95">
        <v>0</v>
      </c>
      <c r="AP29" s="107">
        <v>11120250</v>
      </c>
      <c r="AQ29" s="107">
        <f t="shared" si="1"/>
        <v>0</v>
      </c>
      <c r="AR29" s="51"/>
      <c r="AS29" s="52" t="s">
        <v>113</v>
      </c>
      <c r="AY29" s="97"/>
    </row>
    <row r="30" spans="1:51" x14ac:dyDescent="0.25">
      <c r="B30" s="40">
        <v>2.7916666666666701</v>
      </c>
      <c r="C30" s="40">
        <v>0.83333333333333703</v>
      </c>
      <c r="D30" s="102">
        <v>4</v>
      </c>
      <c r="E30" s="41">
        <f t="shared" si="0"/>
        <v>2.8169014084507045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133</v>
      </c>
      <c r="P30" s="103">
        <v>168</v>
      </c>
      <c r="Q30" s="103">
        <v>12863866</v>
      </c>
      <c r="R30" s="46">
        <f t="shared" si="4"/>
        <v>5792</v>
      </c>
      <c r="S30" s="47">
        <f t="shared" si="5"/>
        <v>139.00800000000001</v>
      </c>
      <c r="T30" s="47">
        <f t="shared" si="6"/>
        <v>5.7919999999999998</v>
      </c>
      <c r="U30" s="104">
        <v>3</v>
      </c>
      <c r="V30" s="104">
        <f t="shared" si="7"/>
        <v>3</v>
      </c>
      <c r="W30" s="105" t="s">
        <v>127</v>
      </c>
      <c r="X30" s="107">
        <v>1025</v>
      </c>
      <c r="Y30" s="107">
        <v>0</v>
      </c>
      <c r="Z30" s="107">
        <v>1187</v>
      </c>
      <c r="AA30" s="107">
        <v>1185</v>
      </c>
      <c r="AB30" s="107">
        <v>1187</v>
      </c>
      <c r="AC30" s="48" t="s">
        <v>90</v>
      </c>
      <c r="AD30" s="48" t="s">
        <v>90</v>
      </c>
      <c r="AE30" s="48" t="s">
        <v>90</v>
      </c>
      <c r="AF30" s="106" t="s">
        <v>90</v>
      </c>
      <c r="AG30" s="112">
        <v>49213964</v>
      </c>
      <c r="AH30" s="49">
        <f t="shared" si="9"/>
        <v>1344</v>
      </c>
      <c r="AI30" s="50">
        <f t="shared" si="8"/>
        <v>232.04419889502762</v>
      </c>
      <c r="AJ30" s="95">
        <v>1</v>
      </c>
      <c r="AK30" s="95">
        <v>0</v>
      </c>
      <c r="AL30" s="95">
        <v>1</v>
      </c>
      <c r="AM30" s="95">
        <v>1</v>
      </c>
      <c r="AN30" s="95">
        <v>1</v>
      </c>
      <c r="AO30" s="95">
        <v>0</v>
      </c>
      <c r="AP30" s="107">
        <v>11120250</v>
      </c>
      <c r="AQ30" s="107">
        <f t="shared" si="1"/>
        <v>0</v>
      </c>
      <c r="AR30" s="51"/>
      <c r="AS30" s="52" t="s">
        <v>113</v>
      </c>
      <c r="AV30" s="273" t="s">
        <v>117</v>
      </c>
      <c r="AW30" s="273"/>
      <c r="AY30" s="97"/>
    </row>
    <row r="31" spans="1:51" x14ac:dyDescent="0.25">
      <c r="B31" s="40">
        <v>2.8333333333333299</v>
      </c>
      <c r="C31" s="40">
        <v>0.875000000000004</v>
      </c>
      <c r="D31" s="102">
        <v>4</v>
      </c>
      <c r="E31" s="41">
        <f t="shared" si="0"/>
        <v>2.8169014084507045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131</v>
      </c>
      <c r="P31" s="103">
        <v>141</v>
      </c>
      <c r="Q31" s="103">
        <v>12869662</v>
      </c>
      <c r="R31" s="46">
        <f t="shared" si="4"/>
        <v>5796</v>
      </c>
      <c r="S31" s="47">
        <f t="shared" si="5"/>
        <v>139.10400000000001</v>
      </c>
      <c r="T31" s="47">
        <f t="shared" si="6"/>
        <v>5.7960000000000003</v>
      </c>
      <c r="U31" s="104">
        <v>2.6</v>
      </c>
      <c r="V31" s="104">
        <f t="shared" si="7"/>
        <v>2.6</v>
      </c>
      <c r="W31" s="105" t="s">
        <v>127</v>
      </c>
      <c r="X31" s="107">
        <v>1046</v>
      </c>
      <c r="Y31" s="107">
        <v>0</v>
      </c>
      <c r="Z31" s="107">
        <v>1187</v>
      </c>
      <c r="AA31" s="107">
        <v>1185</v>
      </c>
      <c r="AB31" s="107">
        <v>1186</v>
      </c>
      <c r="AC31" s="48" t="s">
        <v>90</v>
      </c>
      <c r="AD31" s="48" t="s">
        <v>90</v>
      </c>
      <c r="AE31" s="48" t="s">
        <v>90</v>
      </c>
      <c r="AF31" s="106" t="s">
        <v>90</v>
      </c>
      <c r="AG31" s="112">
        <v>49215324</v>
      </c>
      <c r="AH31" s="49">
        <f t="shared" si="9"/>
        <v>1360</v>
      </c>
      <c r="AI31" s="50">
        <f t="shared" si="8"/>
        <v>234.64458247066941</v>
      </c>
      <c r="AJ31" s="95">
        <v>1</v>
      </c>
      <c r="AK31" s="95">
        <v>0</v>
      </c>
      <c r="AL31" s="95">
        <v>1</v>
      </c>
      <c r="AM31" s="95">
        <v>1</v>
      </c>
      <c r="AN31" s="95">
        <v>1</v>
      </c>
      <c r="AO31" s="95">
        <v>0</v>
      </c>
      <c r="AP31" s="107">
        <v>11120250</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138</v>
      </c>
      <c r="P32" s="103">
        <v>131</v>
      </c>
      <c r="Q32" s="103">
        <v>12875206</v>
      </c>
      <c r="R32" s="46">
        <f t="shared" si="4"/>
        <v>5544</v>
      </c>
      <c r="S32" s="47">
        <f t="shared" si="5"/>
        <v>133.05600000000001</v>
      </c>
      <c r="T32" s="47">
        <f t="shared" si="6"/>
        <v>5.5439999999999996</v>
      </c>
      <c r="U32" s="104">
        <v>2.4</v>
      </c>
      <c r="V32" s="104">
        <f t="shared" si="7"/>
        <v>2.4</v>
      </c>
      <c r="W32" s="105" t="s">
        <v>127</v>
      </c>
      <c r="X32" s="107">
        <v>1045</v>
      </c>
      <c r="Y32" s="107">
        <v>0</v>
      </c>
      <c r="Z32" s="107">
        <v>1186</v>
      </c>
      <c r="AA32" s="107">
        <v>1185</v>
      </c>
      <c r="AB32" s="107">
        <v>1186</v>
      </c>
      <c r="AC32" s="48" t="s">
        <v>90</v>
      </c>
      <c r="AD32" s="48" t="s">
        <v>90</v>
      </c>
      <c r="AE32" s="48" t="s">
        <v>90</v>
      </c>
      <c r="AF32" s="106" t="s">
        <v>90</v>
      </c>
      <c r="AG32" s="112">
        <v>49216656</v>
      </c>
      <c r="AH32" s="49">
        <f t="shared" si="9"/>
        <v>1332</v>
      </c>
      <c r="AI32" s="50">
        <f t="shared" si="8"/>
        <v>240.25974025974028</v>
      </c>
      <c r="AJ32" s="95">
        <v>1</v>
      </c>
      <c r="AK32" s="95">
        <v>0</v>
      </c>
      <c r="AL32" s="95">
        <v>1</v>
      </c>
      <c r="AM32" s="95">
        <v>1</v>
      </c>
      <c r="AN32" s="95">
        <v>1</v>
      </c>
      <c r="AO32" s="95">
        <v>0</v>
      </c>
      <c r="AP32" s="107">
        <v>11120250</v>
      </c>
      <c r="AQ32" s="107">
        <f t="shared" si="1"/>
        <v>0</v>
      </c>
      <c r="AR32" s="53">
        <v>1.1200000000000001</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136</v>
      </c>
      <c r="P33" s="103">
        <v>126</v>
      </c>
      <c r="Q33" s="103">
        <v>12880415</v>
      </c>
      <c r="R33" s="46">
        <f t="shared" si="4"/>
        <v>5209</v>
      </c>
      <c r="S33" s="47">
        <f t="shared" si="5"/>
        <v>125.01600000000001</v>
      </c>
      <c r="T33" s="47">
        <f t="shared" si="6"/>
        <v>5.2089999999999996</v>
      </c>
      <c r="U33" s="104">
        <v>2.9</v>
      </c>
      <c r="V33" s="104">
        <f t="shared" si="7"/>
        <v>2.9</v>
      </c>
      <c r="W33" s="105" t="s">
        <v>131</v>
      </c>
      <c r="X33" s="107">
        <v>0</v>
      </c>
      <c r="Y33" s="107">
        <v>0</v>
      </c>
      <c r="Z33" s="107">
        <v>1186</v>
      </c>
      <c r="AA33" s="107">
        <v>1185</v>
      </c>
      <c r="AB33" s="107">
        <v>1187</v>
      </c>
      <c r="AC33" s="48" t="s">
        <v>90</v>
      </c>
      <c r="AD33" s="48" t="s">
        <v>90</v>
      </c>
      <c r="AE33" s="48" t="s">
        <v>90</v>
      </c>
      <c r="AF33" s="106" t="s">
        <v>90</v>
      </c>
      <c r="AG33" s="112">
        <v>49217892</v>
      </c>
      <c r="AH33" s="49">
        <f t="shared" si="9"/>
        <v>1236</v>
      </c>
      <c r="AI33" s="50">
        <f t="shared" si="8"/>
        <v>237.2816279516222</v>
      </c>
      <c r="AJ33" s="95">
        <v>0</v>
      </c>
      <c r="AK33" s="95">
        <v>0</v>
      </c>
      <c r="AL33" s="95">
        <v>1</v>
      </c>
      <c r="AM33" s="95">
        <v>1</v>
      </c>
      <c r="AN33" s="95">
        <v>1</v>
      </c>
      <c r="AO33" s="95">
        <v>0.3</v>
      </c>
      <c r="AP33" s="107">
        <v>11120416</v>
      </c>
      <c r="AQ33" s="107">
        <f t="shared" si="1"/>
        <v>166</v>
      </c>
      <c r="AR33" s="51"/>
      <c r="AS33" s="52" t="s">
        <v>113</v>
      </c>
      <c r="AY33" s="97"/>
    </row>
    <row r="34" spans="2:51" x14ac:dyDescent="0.25">
      <c r="B34" s="40">
        <v>2.9583333333333299</v>
      </c>
      <c r="C34" s="40">
        <v>1</v>
      </c>
      <c r="D34" s="102">
        <v>4</v>
      </c>
      <c r="E34" s="41">
        <f t="shared" si="0"/>
        <v>2.8169014084507045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134</v>
      </c>
      <c r="P34" s="103">
        <v>100</v>
      </c>
      <c r="Q34" s="103">
        <v>12884954</v>
      </c>
      <c r="R34" s="46">
        <f t="shared" si="4"/>
        <v>4539</v>
      </c>
      <c r="S34" s="47">
        <f t="shared" si="5"/>
        <v>108.93600000000001</v>
      </c>
      <c r="T34" s="47">
        <f t="shared" si="6"/>
        <v>4.5389999999999997</v>
      </c>
      <c r="U34" s="104">
        <v>3.7</v>
      </c>
      <c r="V34" s="104">
        <f t="shared" si="7"/>
        <v>3.7</v>
      </c>
      <c r="W34" s="105" t="s">
        <v>131</v>
      </c>
      <c r="X34" s="107">
        <v>0</v>
      </c>
      <c r="Y34" s="107">
        <v>0</v>
      </c>
      <c r="Z34" s="107">
        <v>1116</v>
      </c>
      <c r="AA34" s="107">
        <v>1185</v>
      </c>
      <c r="AB34" s="107">
        <v>1116</v>
      </c>
      <c r="AC34" s="48" t="s">
        <v>90</v>
      </c>
      <c r="AD34" s="48" t="s">
        <v>90</v>
      </c>
      <c r="AE34" s="48" t="s">
        <v>90</v>
      </c>
      <c r="AF34" s="106" t="s">
        <v>90</v>
      </c>
      <c r="AG34" s="112">
        <v>49219036</v>
      </c>
      <c r="AH34" s="49">
        <f t="shared" si="9"/>
        <v>1144</v>
      </c>
      <c r="AI34" s="50">
        <f t="shared" si="8"/>
        <v>252.03789380920909</v>
      </c>
      <c r="AJ34" s="95">
        <v>0</v>
      </c>
      <c r="AK34" s="95">
        <v>0</v>
      </c>
      <c r="AL34" s="95">
        <v>1</v>
      </c>
      <c r="AM34" s="95">
        <v>1</v>
      </c>
      <c r="AN34" s="95">
        <v>1</v>
      </c>
      <c r="AO34" s="95">
        <v>0.3</v>
      </c>
      <c r="AP34" s="107">
        <v>11120693</v>
      </c>
      <c r="AQ34" s="107">
        <f t="shared" si="1"/>
        <v>277</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129127</v>
      </c>
      <c r="S35" s="65">
        <f>AVERAGE(S11:S34)</f>
        <v>129.12699999999998</v>
      </c>
      <c r="T35" s="65">
        <f>SUM(T11:T34)</f>
        <v>129.12699999999998</v>
      </c>
      <c r="U35" s="104"/>
      <c r="V35" s="91"/>
      <c r="W35" s="57"/>
      <c r="X35" s="85"/>
      <c r="Y35" s="86"/>
      <c r="Z35" s="86"/>
      <c r="AA35" s="86"/>
      <c r="AB35" s="87"/>
      <c r="AC35" s="85"/>
      <c r="AD35" s="86"/>
      <c r="AE35" s="87"/>
      <c r="AF35" s="88"/>
      <c r="AG35" s="66">
        <f>AG34-AG10</f>
        <v>30088</v>
      </c>
      <c r="AH35" s="67">
        <f>SUM(AH11:AH34)</f>
        <v>30088</v>
      </c>
      <c r="AI35" s="68">
        <f>$AH$35/$T35</f>
        <v>233.01091173805636</v>
      </c>
      <c r="AJ35" s="95"/>
      <c r="AK35" s="95"/>
      <c r="AL35" s="95"/>
      <c r="AM35" s="95"/>
      <c r="AN35" s="95"/>
      <c r="AO35" s="69"/>
      <c r="AP35" s="70">
        <f>AP34-AP10</f>
        <v>3119</v>
      </c>
      <c r="AQ35" s="71">
        <f>SUM(AQ11:AQ34)</f>
        <v>3119</v>
      </c>
      <c r="AR35" s="72">
        <f>AVERAGE(AR11:AR34)</f>
        <v>1.1483333333333332</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34" t="s">
        <v>138</v>
      </c>
      <c r="C41" s="131"/>
      <c r="D41" s="131"/>
      <c r="E41" s="131"/>
      <c r="F41" s="131"/>
      <c r="G41" s="131"/>
      <c r="H41" s="131"/>
      <c r="I41" s="132"/>
      <c r="J41" s="132"/>
      <c r="K41" s="132"/>
      <c r="L41" s="132"/>
      <c r="M41" s="132"/>
      <c r="N41" s="132"/>
      <c r="O41" s="132"/>
      <c r="P41" s="132"/>
      <c r="Q41" s="132"/>
      <c r="R41" s="132"/>
      <c r="S41" s="133"/>
      <c r="T41" s="133"/>
      <c r="U41" s="133"/>
      <c r="V41" s="133"/>
      <c r="W41" s="98"/>
      <c r="X41" s="98"/>
      <c r="Y41" s="98"/>
      <c r="Z41" s="98"/>
      <c r="AA41" s="98"/>
      <c r="AB41" s="98"/>
      <c r="AC41" s="98"/>
      <c r="AD41" s="98"/>
      <c r="AE41" s="98"/>
      <c r="AM41" s="20"/>
      <c r="AN41" s="96"/>
      <c r="AO41" s="96"/>
      <c r="AP41" s="96"/>
      <c r="AQ41" s="96"/>
      <c r="AR41" s="98"/>
      <c r="AV41" s="73"/>
      <c r="AW41" s="73"/>
      <c r="AY41" s="97"/>
    </row>
    <row r="42" spans="2:51" x14ac:dyDescent="0.25">
      <c r="B42" s="135" t="s">
        <v>179</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189</v>
      </c>
      <c r="C44" s="99"/>
      <c r="D44" s="99"/>
      <c r="E44" s="99"/>
      <c r="F44" s="150"/>
      <c r="G44" s="150"/>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150"/>
      <c r="D45" s="150"/>
      <c r="E45" s="150"/>
      <c r="F45" s="150"/>
      <c r="G45" s="150"/>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150"/>
      <c r="D46" s="150"/>
      <c r="E46" s="150"/>
      <c r="F46" s="150"/>
      <c r="G46" s="150"/>
      <c r="H46" s="150"/>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183</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190</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1:51" x14ac:dyDescent="0.25">
      <c r="A53" s="161"/>
      <c r="B53" s="127" t="s">
        <v>152</v>
      </c>
      <c r="C53" s="128"/>
      <c r="D53" s="128"/>
      <c r="E53" s="128"/>
      <c r="F53" s="128"/>
      <c r="G53" s="128"/>
      <c r="H53" s="128"/>
      <c r="I53" s="129"/>
      <c r="J53" s="129"/>
      <c r="K53" s="129"/>
      <c r="L53" s="129"/>
      <c r="M53" s="129"/>
      <c r="N53" s="129"/>
      <c r="O53" s="129"/>
      <c r="P53" s="129"/>
      <c r="Q53" s="129"/>
      <c r="R53" s="129"/>
      <c r="S53" s="139"/>
      <c r="T53" s="83"/>
      <c r="U53" s="83"/>
      <c r="V53" s="83"/>
      <c r="W53" s="98"/>
      <c r="X53" s="98"/>
      <c r="Y53" s="98"/>
      <c r="Z53" s="98"/>
      <c r="AA53" s="98"/>
      <c r="AB53" s="98"/>
      <c r="AC53" s="98"/>
      <c r="AD53" s="98"/>
      <c r="AE53" s="98"/>
      <c r="AM53" s="20"/>
      <c r="AN53" s="96"/>
      <c r="AO53" s="96"/>
      <c r="AP53" s="96"/>
      <c r="AQ53" s="96"/>
      <c r="AR53" s="98"/>
      <c r="AV53" s="113"/>
      <c r="AW53" s="113"/>
      <c r="AY53" s="97"/>
    </row>
    <row r="54" spans="1:51" x14ac:dyDescent="0.25">
      <c r="B54" s="114" t="s">
        <v>147</v>
      </c>
      <c r="C54" s="99"/>
      <c r="D54" s="99"/>
      <c r="E54" s="99"/>
      <c r="F54" s="99"/>
      <c r="G54" s="99"/>
      <c r="H54" s="99"/>
      <c r="I54" s="100"/>
      <c r="J54" s="100"/>
      <c r="K54" s="100"/>
      <c r="L54" s="100"/>
      <c r="M54" s="100"/>
      <c r="N54" s="100"/>
      <c r="O54" s="100"/>
      <c r="P54" s="100"/>
      <c r="Q54" s="100"/>
      <c r="R54" s="100"/>
      <c r="S54" s="139"/>
      <c r="T54" s="83"/>
      <c r="U54" s="83"/>
      <c r="V54" s="83"/>
      <c r="W54" s="98"/>
      <c r="X54" s="98"/>
      <c r="Y54" s="98"/>
      <c r="Z54" s="98"/>
      <c r="AA54" s="98"/>
      <c r="AB54" s="98"/>
      <c r="AC54" s="98"/>
      <c r="AD54" s="98"/>
      <c r="AE54" s="98"/>
      <c r="AM54" s="20"/>
      <c r="AN54" s="96"/>
      <c r="AO54" s="96"/>
      <c r="AP54" s="96"/>
      <c r="AQ54" s="96"/>
      <c r="AR54" s="98"/>
      <c r="AV54" s="113"/>
      <c r="AW54" s="113"/>
      <c r="AY54" s="97"/>
    </row>
    <row r="55" spans="1:51" x14ac:dyDescent="0.25">
      <c r="B55" s="123" t="s">
        <v>134</v>
      </c>
      <c r="C55" s="99"/>
      <c r="D55" s="99"/>
      <c r="E55" s="99"/>
      <c r="F55" s="99"/>
      <c r="G55" s="99"/>
      <c r="H55" s="99"/>
      <c r="I55" s="100"/>
      <c r="J55" s="100"/>
      <c r="K55" s="100"/>
      <c r="L55" s="100"/>
      <c r="M55" s="100"/>
      <c r="N55" s="100"/>
      <c r="O55" s="100"/>
      <c r="P55" s="100"/>
      <c r="Q55" s="100"/>
      <c r="R55" s="100"/>
      <c r="S55" s="138"/>
      <c r="T55" s="83"/>
      <c r="U55" s="83"/>
      <c r="V55" s="83"/>
      <c r="W55" s="98"/>
      <c r="X55" s="98"/>
      <c r="Y55" s="98"/>
      <c r="Z55" s="98"/>
      <c r="AA55" s="98"/>
      <c r="AB55" s="98"/>
      <c r="AC55" s="98"/>
      <c r="AD55" s="98"/>
      <c r="AE55" s="98"/>
      <c r="AM55" s="20"/>
      <c r="AN55" s="96"/>
      <c r="AO55" s="96"/>
      <c r="AP55" s="96"/>
      <c r="AQ55" s="96"/>
      <c r="AR55" s="98"/>
      <c r="AV55" s="113"/>
      <c r="AW55" s="113"/>
      <c r="AY55" s="97"/>
    </row>
    <row r="56" spans="1:51" x14ac:dyDescent="0.25">
      <c r="B56" s="114" t="s">
        <v>191</v>
      </c>
      <c r="C56" s="99"/>
      <c r="D56" s="99"/>
      <c r="E56" s="99"/>
      <c r="F56" s="99"/>
      <c r="G56" s="99"/>
      <c r="H56" s="99"/>
      <c r="I56" s="100"/>
      <c r="J56" s="100"/>
      <c r="K56" s="100"/>
      <c r="L56" s="100"/>
      <c r="M56" s="100"/>
      <c r="N56" s="100"/>
      <c r="O56" s="100"/>
      <c r="P56" s="100"/>
      <c r="Q56" s="100"/>
      <c r="R56" s="100"/>
      <c r="S56" s="138"/>
      <c r="T56" s="83"/>
      <c r="U56" s="83"/>
      <c r="V56" s="83"/>
      <c r="W56" s="98"/>
      <c r="X56" s="98"/>
      <c r="Y56" s="98"/>
      <c r="Z56" s="98"/>
      <c r="AA56" s="98"/>
      <c r="AB56" s="98"/>
      <c r="AC56" s="98"/>
      <c r="AD56" s="98"/>
      <c r="AE56" s="98"/>
      <c r="AM56" s="20"/>
      <c r="AN56" s="96"/>
      <c r="AO56" s="96"/>
      <c r="AP56" s="96"/>
      <c r="AQ56" s="96"/>
      <c r="AR56" s="98"/>
      <c r="AV56" s="113"/>
      <c r="AW56" s="113"/>
      <c r="AY56" s="97"/>
    </row>
    <row r="57" spans="1:51" x14ac:dyDescent="0.25">
      <c r="B57" s="114"/>
      <c r="C57" s="99"/>
      <c r="D57" s="99"/>
      <c r="E57" s="99"/>
      <c r="F57" s="99"/>
      <c r="G57" s="99"/>
      <c r="H57" s="99"/>
      <c r="I57" s="100"/>
      <c r="J57" s="100"/>
      <c r="K57" s="100"/>
      <c r="L57" s="100"/>
      <c r="M57" s="100"/>
      <c r="N57" s="100"/>
      <c r="O57" s="100"/>
      <c r="P57" s="100"/>
      <c r="Q57" s="100"/>
      <c r="R57" s="100"/>
      <c r="S57" s="83"/>
      <c r="T57" s="83"/>
      <c r="U57" s="83"/>
      <c r="V57" s="83"/>
      <c r="W57" s="98"/>
      <c r="X57" s="98"/>
      <c r="Y57" s="98"/>
      <c r="Z57" s="98"/>
      <c r="AA57" s="98"/>
      <c r="AB57" s="98"/>
      <c r="AC57" s="98"/>
      <c r="AD57" s="98"/>
      <c r="AE57" s="98"/>
      <c r="AM57" s="20"/>
      <c r="AN57" s="96"/>
      <c r="AO57" s="96"/>
      <c r="AP57" s="96"/>
      <c r="AQ57" s="96"/>
      <c r="AR57" s="98"/>
      <c r="AV57" s="113"/>
      <c r="AW57" s="113"/>
      <c r="AY57" s="97"/>
    </row>
    <row r="58" spans="1:51" x14ac:dyDescent="0.25">
      <c r="B58" s="123"/>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1:51" x14ac:dyDescent="0.25">
      <c r="B59" s="11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1:51" x14ac:dyDescent="0.25">
      <c r="B60" s="81"/>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1: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1: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1: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1: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136"/>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A71" s="98"/>
      <c r="B71" s="116"/>
      <c r="C71" s="115"/>
      <c r="D71" s="109"/>
      <c r="E71" s="115"/>
      <c r="F71" s="115"/>
      <c r="G71" s="99"/>
      <c r="H71" s="99"/>
      <c r="I71" s="99"/>
      <c r="J71" s="100"/>
      <c r="K71" s="100"/>
      <c r="L71" s="100"/>
      <c r="M71" s="100"/>
      <c r="N71" s="100"/>
      <c r="O71" s="100"/>
      <c r="P71" s="100"/>
      <c r="Q71" s="100"/>
      <c r="R71" s="100"/>
      <c r="S71" s="100"/>
      <c r="T71" s="101"/>
      <c r="U71" s="79"/>
      <c r="V71" s="79"/>
      <c r="AS71" s="94"/>
      <c r="AT71" s="94"/>
      <c r="AU71" s="94"/>
      <c r="AV71" s="94"/>
      <c r="AW71" s="94"/>
      <c r="AX71" s="94"/>
      <c r="AY71" s="94"/>
    </row>
    <row r="72" spans="1:51" x14ac:dyDescent="0.25">
      <c r="A72" s="98"/>
      <c r="B72" s="117"/>
      <c r="C72" s="118"/>
      <c r="D72" s="119"/>
      <c r="E72" s="118"/>
      <c r="F72" s="118"/>
      <c r="G72" s="118"/>
      <c r="H72" s="118"/>
      <c r="I72" s="118"/>
      <c r="J72" s="120"/>
      <c r="K72" s="120"/>
      <c r="L72" s="120"/>
      <c r="M72" s="120"/>
      <c r="N72" s="120"/>
      <c r="O72" s="120"/>
      <c r="P72" s="120"/>
      <c r="Q72" s="120"/>
      <c r="R72" s="120"/>
      <c r="S72" s="120"/>
      <c r="T72" s="121"/>
      <c r="U72" s="122"/>
      <c r="V72" s="122"/>
      <c r="AS72" s="94"/>
      <c r="AT72" s="94"/>
      <c r="AU72" s="94"/>
      <c r="AV72" s="94"/>
      <c r="AW72" s="94"/>
      <c r="AX72" s="94"/>
      <c r="AY72" s="94"/>
    </row>
    <row r="73" spans="1:51" x14ac:dyDescent="0.25">
      <c r="A73" s="98"/>
      <c r="B73" s="117"/>
      <c r="C73" s="118"/>
      <c r="D73" s="119"/>
      <c r="E73" s="118"/>
      <c r="F73" s="118"/>
      <c r="G73" s="118"/>
      <c r="H73" s="118"/>
      <c r="I73" s="118"/>
      <c r="J73" s="120"/>
      <c r="K73" s="120"/>
      <c r="L73" s="120"/>
      <c r="M73" s="120"/>
      <c r="N73" s="120"/>
      <c r="O73" s="120"/>
      <c r="P73" s="120"/>
      <c r="Q73" s="120"/>
      <c r="R73" s="120"/>
      <c r="S73" s="120"/>
      <c r="T73" s="121"/>
      <c r="U73" s="122"/>
      <c r="V73" s="122"/>
      <c r="AS73" s="94"/>
      <c r="AT73" s="94"/>
      <c r="AU73" s="94"/>
      <c r="AV73" s="94"/>
      <c r="AW73" s="94"/>
      <c r="AX73" s="94"/>
      <c r="AY73" s="94"/>
    </row>
    <row r="74" spans="1:51" x14ac:dyDescent="0.25">
      <c r="A74" s="98"/>
      <c r="B74" s="117"/>
      <c r="C74" s="118"/>
      <c r="D74" s="119"/>
      <c r="E74" s="118"/>
      <c r="F74" s="118"/>
      <c r="G74" s="118"/>
      <c r="H74" s="118"/>
      <c r="I74" s="118"/>
      <c r="J74" s="120"/>
      <c r="K74" s="120"/>
      <c r="L74" s="120"/>
      <c r="M74" s="120"/>
      <c r="N74" s="120"/>
      <c r="O74" s="120"/>
      <c r="P74" s="120"/>
      <c r="Q74" s="120"/>
      <c r="R74" s="120"/>
      <c r="S74" s="120"/>
      <c r="T74" s="121"/>
      <c r="U74" s="122"/>
      <c r="V74" s="122"/>
      <c r="AS74" s="94"/>
      <c r="AT74" s="94"/>
      <c r="AU74" s="94"/>
      <c r="AV74" s="94"/>
      <c r="AW74" s="94"/>
      <c r="AX74" s="94"/>
      <c r="AY74" s="94"/>
    </row>
    <row r="75" spans="1:51" x14ac:dyDescent="0.25">
      <c r="O75" s="12"/>
      <c r="P75" s="96"/>
      <c r="Q75" s="96"/>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R78" s="96"/>
      <c r="S78" s="96"/>
      <c r="AS78" s="94"/>
      <c r="AT78" s="94"/>
      <c r="AU78" s="94"/>
      <c r="AV78" s="94"/>
      <c r="AW78" s="94"/>
      <c r="AX78" s="94"/>
      <c r="AY78" s="94"/>
    </row>
    <row r="79" spans="1:51" x14ac:dyDescent="0.25">
      <c r="O79" s="12"/>
      <c r="P79" s="96"/>
      <c r="Q79" s="96"/>
      <c r="R79" s="96"/>
      <c r="S79" s="96"/>
      <c r="T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T81" s="96"/>
      <c r="AS81" s="94"/>
      <c r="AT81" s="94"/>
      <c r="AU81" s="94"/>
      <c r="AV81" s="94"/>
      <c r="AW81" s="94"/>
      <c r="AX81" s="94"/>
      <c r="AY81" s="94"/>
    </row>
    <row r="82" spans="15:51" x14ac:dyDescent="0.25">
      <c r="O82" s="96"/>
      <c r="Q82" s="96"/>
      <c r="R82" s="96"/>
      <c r="S82" s="96"/>
      <c r="AS82" s="94"/>
      <c r="AT82" s="94"/>
      <c r="AU82" s="94"/>
      <c r="AV82" s="94"/>
      <c r="AW82" s="94"/>
      <c r="AX82" s="94"/>
      <c r="AY82" s="94"/>
    </row>
    <row r="83" spans="15:51" x14ac:dyDescent="0.25">
      <c r="O83" s="12"/>
      <c r="P83" s="96"/>
      <c r="Q83" s="96"/>
      <c r="R83" s="96"/>
      <c r="S83" s="96"/>
      <c r="T83" s="96"/>
      <c r="AS83" s="94"/>
      <c r="AT83" s="94"/>
      <c r="AU83" s="94"/>
      <c r="AV83" s="94"/>
      <c r="AW83" s="94"/>
      <c r="AX83" s="94"/>
      <c r="AY83" s="94"/>
    </row>
    <row r="84" spans="15:51" x14ac:dyDescent="0.25">
      <c r="O84" s="12"/>
      <c r="P84" s="96"/>
      <c r="Q84" s="96"/>
      <c r="R84" s="96"/>
      <c r="S84" s="96"/>
      <c r="T84" s="96"/>
      <c r="U84" s="96"/>
      <c r="AS84" s="94"/>
      <c r="AT84" s="94"/>
      <c r="AU84" s="94"/>
      <c r="AV84" s="94"/>
      <c r="AW84" s="94"/>
      <c r="AX84" s="94"/>
      <c r="AY84" s="94"/>
    </row>
    <row r="85" spans="15:51" x14ac:dyDescent="0.25">
      <c r="O85" s="12"/>
      <c r="P85" s="96"/>
      <c r="T85" s="96"/>
      <c r="U85" s="96"/>
      <c r="AS85" s="94"/>
      <c r="AT85" s="94"/>
      <c r="AU85" s="94"/>
      <c r="AV85" s="94"/>
      <c r="AW85" s="94"/>
      <c r="AX85" s="94"/>
      <c r="AY85" s="94"/>
    </row>
    <row r="97" spans="45:51" x14ac:dyDescent="0.25">
      <c r="AS97" s="94"/>
      <c r="AT97" s="94"/>
      <c r="AU97" s="94"/>
      <c r="AV97" s="94"/>
      <c r="AW97" s="94"/>
      <c r="AX97" s="94"/>
      <c r="AY97" s="94"/>
    </row>
  </sheetData>
  <protectedRanges>
    <protectedRange sqref="S71:T74"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1:R74" name="Range2_12_1_6_1_1"/>
    <protectedRange sqref="L71:M74" name="Range2_2_12_1_7_1_1"/>
    <protectedRange sqref="AS11:AS15" name="Range1_4_1_1_1_1"/>
    <protectedRange sqref="J11:J15 J26:J34" name="Range1_1_2_1_10_1_1_1_1"/>
    <protectedRange sqref="S38:S70" name="Range2_12_3_1_1_1_1"/>
    <protectedRange sqref="D38:H38 N58:R70 N38:R52" name="Range2_12_1_3_1_1_1_1"/>
    <protectedRange sqref="I38:M38 E58:M70 E39:M43 F44:M44 E45:M52" name="Range2_2_12_1_6_1_1_1_1"/>
    <protectedRange sqref="D58:D70 D39:D43 D45:D52" name="Range2_1_1_1_1_11_1_1_1_1_1_1"/>
    <protectedRange sqref="C58:C70 C39:C43 C45:C52" name="Range2_1_2_1_1_1_1_1"/>
    <protectedRange sqref="C38" name="Range2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1:K74" name="Range2_2_12_1_4_1_1_1_1_1_1_1_1_1_1_1_1_1_1_1"/>
    <protectedRange sqref="I71:I74" name="Range2_2_12_1_7_1_1_2_2_1_2"/>
    <protectedRange sqref="F71:H74" name="Range2_2_12_1_3_1_2_1_1_1_1_2_1_1_1_1_1_1_1_1_1_1_1"/>
    <protectedRange sqref="E71: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4" name="Range2_2_12_1_6_1_1_1_1_2"/>
    <protectedRange sqref="D44" name="Range2_1_1_1_1_11_1_1_1_1_1_1_2"/>
    <protectedRange sqref="C44" name="Range2_1_2_1_1_1_1_1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N57:R57" name="Range2_12_1_3_1_1_1_1_2_1_2_2_2_2_2_2_2_2_2"/>
    <protectedRange sqref="I57:M57" name="Range2_2_12_1_6_1_1_1_1_3_1_2_2_2_3_2_2_2_2_2"/>
    <protectedRange sqref="E57:H57" name="Range2_2_12_1_6_1_1_1_1_2_2_1_2_2_2_2_2_2_2_2_2"/>
    <protectedRange sqref="D57" name="Range2_1_1_1_1_11_1_1_1_1_1_1_2_2_1_2_2_2_2_2_2_2_2_2"/>
    <protectedRange sqref="C57" name="Range2_1_2_1_1_1_1_1_2_1_2_1_2_2_2_2_2_2_2_2_2_2"/>
    <protectedRange sqref="N56:R56" name="Range2_12_1_3_1_1_1_1_2_1_2_2_2_2_2_2_2_2_2_2"/>
    <protectedRange sqref="I56:M56" name="Range2_2_12_1_6_1_1_1_1_3_1_2_2_2_3_2_2_2_2_2_2"/>
    <protectedRange sqref="E56:H56" name="Range2_2_12_1_6_1_1_1_1_2_2_1_2_2_2_2_2_2_2_2_2_2"/>
    <protectedRange sqref="D56" name="Range2_1_1_1_1_11_1_1_1_1_1_1_2_2_1_2_2_2_2_2_2_2_2_2_2"/>
    <protectedRange sqref="N55:R55" name="Range2_12_1_3_1_1_1_1_2_1_2_2_2_2_2_2_3_2_2_2_2_2_2"/>
    <protectedRange sqref="I55:M55" name="Range2_2_12_1_6_1_1_1_1_3_1_2_2_2_3_2_2_3_2_2_2_2_2_2"/>
    <protectedRange sqref="G55:H55" name="Range2_2_12_1_6_1_1_1_1_2_2_1_2_2_2_2_2_2_3_2_2_2_2_2_2"/>
    <protectedRange sqref="E55:F55" name="Range2_2_12_1_6_1_1_1_1_3_1_2_2_2_1_2_2_2_2_2_2_2_2_2_2_2_2_2"/>
    <protectedRange sqref="D55" name="Range2_1_1_1_1_11_1_1_1_1_1_1_3_1_2_2_2_1_2_2_2_2_2_2_2_2_2_2_2_2_2"/>
    <protectedRange sqref="N53:R54" name="Range2_12_1_3_1_1_1_1_2_1_2_2_2_2_2_2_3_2_2_2_2_2_2_2_2"/>
    <protectedRange sqref="I53:M54" name="Range2_2_12_1_6_1_1_1_1_3_1_2_2_2_3_2_2_3_2_2_2_2_2_2_2_2"/>
    <protectedRange sqref="E53:H53 G54:H54" name="Range2_2_12_1_6_1_1_1_1_2_2_1_2_2_2_2_2_2_3_2_2_2_2_2_2_2_2"/>
    <protectedRange sqref="D53" name="Range2_1_1_1_1_11_1_1_1_1_1_1_2_2_1_2_2_2_2_2_2_3_2_2_2_2_2_2_2_2"/>
    <protectedRange sqref="E54:F54" name="Range2_2_12_1_6_1_1_1_1_3_1_2_2_2_1_2_2_2_2_2_2_2_2_2_2_2_2_2_2_2"/>
    <protectedRange sqref="D54" name="Range2_1_1_1_1_11_1_1_1_1_1_1_3_1_2_2_2_1_2_2_2_2_2_2_2_2_2_2_2_2_2_2_2"/>
    <protectedRange sqref="C53" name="Range2_1_2_1_1_1_1_1_2_1_2_1_2_2_2_2_2_2_3_2_2_2_2_2_2_2_2"/>
    <protectedRange sqref="C56" name="Range2_1_2_1_1_1_1_1_2_1_2_1_2_2_2_2_2_2_2_2_2_2_2"/>
    <protectedRange sqref="C55" name="Range2_1_2_1_1_1_1_1_3_1_2_2_1_2_1_2_2_2_2_2_2_2_2_2_2_2_2_2_2"/>
    <protectedRange sqref="C54" name="Range2_1_2_1_1_1_1_1_3_1_2_2_1_2_1_2_2_2_2_2_2_2_2_2_2_2_2_2_2_2_2"/>
    <protectedRange sqref="Q10" name="Range1_16_3_1_1_1_1_1_4_1"/>
    <protectedRange sqref="AG10" name="Range1_16_3_1_1_1_1_1_3"/>
    <protectedRange sqref="AP10" name="Range1_16_3_1_1_1_1_1_5"/>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7"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A11:AA15 AA34 X11:Y15 X34:Y34 X16:AB33 AC11:AE34">
    <cfRule type="containsText" dxfId="1212" priority="36" operator="containsText" text="N/A">
      <formula>NOT(ISERROR(SEARCH("N/A",X11)))</formula>
    </cfRule>
    <cfRule type="cellIs" dxfId="1211" priority="49" operator="equal">
      <formula>0</formula>
    </cfRule>
  </conditionalFormatting>
  <conditionalFormatting sqref="AA11:AA15 AA34 X11:Y15 X34:Y34 X16:AB33 AC11:AE34">
    <cfRule type="cellIs" dxfId="1210" priority="48" operator="greaterThanOrEqual">
      <formula>1185</formula>
    </cfRule>
  </conditionalFormatting>
  <conditionalFormatting sqref="AA11:AA15 AA34 X11:Y15 X34:Y34 X16:AB33 AC11:AE34">
    <cfRule type="cellIs" dxfId="1209" priority="47" operator="between">
      <formula>0.1</formula>
      <formula>1184</formula>
    </cfRule>
  </conditionalFormatting>
  <conditionalFormatting sqref="X8">
    <cfRule type="cellIs" dxfId="1208" priority="46" operator="equal">
      <formula>0</formula>
    </cfRule>
  </conditionalFormatting>
  <conditionalFormatting sqref="X8">
    <cfRule type="cellIs" dxfId="1207" priority="45" operator="greaterThan">
      <formula>1179</formula>
    </cfRule>
  </conditionalFormatting>
  <conditionalFormatting sqref="X8">
    <cfRule type="cellIs" dxfId="1206" priority="44" operator="greaterThan">
      <formula>99</formula>
    </cfRule>
  </conditionalFormatting>
  <conditionalFormatting sqref="X8">
    <cfRule type="cellIs" dxfId="1205" priority="43" operator="greaterThan">
      <formula>0.99</formula>
    </cfRule>
  </conditionalFormatting>
  <conditionalFormatting sqref="AB8">
    <cfRule type="cellIs" dxfId="1204" priority="42" operator="equal">
      <formula>0</formula>
    </cfRule>
  </conditionalFormatting>
  <conditionalFormatting sqref="AB8">
    <cfRule type="cellIs" dxfId="1203" priority="41" operator="greaterThan">
      <formula>1179</formula>
    </cfRule>
  </conditionalFormatting>
  <conditionalFormatting sqref="AB8">
    <cfRule type="cellIs" dxfId="1202" priority="40" operator="greaterThan">
      <formula>99</formula>
    </cfRule>
  </conditionalFormatting>
  <conditionalFormatting sqref="AB8">
    <cfRule type="cellIs" dxfId="1201" priority="39" operator="greaterThan">
      <formula>0.99</formula>
    </cfRule>
  </conditionalFormatting>
  <conditionalFormatting sqref="AH11:AH31">
    <cfRule type="cellIs" dxfId="1200" priority="37" operator="greaterThan">
      <formula>$AH$8</formula>
    </cfRule>
    <cfRule type="cellIs" dxfId="1199" priority="38" operator="greaterThan">
      <formula>$AH$8</formula>
    </cfRule>
  </conditionalFormatting>
  <conditionalFormatting sqref="AB11:AB15 AB34">
    <cfRule type="containsText" dxfId="1198" priority="32" operator="containsText" text="N/A">
      <formula>NOT(ISERROR(SEARCH("N/A",AB11)))</formula>
    </cfRule>
    <cfRule type="cellIs" dxfId="1197" priority="35" operator="equal">
      <formula>0</formula>
    </cfRule>
  </conditionalFormatting>
  <conditionalFormatting sqref="AB11:AB15 AB34">
    <cfRule type="cellIs" dxfId="1196" priority="34" operator="greaterThanOrEqual">
      <formula>1185</formula>
    </cfRule>
  </conditionalFormatting>
  <conditionalFormatting sqref="AB11:AB15 AB34">
    <cfRule type="cellIs" dxfId="1195" priority="33" operator="between">
      <formula>0.1</formula>
      <formula>1184</formula>
    </cfRule>
  </conditionalFormatting>
  <conditionalFormatting sqref="AN11:AN35 AO11:AO34">
    <cfRule type="cellIs" dxfId="1194" priority="31" operator="equal">
      <formula>0</formula>
    </cfRule>
  </conditionalFormatting>
  <conditionalFormatting sqref="AN11:AN35 AO11:AO34">
    <cfRule type="cellIs" dxfId="1193" priority="30" operator="greaterThan">
      <formula>1179</formula>
    </cfRule>
  </conditionalFormatting>
  <conditionalFormatting sqref="AN11:AN35 AO11:AO34">
    <cfRule type="cellIs" dxfId="1192" priority="29" operator="greaterThan">
      <formula>99</formula>
    </cfRule>
  </conditionalFormatting>
  <conditionalFormatting sqref="AN11:AN35 AO11:AO34">
    <cfRule type="cellIs" dxfId="1191" priority="28" operator="greaterThan">
      <formula>0.99</formula>
    </cfRule>
  </conditionalFormatting>
  <conditionalFormatting sqref="AQ11:AQ34">
    <cfRule type="cellIs" dxfId="1190" priority="27" operator="equal">
      <formula>0</formula>
    </cfRule>
  </conditionalFormatting>
  <conditionalFormatting sqref="AQ11:AQ34">
    <cfRule type="cellIs" dxfId="1189" priority="26" operator="greaterThan">
      <formula>1179</formula>
    </cfRule>
  </conditionalFormatting>
  <conditionalFormatting sqref="AQ11:AQ34">
    <cfRule type="cellIs" dxfId="1188" priority="25" operator="greaterThan">
      <formula>99</formula>
    </cfRule>
  </conditionalFormatting>
  <conditionalFormatting sqref="AQ11:AQ34">
    <cfRule type="cellIs" dxfId="1187" priority="24" operator="greaterThan">
      <formula>0.99</formula>
    </cfRule>
  </conditionalFormatting>
  <conditionalFormatting sqref="Z11:Z15 Z34">
    <cfRule type="containsText" dxfId="1186" priority="20" operator="containsText" text="N/A">
      <formula>NOT(ISERROR(SEARCH("N/A",Z11)))</formula>
    </cfRule>
    <cfRule type="cellIs" dxfId="1185" priority="23" operator="equal">
      <formula>0</formula>
    </cfRule>
  </conditionalFormatting>
  <conditionalFormatting sqref="Z11:Z15 Z34">
    <cfRule type="cellIs" dxfId="1184" priority="22" operator="greaterThanOrEqual">
      <formula>1185</formula>
    </cfRule>
  </conditionalFormatting>
  <conditionalFormatting sqref="Z11:Z15 Z34">
    <cfRule type="cellIs" dxfId="1183" priority="21" operator="between">
      <formula>0.1</formula>
      <formula>1184</formula>
    </cfRule>
  </conditionalFormatting>
  <conditionalFormatting sqref="AJ11:AN35">
    <cfRule type="cellIs" dxfId="1182" priority="19" operator="equal">
      <formula>0</formula>
    </cfRule>
  </conditionalFormatting>
  <conditionalFormatting sqref="AJ11:AN35">
    <cfRule type="cellIs" dxfId="1181" priority="18" operator="greaterThan">
      <formula>1179</formula>
    </cfRule>
  </conditionalFormatting>
  <conditionalFormatting sqref="AJ11:AN35">
    <cfRule type="cellIs" dxfId="1180" priority="17" operator="greaterThan">
      <formula>99</formula>
    </cfRule>
  </conditionalFormatting>
  <conditionalFormatting sqref="AJ11:AN35">
    <cfRule type="cellIs" dxfId="1179" priority="16" operator="greaterThan">
      <formula>0.99</formula>
    </cfRule>
  </conditionalFormatting>
  <conditionalFormatting sqref="AP11:AP34">
    <cfRule type="cellIs" dxfId="1178" priority="15" operator="equal">
      <formula>0</formula>
    </cfRule>
  </conditionalFormatting>
  <conditionalFormatting sqref="AP11:AP34">
    <cfRule type="cellIs" dxfId="1177" priority="14" operator="greaterThan">
      <formula>1179</formula>
    </cfRule>
  </conditionalFormatting>
  <conditionalFormatting sqref="AP11:AP34">
    <cfRule type="cellIs" dxfId="1176" priority="13" operator="greaterThan">
      <formula>99</formula>
    </cfRule>
  </conditionalFormatting>
  <conditionalFormatting sqref="AP11:AP34">
    <cfRule type="cellIs" dxfId="1175" priority="12" operator="greaterThan">
      <formula>0.99</formula>
    </cfRule>
  </conditionalFormatting>
  <conditionalFormatting sqref="AH32:AH34">
    <cfRule type="cellIs" dxfId="1174" priority="10" operator="greaterThan">
      <formula>$AH$8</formula>
    </cfRule>
    <cfRule type="cellIs" dxfId="1173" priority="11" operator="greaterThan">
      <formula>$AH$8</formula>
    </cfRule>
  </conditionalFormatting>
  <conditionalFormatting sqref="AI11:AI34">
    <cfRule type="cellIs" dxfId="1172" priority="9" operator="greaterThan">
      <formula>$AI$8</formula>
    </cfRule>
  </conditionalFormatting>
  <conditionalFormatting sqref="AL32:AN34 AL11:AL31">
    <cfRule type="cellIs" dxfId="1171" priority="8" operator="equal">
      <formula>0</formula>
    </cfRule>
  </conditionalFormatting>
  <conditionalFormatting sqref="AL32:AN34 AL11:AL31">
    <cfRule type="cellIs" dxfId="1170" priority="7" operator="greaterThan">
      <formula>1179</formula>
    </cfRule>
  </conditionalFormatting>
  <conditionalFormatting sqref="AL32:AN34 AL11:AL31">
    <cfRule type="cellIs" dxfId="1169" priority="6" operator="greaterThan">
      <formula>99</formula>
    </cfRule>
  </conditionalFormatting>
  <conditionalFormatting sqref="AL32:AN34 AL11:AL31">
    <cfRule type="cellIs" dxfId="1168" priority="5" operator="greaterThan">
      <formula>0.99</formula>
    </cfRule>
  </conditionalFormatting>
  <conditionalFormatting sqref="AM16:AM34">
    <cfRule type="cellIs" dxfId="1167" priority="4" operator="equal">
      <formula>0</formula>
    </cfRule>
  </conditionalFormatting>
  <conditionalFormatting sqref="AM16:AM34">
    <cfRule type="cellIs" dxfId="1166" priority="3" operator="greaterThan">
      <formula>1179</formula>
    </cfRule>
  </conditionalFormatting>
  <conditionalFormatting sqref="AM16:AM34">
    <cfRule type="cellIs" dxfId="1165" priority="2" operator="greaterThan">
      <formula>99</formula>
    </cfRule>
  </conditionalFormatting>
  <conditionalFormatting sqref="AM16:AM34">
    <cfRule type="cellIs" dxfId="1164"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2"/>
  <sheetViews>
    <sheetView showWhiteSpace="0" topLeftCell="R19" zoomScaleNormal="100" workbookViewId="0">
      <selection activeCell="B57" sqref="B57:B61"/>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124</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171"/>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74" t="s">
        <v>10</v>
      </c>
      <c r="I7" s="108" t="s">
        <v>11</v>
      </c>
      <c r="J7" s="108" t="s">
        <v>12</v>
      </c>
      <c r="K7" s="108" t="s">
        <v>13</v>
      </c>
      <c r="L7" s="12"/>
      <c r="M7" s="12"/>
      <c r="N7" s="12"/>
      <c r="O7" s="174"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42594</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27752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172" t="s">
        <v>51</v>
      </c>
      <c r="V9" s="172" t="s">
        <v>52</v>
      </c>
      <c r="W9" s="283" t="s">
        <v>53</v>
      </c>
      <c r="X9" s="284" t="s">
        <v>54</v>
      </c>
      <c r="Y9" s="285"/>
      <c r="Z9" s="285"/>
      <c r="AA9" s="285"/>
      <c r="AB9" s="285"/>
      <c r="AC9" s="285"/>
      <c r="AD9" s="285"/>
      <c r="AE9" s="286"/>
      <c r="AF9" s="170" t="s">
        <v>55</v>
      </c>
      <c r="AG9" s="170" t="s">
        <v>56</v>
      </c>
      <c r="AH9" s="272" t="s">
        <v>57</v>
      </c>
      <c r="AI9" s="287" t="s">
        <v>58</v>
      </c>
      <c r="AJ9" s="172" t="s">
        <v>59</v>
      </c>
      <c r="AK9" s="172" t="s">
        <v>60</v>
      </c>
      <c r="AL9" s="172" t="s">
        <v>61</v>
      </c>
      <c r="AM9" s="172" t="s">
        <v>62</v>
      </c>
      <c r="AN9" s="172" t="s">
        <v>63</v>
      </c>
      <c r="AO9" s="172" t="s">
        <v>64</v>
      </c>
      <c r="AP9" s="172" t="s">
        <v>65</v>
      </c>
      <c r="AQ9" s="270" t="s">
        <v>66</v>
      </c>
      <c r="AR9" s="172" t="s">
        <v>67</v>
      </c>
      <c r="AS9" s="272" t="s">
        <v>68</v>
      </c>
      <c r="AV9" s="35" t="s">
        <v>69</v>
      </c>
      <c r="AW9" s="35" t="s">
        <v>70</v>
      </c>
      <c r="AY9" s="36" t="s">
        <v>71</v>
      </c>
    </row>
    <row r="10" spans="2:51" x14ac:dyDescent="0.25">
      <c r="B10" s="172" t="s">
        <v>72</v>
      </c>
      <c r="C10" s="172" t="s">
        <v>73</v>
      </c>
      <c r="D10" s="172" t="s">
        <v>74</v>
      </c>
      <c r="E10" s="172" t="s">
        <v>75</v>
      </c>
      <c r="F10" s="172" t="s">
        <v>74</v>
      </c>
      <c r="G10" s="172" t="s">
        <v>75</v>
      </c>
      <c r="H10" s="266"/>
      <c r="I10" s="172" t="s">
        <v>75</v>
      </c>
      <c r="J10" s="172" t="s">
        <v>75</v>
      </c>
      <c r="K10" s="172" t="s">
        <v>75</v>
      </c>
      <c r="L10" s="28" t="s">
        <v>29</v>
      </c>
      <c r="M10" s="269"/>
      <c r="N10" s="28" t="s">
        <v>29</v>
      </c>
      <c r="O10" s="271"/>
      <c r="P10" s="271"/>
      <c r="Q10" s="1">
        <f>'AUG 11'!Q34</f>
        <v>12884954</v>
      </c>
      <c r="R10" s="280"/>
      <c r="S10" s="281"/>
      <c r="T10" s="282"/>
      <c r="U10" s="172" t="s">
        <v>75</v>
      </c>
      <c r="V10" s="172" t="s">
        <v>75</v>
      </c>
      <c r="W10" s="283"/>
      <c r="X10" s="37" t="s">
        <v>76</v>
      </c>
      <c r="Y10" s="37" t="s">
        <v>77</v>
      </c>
      <c r="Z10" s="37" t="s">
        <v>78</v>
      </c>
      <c r="AA10" s="37" t="s">
        <v>79</v>
      </c>
      <c r="AB10" s="37" t="s">
        <v>80</v>
      </c>
      <c r="AC10" s="37" t="s">
        <v>81</v>
      </c>
      <c r="AD10" s="37" t="s">
        <v>82</v>
      </c>
      <c r="AE10" s="37" t="s">
        <v>83</v>
      </c>
      <c r="AF10" s="38"/>
      <c r="AG10" s="1">
        <f>'AUG 11'!AG34</f>
        <v>49219036</v>
      </c>
      <c r="AH10" s="272"/>
      <c r="AI10" s="288"/>
      <c r="AJ10" s="172" t="s">
        <v>84</v>
      </c>
      <c r="AK10" s="172" t="s">
        <v>84</v>
      </c>
      <c r="AL10" s="172" t="s">
        <v>84</v>
      </c>
      <c r="AM10" s="172" t="s">
        <v>84</v>
      </c>
      <c r="AN10" s="172" t="s">
        <v>84</v>
      </c>
      <c r="AO10" s="172" t="s">
        <v>84</v>
      </c>
      <c r="AP10" s="1">
        <f>'AUG 11'!AP34</f>
        <v>11120693</v>
      </c>
      <c r="AQ10" s="271"/>
      <c r="AR10" s="173" t="s">
        <v>85</v>
      </c>
      <c r="AS10" s="272"/>
      <c r="AV10" s="39" t="s">
        <v>86</v>
      </c>
      <c r="AW10" s="39" t="s">
        <v>87</v>
      </c>
      <c r="AY10" s="80" t="s">
        <v>126</v>
      </c>
    </row>
    <row r="11" spans="2:51" x14ac:dyDescent="0.25">
      <c r="B11" s="40">
        <v>2</v>
      </c>
      <c r="C11" s="40">
        <v>4.1666666666666664E-2</v>
      </c>
      <c r="D11" s="102">
        <v>4</v>
      </c>
      <c r="E11" s="41">
        <f t="shared" ref="E11:E34" si="0">D11/1.42</f>
        <v>2.8169014084507045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125</v>
      </c>
      <c r="P11" s="103">
        <v>98</v>
      </c>
      <c r="Q11" s="103">
        <v>12888585</v>
      </c>
      <c r="R11" s="46">
        <f>IF(ISBLANK(Q11),"-",Q11-Q10)</f>
        <v>3631</v>
      </c>
      <c r="S11" s="47">
        <f>R11*24/1000</f>
        <v>87.144000000000005</v>
      </c>
      <c r="T11" s="47">
        <f>R11/1000</f>
        <v>3.6309999999999998</v>
      </c>
      <c r="U11" s="104">
        <v>5</v>
      </c>
      <c r="V11" s="104">
        <f>U11</f>
        <v>5</v>
      </c>
      <c r="W11" s="105" t="s">
        <v>131</v>
      </c>
      <c r="X11" s="107">
        <v>0</v>
      </c>
      <c r="Y11" s="107">
        <v>0</v>
      </c>
      <c r="Z11" s="107">
        <v>1036</v>
      </c>
      <c r="AA11" s="107">
        <v>1185</v>
      </c>
      <c r="AB11" s="107">
        <v>1036</v>
      </c>
      <c r="AC11" s="48" t="s">
        <v>90</v>
      </c>
      <c r="AD11" s="48" t="s">
        <v>90</v>
      </c>
      <c r="AE11" s="48" t="s">
        <v>90</v>
      </c>
      <c r="AF11" s="106" t="s">
        <v>90</v>
      </c>
      <c r="AG11" s="112">
        <v>49219964</v>
      </c>
      <c r="AH11" s="49">
        <f>IF(ISBLANK(AG11),"-",AG11-AG10)</f>
        <v>928</v>
      </c>
      <c r="AI11" s="50">
        <f>AH11/T11</f>
        <v>255.57697603965852</v>
      </c>
      <c r="AJ11" s="95">
        <v>0</v>
      </c>
      <c r="AK11" s="95">
        <v>0</v>
      </c>
      <c r="AL11" s="95">
        <v>1</v>
      </c>
      <c r="AM11" s="95">
        <v>1</v>
      </c>
      <c r="AN11" s="95">
        <v>1</v>
      </c>
      <c r="AO11" s="95">
        <v>0.7</v>
      </c>
      <c r="AP11" s="107">
        <v>11121755</v>
      </c>
      <c r="AQ11" s="107">
        <f t="shared" ref="AQ11:AQ34" si="1">AP11-AP10</f>
        <v>1062</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128</v>
      </c>
      <c r="P12" s="103">
        <v>101</v>
      </c>
      <c r="Q12" s="103">
        <v>12892495</v>
      </c>
      <c r="R12" s="46">
        <f t="shared" ref="R12:R34" si="4">IF(ISBLANK(Q12),"-",Q12-Q11)</f>
        <v>3910</v>
      </c>
      <c r="S12" s="47">
        <f t="shared" ref="S12:S34" si="5">R12*24/1000</f>
        <v>93.84</v>
      </c>
      <c r="T12" s="47">
        <f t="shared" ref="T12:T34" si="6">R12/1000</f>
        <v>3.91</v>
      </c>
      <c r="U12" s="104">
        <v>6.7</v>
      </c>
      <c r="V12" s="104">
        <f t="shared" ref="V12:V34" si="7">U12</f>
        <v>6.7</v>
      </c>
      <c r="W12" s="105" t="s">
        <v>131</v>
      </c>
      <c r="X12" s="107">
        <v>0</v>
      </c>
      <c r="Y12" s="107">
        <v>0</v>
      </c>
      <c r="Z12" s="107">
        <v>1036</v>
      </c>
      <c r="AA12" s="107">
        <v>1185</v>
      </c>
      <c r="AB12" s="107">
        <v>1036</v>
      </c>
      <c r="AC12" s="48" t="s">
        <v>90</v>
      </c>
      <c r="AD12" s="48" t="s">
        <v>90</v>
      </c>
      <c r="AE12" s="48" t="s">
        <v>90</v>
      </c>
      <c r="AF12" s="106" t="s">
        <v>90</v>
      </c>
      <c r="AG12" s="112">
        <v>49220936</v>
      </c>
      <c r="AH12" s="49">
        <f>IF(ISBLANK(AG12),"-",AG12-AG11)</f>
        <v>972</v>
      </c>
      <c r="AI12" s="50">
        <f t="shared" ref="AI12:AI34" si="8">AH12/T12</f>
        <v>248.5933503836317</v>
      </c>
      <c r="AJ12" s="95">
        <v>0</v>
      </c>
      <c r="AK12" s="95">
        <v>0</v>
      </c>
      <c r="AL12" s="95">
        <v>1</v>
      </c>
      <c r="AM12" s="95">
        <v>1</v>
      </c>
      <c r="AN12" s="95">
        <v>1</v>
      </c>
      <c r="AO12" s="95">
        <v>0.7</v>
      </c>
      <c r="AP12" s="107">
        <v>11122774</v>
      </c>
      <c r="AQ12" s="107">
        <f t="shared" si="1"/>
        <v>1019</v>
      </c>
      <c r="AR12" s="110">
        <v>0.98</v>
      </c>
      <c r="AS12" s="52" t="s">
        <v>113</v>
      </c>
      <c r="AV12" s="39" t="s">
        <v>92</v>
      </c>
      <c r="AW12" s="39" t="s">
        <v>93</v>
      </c>
      <c r="AY12" s="80" t="s">
        <v>124</v>
      </c>
    </row>
    <row r="13" spans="2:51" x14ac:dyDescent="0.25">
      <c r="B13" s="40">
        <v>2.0833333333333299</v>
      </c>
      <c r="C13" s="40">
        <v>0.125</v>
      </c>
      <c r="D13" s="102">
        <v>5</v>
      </c>
      <c r="E13" s="41">
        <f t="shared" si="0"/>
        <v>3.5211267605633805</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126</v>
      </c>
      <c r="P13" s="103">
        <v>100</v>
      </c>
      <c r="Q13" s="103">
        <v>12896463</v>
      </c>
      <c r="R13" s="46">
        <f t="shared" si="4"/>
        <v>3968</v>
      </c>
      <c r="S13" s="47">
        <f t="shared" si="5"/>
        <v>95.231999999999999</v>
      </c>
      <c r="T13" s="47">
        <f t="shared" si="6"/>
        <v>3.968</v>
      </c>
      <c r="U13" s="104">
        <v>8.3000000000000007</v>
      </c>
      <c r="V13" s="104">
        <f t="shared" si="7"/>
        <v>8.3000000000000007</v>
      </c>
      <c r="W13" s="105" t="s">
        <v>131</v>
      </c>
      <c r="X13" s="107">
        <v>0</v>
      </c>
      <c r="Y13" s="107">
        <v>0</v>
      </c>
      <c r="Z13" s="107">
        <v>1037</v>
      </c>
      <c r="AA13" s="107">
        <v>1185</v>
      </c>
      <c r="AB13" s="107">
        <v>1036</v>
      </c>
      <c r="AC13" s="48" t="s">
        <v>90</v>
      </c>
      <c r="AD13" s="48" t="s">
        <v>90</v>
      </c>
      <c r="AE13" s="48" t="s">
        <v>90</v>
      </c>
      <c r="AF13" s="106" t="s">
        <v>90</v>
      </c>
      <c r="AG13" s="112">
        <v>49221852</v>
      </c>
      <c r="AH13" s="49">
        <f>IF(ISBLANK(AG13),"-",AG13-AG12)</f>
        <v>916</v>
      </c>
      <c r="AI13" s="50">
        <f t="shared" si="8"/>
        <v>230.84677419354838</v>
      </c>
      <c r="AJ13" s="95">
        <v>0</v>
      </c>
      <c r="AK13" s="95">
        <v>0</v>
      </c>
      <c r="AL13" s="95">
        <v>1</v>
      </c>
      <c r="AM13" s="95">
        <v>1</v>
      </c>
      <c r="AN13" s="95">
        <v>1</v>
      </c>
      <c r="AO13" s="95">
        <v>0.7</v>
      </c>
      <c r="AP13" s="107">
        <v>11123918</v>
      </c>
      <c r="AQ13" s="107">
        <f t="shared" si="1"/>
        <v>1144</v>
      </c>
      <c r="AR13" s="51"/>
      <c r="AS13" s="52" t="s">
        <v>113</v>
      </c>
      <c r="AV13" s="39" t="s">
        <v>94</v>
      </c>
      <c r="AW13" s="39" t="s">
        <v>95</v>
      </c>
      <c r="AY13" s="80" t="s">
        <v>129</v>
      </c>
    </row>
    <row r="14" spans="2:51" x14ac:dyDescent="0.25">
      <c r="B14" s="40">
        <v>2.125</v>
      </c>
      <c r="C14" s="40">
        <v>0.16666666666666699</v>
      </c>
      <c r="D14" s="102">
        <v>5</v>
      </c>
      <c r="E14" s="41">
        <f t="shared" si="0"/>
        <v>3.5211267605633805</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124</v>
      </c>
      <c r="P14" s="103">
        <v>104</v>
      </c>
      <c r="Q14" s="103">
        <v>12900733</v>
      </c>
      <c r="R14" s="46">
        <f t="shared" si="4"/>
        <v>4270</v>
      </c>
      <c r="S14" s="47">
        <f t="shared" si="5"/>
        <v>102.48</v>
      </c>
      <c r="T14" s="47">
        <f t="shared" si="6"/>
        <v>4.2699999999999996</v>
      </c>
      <c r="U14" s="104">
        <v>9.5</v>
      </c>
      <c r="V14" s="104">
        <f t="shared" si="7"/>
        <v>9.5</v>
      </c>
      <c r="W14" s="105" t="s">
        <v>131</v>
      </c>
      <c r="X14" s="107">
        <v>0</v>
      </c>
      <c r="Y14" s="107">
        <v>0</v>
      </c>
      <c r="Z14" s="107">
        <v>1076</v>
      </c>
      <c r="AA14" s="107">
        <v>1185</v>
      </c>
      <c r="AB14" s="107">
        <v>1076</v>
      </c>
      <c r="AC14" s="48" t="s">
        <v>90</v>
      </c>
      <c r="AD14" s="48" t="s">
        <v>90</v>
      </c>
      <c r="AE14" s="48" t="s">
        <v>90</v>
      </c>
      <c r="AF14" s="106" t="s">
        <v>90</v>
      </c>
      <c r="AG14" s="112">
        <v>49222904</v>
      </c>
      <c r="AH14" s="49">
        <f t="shared" ref="AH14:AH34" si="9">IF(ISBLANK(AG14),"-",AG14-AG13)</f>
        <v>1052</v>
      </c>
      <c r="AI14" s="50">
        <f t="shared" si="8"/>
        <v>246.37002341920376</v>
      </c>
      <c r="AJ14" s="95">
        <v>0</v>
      </c>
      <c r="AK14" s="95">
        <v>0</v>
      </c>
      <c r="AL14" s="95">
        <v>1</v>
      </c>
      <c r="AM14" s="95">
        <v>1</v>
      </c>
      <c r="AN14" s="95">
        <v>1</v>
      </c>
      <c r="AO14" s="95">
        <v>0.7</v>
      </c>
      <c r="AP14" s="107">
        <v>11124966</v>
      </c>
      <c r="AQ14" s="107">
        <f>AP14-AP13</f>
        <v>1048</v>
      </c>
      <c r="AR14" s="51"/>
      <c r="AS14" s="52" t="s">
        <v>113</v>
      </c>
      <c r="AT14" s="54"/>
      <c r="AV14" s="39" t="s">
        <v>96</v>
      </c>
      <c r="AW14" s="39" t="s">
        <v>97</v>
      </c>
      <c r="AY14" s="80" t="s">
        <v>146</v>
      </c>
    </row>
    <row r="15" spans="2:51" ht="14.25" customHeight="1" x14ac:dyDescent="0.25">
      <c r="B15" s="40">
        <v>2.1666666666666701</v>
      </c>
      <c r="C15" s="40">
        <v>0.20833333333333301</v>
      </c>
      <c r="D15" s="102">
        <v>5</v>
      </c>
      <c r="E15" s="41">
        <f t="shared" si="0"/>
        <v>3.5211267605633805</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132</v>
      </c>
      <c r="P15" s="103">
        <v>120</v>
      </c>
      <c r="Q15" s="103">
        <v>12905420</v>
      </c>
      <c r="R15" s="46">
        <f t="shared" si="4"/>
        <v>4687</v>
      </c>
      <c r="S15" s="47">
        <f t="shared" si="5"/>
        <v>112.488</v>
      </c>
      <c r="T15" s="47">
        <f t="shared" si="6"/>
        <v>4.6870000000000003</v>
      </c>
      <c r="U15" s="104">
        <v>9.5</v>
      </c>
      <c r="V15" s="104">
        <f t="shared" si="7"/>
        <v>9.5</v>
      </c>
      <c r="W15" s="105" t="s">
        <v>131</v>
      </c>
      <c r="X15" s="107">
        <v>0</v>
      </c>
      <c r="Y15" s="107">
        <v>0</v>
      </c>
      <c r="Z15" s="107">
        <v>1187</v>
      </c>
      <c r="AA15" s="107">
        <v>1185</v>
      </c>
      <c r="AB15" s="107">
        <v>1187</v>
      </c>
      <c r="AC15" s="48" t="s">
        <v>90</v>
      </c>
      <c r="AD15" s="48" t="s">
        <v>90</v>
      </c>
      <c r="AE15" s="48" t="s">
        <v>90</v>
      </c>
      <c r="AF15" s="106" t="s">
        <v>90</v>
      </c>
      <c r="AG15" s="112">
        <v>49223976</v>
      </c>
      <c r="AH15" s="49">
        <f t="shared" si="9"/>
        <v>1072</v>
      </c>
      <c r="AI15" s="50">
        <f t="shared" si="8"/>
        <v>228.71772989118838</v>
      </c>
      <c r="AJ15" s="95">
        <v>0</v>
      </c>
      <c r="AK15" s="95">
        <v>0</v>
      </c>
      <c r="AL15" s="95">
        <v>1</v>
      </c>
      <c r="AM15" s="95">
        <v>1</v>
      </c>
      <c r="AN15" s="95">
        <v>1</v>
      </c>
      <c r="AO15" s="95">
        <v>0</v>
      </c>
      <c r="AP15" s="107">
        <v>11124966</v>
      </c>
      <c r="AQ15" s="107">
        <f>AP15-AP14</f>
        <v>0</v>
      </c>
      <c r="AR15" s="51"/>
      <c r="AS15" s="52" t="s">
        <v>113</v>
      </c>
      <c r="AV15" s="39" t="s">
        <v>98</v>
      </c>
      <c r="AW15" s="39" t="s">
        <v>99</v>
      </c>
      <c r="AY15" s="94"/>
    </row>
    <row r="16" spans="2:51" x14ac:dyDescent="0.25">
      <c r="B16" s="40">
        <v>2.2083333333333299</v>
      </c>
      <c r="C16" s="40">
        <v>0.25</v>
      </c>
      <c r="D16" s="102">
        <v>5</v>
      </c>
      <c r="E16" s="41">
        <f t="shared" si="0"/>
        <v>3.5211267605633805</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141</v>
      </c>
      <c r="P16" s="103">
        <v>133</v>
      </c>
      <c r="Q16" s="103">
        <v>12910935</v>
      </c>
      <c r="R16" s="46">
        <f t="shared" si="4"/>
        <v>5515</v>
      </c>
      <c r="S16" s="47">
        <f t="shared" si="5"/>
        <v>132.36000000000001</v>
      </c>
      <c r="T16" s="47">
        <f t="shared" si="6"/>
        <v>5.5149999999999997</v>
      </c>
      <c r="U16" s="104">
        <v>9.5</v>
      </c>
      <c r="V16" s="104">
        <f t="shared" si="7"/>
        <v>9.5</v>
      </c>
      <c r="W16" s="105" t="s">
        <v>131</v>
      </c>
      <c r="X16" s="107">
        <v>0</v>
      </c>
      <c r="Y16" s="107">
        <v>0</v>
      </c>
      <c r="Z16" s="107">
        <v>1186</v>
      </c>
      <c r="AA16" s="107">
        <v>1185</v>
      </c>
      <c r="AB16" s="107">
        <v>1187</v>
      </c>
      <c r="AC16" s="48" t="s">
        <v>90</v>
      </c>
      <c r="AD16" s="48" t="s">
        <v>90</v>
      </c>
      <c r="AE16" s="48" t="s">
        <v>90</v>
      </c>
      <c r="AF16" s="106" t="s">
        <v>90</v>
      </c>
      <c r="AG16" s="112">
        <v>49225224</v>
      </c>
      <c r="AH16" s="49">
        <f t="shared" si="9"/>
        <v>1248</v>
      </c>
      <c r="AI16" s="50">
        <f t="shared" si="8"/>
        <v>226.29193109700816</v>
      </c>
      <c r="AJ16" s="95">
        <v>0</v>
      </c>
      <c r="AK16" s="95">
        <v>0</v>
      </c>
      <c r="AL16" s="95">
        <v>1</v>
      </c>
      <c r="AM16" s="95">
        <v>1</v>
      </c>
      <c r="AN16" s="95">
        <v>1</v>
      </c>
      <c r="AO16" s="95">
        <v>0</v>
      </c>
      <c r="AP16" s="107">
        <v>11124966</v>
      </c>
      <c r="AQ16" s="107">
        <f>AP16-AP15</f>
        <v>0</v>
      </c>
      <c r="AR16" s="53">
        <v>1.1000000000000001</v>
      </c>
      <c r="AS16" s="52" t="s">
        <v>101</v>
      </c>
      <c r="AV16" s="39" t="s">
        <v>102</v>
      </c>
      <c r="AW16" s="39" t="s">
        <v>103</v>
      </c>
      <c r="AY16" s="94"/>
    </row>
    <row r="17" spans="1:51" x14ac:dyDescent="0.25">
      <c r="B17" s="40">
        <v>2.25</v>
      </c>
      <c r="C17" s="40">
        <v>0.29166666666666702</v>
      </c>
      <c r="D17" s="102">
        <v>5</v>
      </c>
      <c r="E17" s="41">
        <f t="shared" si="0"/>
        <v>3.5211267605633805</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137</v>
      </c>
      <c r="P17" s="103">
        <v>142</v>
      </c>
      <c r="Q17" s="103">
        <v>12916840</v>
      </c>
      <c r="R17" s="46">
        <f t="shared" si="4"/>
        <v>5905</v>
      </c>
      <c r="S17" s="47">
        <f t="shared" si="5"/>
        <v>141.72</v>
      </c>
      <c r="T17" s="47">
        <f t="shared" si="6"/>
        <v>5.9050000000000002</v>
      </c>
      <c r="U17" s="104">
        <v>9.1</v>
      </c>
      <c r="V17" s="104">
        <f t="shared" si="7"/>
        <v>9.1</v>
      </c>
      <c r="W17" s="105" t="s">
        <v>127</v>
      </c>
      <c r="X17" s="107">
        <v>0</v>
      </c>
      <c r="Y17" s="107">
        <v>996</v>
      </c>
      <c r="Z17" s="107">
        <v>1186</v>
      </c>
      <c r="AA17" s="107">
        <v>1185</v>
      </c>
      <c r="AB17" s="107">
        <v>1186</v>
      </c>
      <c r="AC17" s="48" t="s">
        <v>90</v>
      </c>
      <c r="AD17" s="48" t="s">
        <v>90</v>
      </c>
      <c r="AE17" s="48" t="s">
        <v>90</v>
      </c>
      <c r="AF17" s="106" t="s">
        <v>90</v>
      </c>
      <c r="AG17" s="112">
        <v>49226568</v>
      </c>
      <c r="AH17" s="49">
        <f t="shared" si="9"/>
        <v>1344</v>
      </c>
      <c r="AI17" s="50">
        <f t="shared" si="8"/>
        <v>227.60372565622353</v>
      </c>
      <c r="AJ17" s="95">
        <v>0</v>
      </c>
      <c r="AK17" s="95">
        <v>1</v>
      </c>
      <c r="AL17" s="95">
        <v>1</v>
      </c>
      <c r="AM17" s="95">
        <v>1</v>
      </c>
      <c r="AN17" s="95">
        <v>1</v>
      </c>
      <c r="AO17" s="95">
        <v>0</v>
      </c>
      <c r="AP17" s="107">
        <v>11124966</v>
      </c>
      <c r="AQ17" s="107">
        <f t="shared" si="1"/>
        <v>0</v>
      </c>
      <c r="AR17" s="51"/>
      <c r="AS17" s="52" t="s">
        <v>101</v>
      </c>
      <c r="AT17" s="54"/>
      <c r="AV17" s="39" t="s">
        <v>104</v>
      </c>
      <c r="AW17" s="39" t="s">
        <v>105</v>
      </c>
      <c r="AY17" s="97"/>
    </row>
    <row r="18" spans="1:51" x14ac:dyDescent="0.25">
      <c r="B18" s="40">
        <v>2.2916666666666701</v>
      </c>
      <c r="C18" s="40">
        <v>0.33333333333333298</v>
      </c>
      <c r="D18" s="102">
        <v>5</v>
      </c>
      <c r="E18" s="41">
        <f t="shared" si="0"/>
        <v>3.5211267605633805</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133</v>
      </c>
      <c r="P18" s="103">
        <v>147</v>
      </c>
      <c r="Q18" s="103">
        <v>12922816</v>
      </c>
      <c r="R18" s="46">
        <f t="shared" si="4"/>
        <v>5976</v>
      </c>
      <c r="S18" s="47">
        <f t="shared" si="5"/>
        <v>143.42400000000001</v>
      </c>
      <c r="T18" s="47">
        <f t="shared" si="6"/>
        <v>5.976</v>
      </c>
      <c r="U18" s="104">
        <v>8.5</v>
      </c>
      <c r="V18" s="104">
        <f t="shared" si="7"/>
        <v>8.5</v>
      </c>
      <c r="W18" s="105" t="s">
        <v>127</v>
      </c>
      <c r="X18" s="107">
        <v>0</v>
      </c>
      <c r="Y18" s="107">
        <v>1047</v>
      </c>
      <c r="Z18" s="107">
        <v>1186</v>
      </c>
      <c r="AA18" s="107">
        <v>1185</v>
      </c>
      <c r="AB18" s="107">
        <v>1186</v>
      </c>
      <c r="AC18" s="48" t="s">
        <v>90</v>
      </c>
      <c r="AD18" s="48" t="s">
        <v>90</v>
      </c>
      <c r="AE18" s="48" t="s">
        <v>90</v>
      </c>
      <c r="AF18" s="106" t="s">
        <v>90</v>
      </c>
      <c r="AG18" s="112">
        <v>49227928</v>
      </c>
      <c r="AH18" s="49">
        <f t="shared" si="9"/>
        <v>1360</v>
      </c>
      <c r="AI18" s="50">
        <f t="shared" si="8"/>
        <v>227.57697456492636</v>
      </c>
      <c r="AJ18" s="95">
        <v>0</v>
      </c>
      <c r="AK18" s="95">
        <v>1</v>
      </c>
      <c r="AL18" s="95">
        <v>1</v>
      </c>
      <c r="AM18" s="95">
        <v>1</v>
      </c>
      <c r="AN18" s="95">
        <v>1</v>
      </c>
      <c r="AO18" s="95">
        <v>0</v>
      </c>
      <c r="AP18" s="107">
        <v>11124966</v>
      </c>
      <c r="AQ18" s="107">
        <f t="shared" si="1"/>
        <v>0</v>
      </c>
      <c r="AR18" s="51"/>
      <c r="AS18" s="52" t="s">
        <v>101</v>
      </c>
      <c r="AV18" s="39" t="s">
        <v>106</v>
      </c>
      <c r="AW18" s="39" t="s">
        <v>107</v>
      </c>
      <c r="AY18" s="97"/>
    </row>
    <row r="19" spans="1:51" x14ac:dyDescent="0.25">
      <c r="A19" s="94" t="s">
        <v>130</v>
      </c>
      <c r="B19" s="40">
        <v>2.3333333333333299</v>
      </c>
      <c r="C19" s="40">
        <v>0.375</v>
      </c>
      <c r="D19" s="102">
        <v>5</v>
      </c>
      <c r="E19" s="41">
        <f t="shared" si="0"/>
        <v>3.5211267605633805</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134</v>
      </c>
      <c r="P19" s="103">
        <v>148</v>
      </c>
      <c r="Q19" s="103">
        <v>12928904</v>
      </c>
      <c r="R19" s="46">
        <f t="shared" si="4"/>
        <v>6088</v>
      </c>
      <c r="S19" s="47">
        <f t="shared" si="5"/>
        <v>146.11199999999999</v>
      </c>
      <c r="T19" s="47">
        <f t="shared" si="6"/>
        <v>6.0880000000000001</v>
      </c>
      <c r="U19" s="104">
        <v>7.8</v>
      </c>
      <c r="V19" s="104">
        <f t="shared" si="7"/>
        <v>7.8</v>
      </c>
      <c r="W19" s="105" t="s">
        <v>127</v>
      </c>
      <c r="X19" s="107">
        <v>0</v>
      </c>
      <c r="Y19" s="107">
        <v>1068</v>
      </c>
      <c r="Z19" s="107">
        <v>1186</v>
      </c>
      <c r="AA19" s="107">
        <v>1185</v>
      </c>
      <c r="AB19" s="107">
        <v>1187</v>
      </c>
      <c r="AC19" s="48" t="s">
        <v>90</v>
      </c>
      <c r="AD19" s="48" t="s">
        <v>90</v>
      </c>
      <c r="AE19" s="48" t="s">
        <v>90</v>
      </c>
      <c r="AF19" s="106" t="s">
        <v>90</v>
      </c>
      <c r="AG19" s="112">
        <v>49229308</v>
      </c>
      <c r="AH19" s="49">
        <f t="shared" si="9"/>
        <v>1380</v>
      </c>
      <c r="AI19" s="50">
        <f t="shared" si="8"/>
        <v>226.6754270696452</v>
      </c>
      <c r="AJ19" s="95">
        <v>0</v>
      </c>
      <c r="AK19" s="95">
        <v>1</v>
      </c>
      <c r="AL19" s="95">
        <v>1</v>
      </c>
      <c r="AM19" s="95">
        <v>1</v>
      </c>
      <c r="AN19" s="95">
        <v>1</v>
      </c>
      <c r="AO19" s="95">
        <v>0</v>
      </c>
      <c r="AP19" s="107">
        <v>11124966</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135</v>
      </c>
      <c r="P20" s="103">
        <v>143</v>
      </c>
      <c r="Q20" s="103">
        <v>12934950</v>
      </c>
      <c r="R20" s="46">
        <f t="shared" si="4"/>
        <v>6046</v>
      </c>
      <c r="S20" s="47">
        <f t="shared" si="5"/>
        <v>145.10400000000001</v>
      </c>
      <c r="T20" s="47">
        <f t="shared" si="6"/>
        <v>6.0460000000000003</v>
      </c>
      <c r="U20" s="104">
        <v>7.2</v>
      </c>
      <c r="V20" s="104">
        <f t="shared" si="7"/>
        <v>7.2</v>
      </c>
      <c r="W20" s="105" t="s">
        <v>127</v>
      </c>
      <c r="X20" s="107">
        <v>0</v>
      </c>
      <c r="Y20" s="107">
        <v>1046</v>
      </c>
      <c r="Z20" s="107">
        <v>1187</v>
      </c>
      <c r="AA20" s="107">
        <v>1185</v>
      </c>
      <c r="AB20" s="107">
        <v>1187</v>
      </c>
      <c r="AC20" s="48" t="s">
        <v>90</v>
      </c>
      <c r="AD20" s="48" t="s">
        <v>90</v>
      </c>
      <c r="AE20" s="48" t="s">
        <v>90</v>
      </c>
      <c r="AF20" s="106" t="s">
        <v>90</v>
      </c>
      <c r="AG20" s="112">
        <v>49230692</v>
      </c>
      <c r="AH20" s="49">
        <f t="shared" si="9"/>
        <v>1384</v>
      </c>
      <c r="AI20" s="50">
        <f t="shared" si="8"/>
        <v>228.91167714191201</v>
      </c>
      <c r="AJ20" s="95">
        <v>0</v>
      </c>
      <c r="AK20" s="95">
        <v>1</v>
      </c>
      <c r="AL20" s="95">
        <v>1</v>
      </c>
      <c r="AM20" s="95">
        <v>1</v>
      </c>
      <c r="AN20" s="95">
        <v>1</v>
      </c>
      <c r="AO20" s="95">
        <v>0</v>
      </c>
      <c r="AP20" s="107">
        <v>11124966</v>
      </c>
      <c r="AQ20" s="107">
        <v>0</v>
      </c>
      <c r="AR20" s="53">
        <v>1.21</v>
      </c>
      <c r="AS20" s="52" t="s">
        <v>130</v>
      </c>
      <c r="AY20" s="97"/>
    </row>
    <row r="21" spans="1:51" x14ac:dyDescent="0.25">
      <c r="B21" s="40">
        <v>2.4166666666666701</v>
      </c>
      <c r="C21" s="40">
        <v>0.45833333333333298</v>
      </c>
      <c r="D21" s="102">
        <v>5</v>
      </c>
      <c r="E21" s="41">
        <f t="shared" si="0"/>
        <v>3.5211267605633805</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134</v>
      </c>
      <c r="P21" s="103">
        <v>143</v>
      </c>
      <c r="Q21" s="103">
        <v>12941009</v>
      </c>
      <c r="R21" s="46">
        <f t="shared" si="4"/>
        <v>6059</v>
      </c>
      <c r="S21" s="47">
        <f t="shared" si="5"/>
        <v>145.416</v>
      </c>
      <c r="T21" s="47">
        <f t="shared" si="6"/>
        <v>6.0590000000000002</v>
      </c>
      <c r="U21" s="104">
        <v>6.6</v>
      </c>
      <c r="V21" s="104">
        <f t="shared" si="7"/>
        <v>6.6</v>
      </c>
      <c r="W21" s="105" t="s">
        <v>127</v>
      </c>
      <c r="X21" s="107">
        <v>0</v>
      </c>
      <c r="Y21" s="107">
        <v>1046</v>
      </c>
      <c r="Z21" s="107">
        <v>1186</v>
      </c>
      <c r="AA21" s="107">
        <v>1185</v>
      </c>
      <c r="AB21" s="107">
        <v>1187</v>
      </c>
      <c r="AC21" s="48" t="s">
        <v>90</v>
      </c>
      <c r="AD21" s="48" t="s">
        <v>90</v>
      </c>
      <c r="AE21" s="48" t="s">
        <v>90</v>
      </c>
      <c r="AF21" s="106" t="s">
        <v>90</v>
      </c>
      <c r="AG21" s="112">
        <v>49232068</v>
      </c>
      <c r="AH21" s="49">
        <f t="shared" si="9"/>
        <v>1376</v>
      </c>
      <c r="AI21" s="50">
        <f t="shared" si="8"/>
        <v>227.10018154811024</v>
      </c>
      <c r="AJ21" s="95">
        <v>0</v>
      </c>
      <c r="AK21" s="95">
        <v>1</v>
      </c>
      <c r="AL21" s="95">
        <v>1</v>
      </c>
      <c r="AM21" s="95">
        <v>1</v>
      </c>
      <c r="AN21" s="95">
        <v>1</v>
      </c>
      <c r="AO21" s="95">
        <v>0</v>
      </c>
      <c r="AP21" s="107">
        <v>11124966</v>
      </c>
      <c r="AQ21" s="107">
        <f t="shared" si="1"/>
        <v>0</v>
      </c>
      <c r="AR21" s="51"/>
      <c r="AS21" s="52" t="s">
        <v>101</v>
      </c>
      <c r="AY21" s="97"/>
    </row>
    <row r="22" spans="1:51" x14ac:dyDescent="0.25">
      <c r="A22" s="94" t="s">
        <v>135</v>
      </c>
      <c r="B22" s="40">
        <v>2.4583333333333299</v>
      </c>
      <c r="C22" s="40">
        <v>0.5</v>
      </c>
      <c r="D22" s="102">
        <v>5</v>
      </c>
      <c r="E22" s="41">
        <f t="shared" si="0"/>
        <v>3.5211267605633805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134</v>
      </c>
      <c r="P22" s="103">
        <v>140</v>
      </c>
      <c r="Q22" s="103">
        <v>12946960</v>
      </c>
      <c r="R22" s="46">
        <f t="shared" si="4"/>
        <v>5951</v>
      </c>
      <c r="S22" s="47">
        <f t="shared" si="5"/>
        <v>142.82400000000001</v>
      </c>
      <c r="T22" s="47">
        <f t="shared" si="6"/>
        <v>5.9509999999999996</v>
      </c>
      <c r="U22" s="104">
        <v>6.1</v>
      </c>
      <c r="V22" s="104">
        <f t="shared" si="7"/>
        <v>6.1</v>
      </c>
      <c r="W22" s="105" t="s">
        <v>127</v>
      </c>
      <c r="X22" s="107">
        <v>0</v>
      </c>
      <c r="Y22" s="107">
        <v>1045</v>
      </c>
      <c r="Z22" s="107">
        <v>1187</v>
      </c>
      <c r="AA22" s="107">
        <v>1185</v>
      </c>
      <c r="AB22" s="107">
        <v>1186</v>
      </c>
      <c r="AC22" s="48" t="s">
        <v>90</v>
      </c>
      <c r="AD22" s="48" t="s">
        <v>90</v>
      </c>
      <c r="AE22" s="48" t="s">
        <v>90</v>
      </c>
      <c r="AF22" s="106" t="s">
        <v>90</v>
      </c>
      <c r="AG22" s="112">
        <v>49233420</v>
      </c>
      <c r="AH22" s="49">
        <f t="shared" si="9"/>
        <v>1352</v>
      </c>
      <c r="AI22" s="50">
        <f t="shared" si="8"/>
        <v>227.18870778020502</v>
      </c>
      <c r="AJ22" s="95">
        <v>0</v>
      </c>
      <c r="AK22" s="95">
        <v>1</v>
      </c>
      <c r="AL22" s="95">
        <v>1</v>
      </c>
      <c r="AM22" s="95">
        <v>1</v>
      </c>
      <c r="AN22" s="95">
        <v>1</v>
      </c>
      <c r="AO22" s="95">
        <v>0</v>
      </c>
      <c r="AP22" s="107">
        <v>11124966</v>
      </c>
      <c r="AQ22" s="107">
        <f t="shared" si="1"/>
        <v>0</v>
      </c>
      <c r="AR22" s="51"/>
      <c r="AS22" s="52" t="s">
        <v>101</v>
      </c>
      <c r="AV22" s="55" t="s">
        <v>110</v>
      </c>
      <c r="AY22" s="97"/>
    </row>
    <row r="23" spans="1:51" x14ac:dyDescent="0.25">
      <c r="B23" s="40">
        <v>2.5</v>
      </c>
      <c r="C23" s="40">
        <v>0.54166666666666696</v>
      </c>
      <c r="D23" s="102">
        <v>5</v>
      </c>
      <c r="E23" s="41">
        <f t="shared" si="0"/>
        <v>3.5211267605633805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131</v>
      </c>
      <c r="P23" s="103">
        <v>138</v>
      </c>
      <c r="Q23" s="103">
        <v>12952756</v>
      </c>
      <c r="R23" s="46">
        <f t="shared" si="4"/>
        <v>5796</v>
      </c>
      <c r="S23" s="47">
        <f t="shared" si="5"/>
        <v>139.10400000000001</v>
      </c>
      <c r="T23" s="47">
        <f t="shared" si="6"/>
        <v>5.7960000000000003</v>
      </c>
      <c r="U23" s="104">
        <v>5.6</v>
      </c>
      <c r="V23" s="104">
        <f t="shared" si="7"/>
        <v>5.6</v>
      </c>
      <c r="W23" s="105" t="s">
        <v>127</v>
      </c>
      <c r="X23" s="107">
        <v>0</v>
      </c>
      <c r="Y23" s="107">
        <v>1046</v>
      </c>
      <c r="Z23" s="107">
        <v>1187</v>
      </c>
      <c r="AA23" s="107">
        <v>1185</v>
      </c>
      <c r="AB23" s="107">
        <v>1187</v>
      </c>
      <c r="AC23" s="48" t="s">
        <v>90</v>
      </c>
      <c r="AD23" s="48" t="s">
        <v>90</v>
      </c>
      <c r="AE23" s="48" t="s">
        <v>90</v>
      </c>
      <c r="AF23" s="106" t="s">
        <v>90</v>
      </c>
      <c r="AG23" s="112">
        <v>49234776</v>
      </c>
      <c r="AH23" s="49">
        <f t="shared" si="9"/>
        <v>1356</v>
      </c>
      <c r="AI23" s="50">
        <f t="shared" si="8"/>
        <v>233.95445134575567</v>
      </c>
      <c r="AJ23" s="95">
        <v>0</v>
      </c>
      <c r="AK23" s="95">
        <v>1</v>
      </c>
      <c r="AL23" s="95">
        <v>1</v>
      </c>
      <c r="AM23" s="95">
        <v>1</v>
      </c>
      <c r="AN23" s="95">
        <v>1</v>
      </c>
      <c r="AO23" s="95">
        <v>0</v>
      </c>
      <c r="AP23" s="107">
        <v>11124966</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131</v>
      </c>
      <c r="P24" s="103">
        <v>134</v>
      </c>
      <c r="Q24" s="103">
        <v>12958428</v>
      </c>
      <c r="R24" s="46">
        <f t="shared" si="4"/>
        <v>5672</v>
      </c>
      <c r="S24" s="47">
        <f t="shared" si="5"/>
        <v>136.12799999999999</v>
      </c>
      <c r="T24" s="47">
        <f t="shared" si="6"/>
        <v>5.6719999999999997</v>
      </c>
      <c r="U24" s="104">
        <v>5.0999999999999996</v>
      </c>
      <c r="V24" s="104">
        <f t="shared" si="7"/>
        <v>5.0999999999999996</v>
      </c>
      <c r="W24" s="105" t="s">
        <v>127</v>
      </c>
      <c r="X24" s="107">
        <v>0</v>
      </c>
      <c r="Y24" s="107">
        <v>1046</v>
      </c>
      <c r="Z24" s="107">
        <v>1187</v>
      </c>
      <c r="AA24" s="107">
        <v>1185</v>
      </c>
      <c r="AB24" s="107">
        <v>1188</v>
      </c>
      <c r="AC24" s="48" t="s">
        <v>90</v>
      </c>
      <c r="AD24" s="48" t="s">
        <v>90</v>
      </c>
      <c r="AE24" s="48" t="s">
        <v>90</v>
      </c>
      <c r="AF24" s="106" t="s">
        <v>90</v>
      </c>
      <c r="AG24" s="112">
        <v>49236100</v>
      </c>
      <c r="AH24" s="49">
        <f>IF(ISBLANK(AG24),"-",AG24-AG23)</f>
        <v>1324</v>
      </c>
      <c r="AI24" s="50">
        <f t="shared" si="8"/>
        <v>233.42736248236955</v>
      </c>
      <c r="AJ24" s="95">
        <v>0</v>
      </c>
      <c r="AK24" s="95">
        <v>1</v>
      </c>
      <c r="AL24" s="95">
        <v>1</v>
      </c>
      <c r="AM24" s="95">
        <v>1</v>
      </c>
      <c r="AN24" s="95">
        <v>1</v>
      </c>
      <c r="AO24" s="95">
        <v>0</v>
      </c>
      <c r="AP24" s="107">
        <v>11124966</v>
      </c>
      <c r="AQ24" s="107">
        <f t="shared" si="1"/>
        <v>0</v>
      </c>
      <c r="AR24" s="53">
        <v>1.22</v>
      </c>
      <c r="AS24" s="52" t="s">
        <v>113</v>
      </c>
      <c r="AV24" s="58" t="s">
        <v>29</v>
      </c>
      <c r="AW24" s="58">
        <v>14.7</v>
      </c>
      <c r="AY24" s="97"/>
    </row>
    <row r="25" spans="1:51" x14ac:dyDescent="0.25">
      <c r="A25" s="94" t="s">
        <v>130</v>
      </c>
      <c r="B25" s="40">
        <v>2.5833333333333299</v>
      </c>
      <c r="C25" s="40">
        <v>0.625</v>
      </c>
      <c r="D25" s="102">
        <v>5</v>
      </c>
      <c r="E25" s="41">
        <f t="shared" si="0"/>
        <v>3.5211267605633805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136</v>
      </c>
      <c r="P25" s="103">
        <v>138</v>
      </c>
      <c r="Q25" s="103">
        <v>12964116</v>
      </c>
      <c r="R25" s="46">
        <f t="shared" si="4"/>
        <v>5688</v>
      </c>
      <c r="S25" s="47">
        <f t="shared" si="5"/>
        <v>136.512</v>
      </c>
      <c r="T25" s="47">
        <f t="shared" si="6"/>
        <v>5.6879999999999997</v>
      </c>
      <c r="U25" s="104">
        <v>4.8</v>
      </c>
      <c r="V25" s="104">
        <f t="shared" si="7"/>
        <v>4.8</v>
      </c>
      <c r="W25" s="105" t="s">
        <v>127</v>
      </c>
      <c r="X25" s="107">
        <v>0</v>
      </c>
      <c r="Y25" s="107">
        <v>1025</v>
      </c>
      <c r="Z25" s="107">
        <v>1187</v>
      </c>
      <c r="AA25" s="107">
        <v>1185</v>
      </c>
      <c r="AB25" s="107">
        <v>1187</v>
      </c>
      <c r="AC25" s="48" t="s">
        <v>90</v>
      </c>
      <c r="AD25" s="48" t="s">
        <v>90</v>
      </c>
      <c r="AE25" s="48" t="s">
        <v>90</v>
      </c>
      <c r="AF25" s="106" t="s">
        <v>90</v>
      </c>
      <c r="AG25" s="112">
        <v>49237420</v>
      </c>
      <c r="AH25" s="49">
        <f t="shared" si="9"/>
        <v>1320</v>
      </c>
      <c r="AI25" s="50">
        <f t="shared" si="8"/>
        <v>232.06751054852322</v>
      </c>
      <c r="AJ25" s="95">
        <v>0</v>
      </c>
      <c r="AK25" s="95">
        <v>1</v>
      </c>
      <c r="AL25" s="95">
        <v>1</v>
      </c>
      <c r="AM25" s="95">
        <v>1</v>
      </c>
      <c r="AN25" s="95">
        <v>1</v>
      </c>
      <c r="AO25" s="95">
        <v>0</v>
      </c>
      <c r="AP25" s="107">
        <v>11124966</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136</v>
      </c>
      <c r="P26" s="103">
        <v>143</v>
      </c>
      <c r="Q26" s="103">
        <v>12970034</v>
      </c>
      <c r="R26" s="46">
        <f t="shared" si="4"/>
        <v>5918</v>
      </c>
      <c r="S26" s="47">
        <f t="shared" si="5"/>
        <v>142.03200000000001</v>
      </c>
      <c r="T26" s="47">
        <f t="shared" si="6"/>
        <v>5.9180000000000001</v>
      </c>
      <c r="U26" s="104">
        <v>4.5</v>
      </c>
      <c r="V26" s="104">
        <f t="shared" si="7"/>
        <v>4.5</v>
      </c>
      <c r="W26" s="105" t="s">
        <v>127</v>
      </c>
      <c r="X26" s="107">
        <v>0</v>
      </c>
      <c r="Y26" s="107">
        <v>1025</v>
      </c>
      <c r="Z26" s="107">
        <v>1186</v>
      </c>
      <c r="AA26" s="107">
        <v>1185</v>
      </c>
      <c r="AB26" s="107">
        <v>1187</v>
      </c>
      <c r="AC26" s="48" t="s">
        <v>90</v>
      </c>
      <c r="AD26" s="48" t="s">
        <v>90</v>
      </c>
      <c r="AE26" s="48" t="s">
        <v>90</v>
      </c>
      <c r="AF26" s="106" t="s">
        <v>90</v>
      </c>
      <c r="AG26" s="112">
        <v>49238780</v>
      </c>
      <c r="AH26" s="49">
        <f t="shared" si="9"/>
        <v>1360</v>
      </c>
      <c r="AI26" s="50">
        <f t="shared" si="8"/>
        <v>229.80736735383576</v>
      </c>
      <c r="AJ26" s="95">
        <v>0</v>
      </c>
      <c r="AK26" s="95">
        <v>1</v>
      </c>
      <c r="AL26" s="95">
        <v>1</v>
      </c>
      <c r="AM26" s="95">
        <v>1</v>
      </c>
      <c r="AN26" s="95">
        <v>1</v>
      </c>
      <c r="AO26" s="95">
        <v>0</v>
      </c>
      <c r="AP26" s="107">
        <v>11124966</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136</v>
      </c>
      <c r="P27" s="103">
        <v>140</v>
      </c>
      <c r="Q27" s="103">
        <v>12976066</v>
      </c>
      <c r="R27" s="46">
        <f t="shared" si="4"/>
        <v>6032</v>
      </c>
      <c r="S27" s="47">
        <f t="shared" si="5"/>
        <v>144.768</v>
      </c>
      <c r="T27" s="47">
        <f t="shared" si="6"/>
        <v>6.032</v>
      </c>
      <c r="U27" s="104">
        <v>4.0999999999999996</v>
      </c>
      <c r="V27" s="104">
        <f t="shared" si="7"/>
        <v>4.0999999999999996</v>
      </c>
      <c r="W27" s="105" t="s">
        <v>127</v>
      </c>
      <c r="X27" s="107">
        <v>0</v>
      </c>
      <c r="Y27" s="107">
        <v>1025</v>
      </c>
      <c r="Z27" s="107">
        <v>1187</v>
      </c>
      <c r="AA27" s="107">
        <v>1185</v>
      </c>
      <c r="AB27" s="107">
        <v>1187</v>
      </c>
      <c r="AC27" s="48" t="s">
        <v>90</v>
      </c>
      <c r="AD27" s="48" t="s">
        <v>90</v>
      </c>
      <c r="AE27" s="48" t="s">
        <v>90</v>
      </c>
      <c r="AF27" s="106" t="s">
        <v>90</v>
      </c>
      <c r="AG27" s="112">
        <v>49240164</v>
      </c>
      <c r="AH27" s="49">
        <f t="shared" si="9"/>
        <v>1384</v>
      </c>
      <c r="AI27" s="50">
        <f t="shared" si="8"/>
        <v>229.44297082228115</v>
      </c>
      <c r="AJ27" s="95">
        <v>0</v>
      </c>
      <c r="AK27" s="95">
        <v>1</v>
      </c>
      <c r="AL27" s="95">
        <v>1</v>
      </c>
      <c r="AM27" s="95">
        <v>1</v>
      </c>
      <c r="AN27" s="95">
        <v>1</v>
      </c>
      <c r="AO27" s="95">
        <v>0</v>
      </c>
      <c r="AP27" s="107">
        <v>11124966</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137</v>
      </c>
      <c r="P28" s="103">
        <v>137</v>
      </c>
      <c r="Q28" s="103">
        <v>12981734</v>
      </c>
      <c r="R28" s="46">
        <f t="shared" si="4"/>
        <v>5668</v>
      </c>
      <c r="S28" s="47">
        <f t="shared" si="5"/>
        <v>136.03200000000001</v>
      </c>
      <c r="T28" s="47">
        <f t="shared" si="6"/>
        <v>5.6680000000000001</v>
      </c>
      <c r="U28" s="104">
        <v>3.9</v>
      </c>
      <c r="V28" s="104">
        <f t="shared" si="7"/>
        <v>3.9</v>
      </c>
      <c r="W28" s="105" t="s">
        <v>127</v>
      </c>
      <c r="X28" s="107">
        <v>0</v>
      </c>
      <c r="Y28" s="107">
        <v>1005</v>
      </c>
      <c r="Z28" s="107">
        <v>1187</v>
      </c>
      <c r="AA28" s="107">
        <v>1185</v>
      </c>
      <c r="AB28" s="107">
        <v>1187</v>
      </c>
      <c r="AC28" s="48" t="s">
        <v>90</v>
      </c>
      <c r="AD28" s="48" t="s">
        <v>90</v>
      </c>
      <c r="AE28" s="48" t="s">
        <v>90</v>
      </c>
      <c r="AF28" s="106" t="s">
        <v>90</v>
      </c>
      <c r="AG28" s="112">
        <v>49241460</v>
      </c>
      <c r="AH28" s="49">
        <f t="shared" si="9"/>
        <v>1296</v>
      </c>
      <c r="AI28" s="50">
        <f t="shared" si="8"/>
        <v>228.65208186309104</v>
      </c>
      <c r="AJ28" s="95">
        <v>0</v>
      </c>
      <c r="AK28" s="95">
        <v>1</v>
      </c>
      <c r="AL28" s="95">
        <v>1</v>
      </c>
      <c r="AM28" s="95">
        <v>1</v>
      </c>
      <c r="AN28" s="95">
        <v>1</v>
      </c>
      <c r="AO28" s="95">
        <v>0</v>
      </c>
      <c r="AP28" s="107">
        <v>11124966</v>
      </c>
      <c r="AQ28" s="107">
        <f t="shared" si="1"/>
        <v>0</v>
      </c>
      <c r="AR28" s="53">
        <v>1.08</v>
      </c>
      <c r="AS28" s="52" t="s">
        <v>113</v>
      </c>
      <c r="AV28" s="58" t="s">
        <v>116</v>
      </c>
      <c r="AW28" s="58">
        <v>101.325</v>
      </c>
      <c r="AY28" s="97"/>
    </row>
    <row r="29" spans="1:51" x14ac:dyDescent="0.25">
      <c r="A29" s="94" t="s">
        <v>130</v>
      </c>
      <c r="B29" s="40">
        <v>2.75</v>
      </c>
      <c r="C29" s="40">
        <v>0.79166666666666896</v>
      </c>
      <c r="D29" s="102">
        <v>5</v>
      </c>
      <c r="E29" s="41">
        <f t="shared" si="0"/>
        <v>3.5211267605633805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136</v>
      </c>
      <c r="P29" s="103">
        <v>135</v>
      </c>
      <c r="Q29" s="103">
        <v>12987466</v>
      </c>
      <c r="R29" s="46">
        <f t="shared" si="4"/>
        <v>5732</v>
      </c>
      <c r="S29" s="47">
        <f t="shared" si="5"/>
        <v>137.56800000000001</v>
      </c>
      <c r="T29" s="47">
        <f t="shared" si="6"/>
        <v>5.7320000000000002</v>
      </c>
      <c r="U29" s="104">
        <v>3.7</v>
      </c>
      <c r="V29" s="104">
        <f t="shared" si="7"/>
        <v>3.7</v>
      </c>
      <c r="W29" s="105" t="s">
        <v>127</v>
      </c>
      <c r="X29" s="107">
        <v>0</v>
      </c>
      <c r="Y29" s="107">
        <v>1005</v>
      </c>
      <c r="Z29" s="107">
        <v>1187</v>
      </c>
      <c r="AA29" s="107">
        <v>1185</v>
      </c>
      <c r="AB29" s="107">
        <v>1187</v>
      </c>
      <c r="AC29" s="48" t="s">
        <v>90</v>
      </c>
      <c r="AD29" s="48" t="s">
        <v>90</v>
      </c>
      <c r="AE29" s="48" t="s">
        <v>90</v>
      </c>
      <c r="AF29" s="106" t="s">
        <v>90</v>
      </c>
      <c r="AG29" s="112">
        <v>49242792</v>
      </c>
      <c r="AH29" s="49">
        <f t="shared" si="9"/>
        <v>1332</v>
      </c>
      <c r="AI29" s="50">
        <f t="shared" si="8"/>
        <v>232.37962316817863</v>
      </c>
      <c r="AJ29" s="95">
        <v>0</v>
      </c>
      <c r="AK29" s="95">
        <v>1</v>
      </c>
      <c r="AL29" s="95">
        <v>1</v>
      </c>
      <c r="AM29" s="95">
        <v>1</v>
      </c>
      <c r="AN29" s="95">
        <v>1</v>
      </c>
      <c r="AO29" s="95">
        <v>0</v>
      </c>
      <c r="AP29" s="107">
        <v>11124966</v>
      </c>
      <c r="AQ29" s="107">
        <f t="shared" si="1"/>
        <v>0</v>
      </c>
      <c r="AR29" s="51"/>
      <c r="AS29" s="52" t="s">
        <v>113</v>
      </c>
      <c r="AY29" s="97"/>
    </row>
    <row r="30" spans="1:51" x14ac:dyDescent="0.25">
      <c r="B30" s="40">
        <v>2.7916666666666701</v>
      </c>
      <c r="C30" s="40">
        <v>0.83333333333333703</v>
      </c>
      <c r="D30" s="102">
        <v>5</v>
      </c>
      <c r="E30" s="41">
        <f t="shared" si="0"/>
        <v>3.5211267605633805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137</v>
      </c>
      <c r="P30" s="103">
        <v>132</v>
      </c>
      <c r="Q30" s="103">
        <v>12992992</v>
      </c>
      <c r="R30" s="46">
        <f t="shared" si="4"/>
        <v>5526</v>
      </c>
      <c r="S30" s="47">
        <f t="shared" si="5"/>
        <v>132.624</v>
      </c>
      <c r="T30" s="47">
        <f t="shared" si="6"/>
        <v>5.5259999999999998</v>
      </c>
      <c r="U30" s="104">
        <v>3.6</v>
      </c>
      <c r="V30" s="104">
        <f t="shared" si="7"/>
        <v>3.6</v>
      </c>
      <c r="W30" s="105" t="s">
        <v>127</v>
      </c>
      <c r="X30" s="107">
        <v>0</v>
      </c>
      <c r="Y30" s="107">
        <v>984</v>
      </c>
      <c r="Z30" s="107">
        <v>1187</v>
      </c>
      <c r="AA30" s="107">
        <v>1185</v>
      </c>
      <c r="AB30" s="107">
        <v>1187</v>
      </c>
      <c r="AC30" s="48" t="s">
        <v>90</v>
      </c>
      <c r="AD30" s="48" t="s">
        <v>90</v>
      </c>
      <c r="AE30" s="48" t="s">
        <v>90</v>
      </c>
      <c r="AF30" s="106" t="s">
        <v>90</v>
      </c>
      <c r="AG30" s="112">
        <v>49244096</v>
      </c>
      <c r="AH30" s="49">
        <f t="shared" si="9"/>
        <v>1304</v>
      </c>
      <c r="AI30" s="50">
        <f t="shared" si="8"/>
        <v>235.97538906985162</v>
      </c>
      <c r="AJ30" s="95">
        <v>0</v>
      </c>
      <c r="AK30" s="95">
        <v>1</v>
      </c>
      <c r="AL30" s="95">
        <v>1</v>
      </c>
      <c r="AM30" s="95">
        <v>1</v>
      </c>
      <c r="AN30" s="95">
        <v>1</v>
      </c>
      <c r="AO30" s="95">
        <v>0</v>
      </c>
      <c r="AP30" s="107">
        <v>11124966</v>
      </c>
      <c r="AQ30" s="107">
        <f t="shared" si="1"/>
        <v>0</v>
      </c>
      <c r="AR30" s="51"/>
      <c r="AS30" s="52" t="s">
        <v>113</v>
      </c>
      <c r="AV30" s="273" t="s">
        <v>117</v>
      </c>
      <c r="AW30" s="273"/>
      <c r="AY30" s="97"/>
    </row>
    <row r="31" spans="1:51" x14ac:dyDescent="0.25">
      <c r="B31" s="40">
        <v>2.8333333333333299</v>
      </c>
      <c r="C31" s="40">
        <v>0.875000000000004</v>
      </c>
      <c r="D31" s="102">
        <v>5</v>
      </c>
      <c r="E31" s="41">
        <f t="shared" si="0"/>
        <v>3.5211267605633805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134</v>
      </c>
      <c r="P31" s="103">
        <v>129</v>
      </c>
      <c r="Q31" s="103">
        <v>12998608</v>
      </c>
      <c r="R31" s="46">
        <f t="shared" si="4"/>
        <v>5616</v>
      </c>
      <c r="S31" s="47">
        <f t="shared" si="5"/>
        <v>134.78399999999999</v>
      </c>
      <c r="T31" s="47">
        <f t="shared" si="6"/>
        <v>5.6159999999999997</v>
      </c>
      <c r="U31" s="104">
        <v>3.5</v>
      </c>
      <c r="V31" s="104">
        <f t="shared" si="7"/>
        <v>3.5</v>
      </c>
      <c r="W31" s="105" t="s">
        <v>127</v>
      </c>
      <c r="X31" s="107">
        <v>0</v>
      </c>
      <c r="Y31" s="107">
        <v>1015</v>
      </c>
      <c r="Z31" s="107">
        <v>1186</v>
      </c>
      <c r="AA31" s="107">
        <v>1185</v>
      </c>
      <c r="AB31" s="107">
        <v>1187</v>
      </c>
      <c r="AC31" s="48" t="s">
        <v>90</v>
      </c>
      <c r="AD31" s="48" t="s">
        <v>90</v>
      </c>
      <c r="AE31" s="48" t="s">
        <v>90</v>
      </c>
      <c r="AF31" s="106" t="s">
        <v>90</v>
      </c>
      <c r="AG31" s="112">
        <v>49245428</v>
      </c>
      <c r="AH31" s="49">
        <f t="shared" si="9"/>
        <v>1332</v>
      </c>
      <c r="AI31" s="50">
        <f t="shared" si="8"/>
        <v>237.17948717948718</v>
      </c>
      <c r="AJ31" s="95">
        <v>0</v>
      </c>
      <c r="AK31" s="95">
        <v>1</v>
      </c>
      <c r="AL31" s="95">
        <v>1</v>
      </c>
      <c r="AM31" s="95">
        <v>1</v>
      </c>
      <c r="AN31" s="95">
        <v>1</v>
      </c>
      <c r="AO31" s="95">
        <v>0</v>
      </c>
      <c r="AP31" s="107">
        <v>11124966</v>
      </c>
      <c r="AQ31" s="107">
        <f t="shared" si="1"/>
        <v>0</v>
      </c>
      <c r="AR31" s="51"/>
      <c r="AS31" s="52" t="s">
        <v>113</v>
      </c>
      <c r="AV31" s="59" t="s">
        <v>29</v>
      </c>
      <c r="AW31" s="59" t="s">
        <v>74</v>
      </c>
      <c r="AY31" s="97"/>
    </row>
    <row r="32" spans="1:51" x14ac:dyDescent="0.25">
      <c r="B32" s="40">
        <v>2.875</v>
      </c>
      <c r="C32" s="40">
        <v>0.91666666666667096</v>
      </c>
      <c r="D32" s="102">
        <v>5</v>
      </c>
      <c r="E32" s="41">
        <f t="shared" si="0"/>
        <v>3.5211267605633805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130</v>
      </c>
      <c r="P32" s="103">
        <v>130</v>
      </c>
      <c r="Q32" s="103">
        <v>13004408</v>
      </c>
      <c r="R32" s="46">
        <f t="shared" si="4"/>
        <v>5800</v>
      </c>
      <c r="S32" s="47">
        <f t="shared" si="5"/>
        <v>139.19999999999999</v>
      </c>
      <c r="T32" s="47">
        <f t="shared" si="6"/>
        <v>5.8</v>
      </c>
      <c r="U32" s="104">
        <v>3.4</v>
      </c>
      <c r="V32" s="104">
        <f t="shared" si="7"/>
        <v>3.4</v>
      </c>
      <c r="W32" s="105" t="s">
        <v>127</v>
      </c>
      <c r="X32" s="107">
        <v>0</v>
      </c>
      <c r="Y32" s="107">
        <v>1014</v>
      </c>
      <c r="Z32" s="107">
        <v>1187</v>
      </c>
      <c r="AA32" s="107">
        <v>1185</v>
      </c>
      <c r="AB32" s="107">
        <v>1186</v>
      </c>
      <c r="AC32" s="48" t="s">
        <v>90</v>
      </c>
      <c r="AD32" s="48" t="s">
        <v>90</v>
      </c>
      <c r="AE32" s="48" t="s">
        <v>90</v>
      </c>
      <c r="AF32" s="106" t="s">
        <v>90</v>
      </c>
      <c r="AG32" s="112">
        <v>49246788</v>
      </c>
      <c r="AH32" s="49">
        <f t="shared" si="9"/>
        <v>1360</v>
      </c>
      <c r="AI32" s="50">
        <f t="shared" si="8"/>
        <v>234.48275862068965</v>
      </c>
      <c r="AJ32" s="95">
        <v>0</v>
      </c>
      <c r="AK32" s="95">
        <v>1</v>
      </c>
      <c r="AL32" s="95">
        <v>1</v>
      </c>
      <c r="AM32" s="95">
        <v>1</v>
      </c>
      <c r="AN32" s="95">
        <v>1</v>
      </c>
      <c r="AO32" s="95">
        <v>0</v>
      </c>
      <c r="AP32" s="107">
        <v>11124966</v>
      </c>
      <c r="AQ32" s="107">
        <f t="shared" si="1"/>
        <v>0</v>
      </c>
      <c r="AR32" s="53">
        <v>1.21</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5</v>
      </c>
      <c r="E33" s="41">
        <f t="shared" si="0"/>
        <v>3.5211267605633805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130</v>
      </c>
      <c r="P33" s="103">
        <v>122</v>
      </c>
      <c r="Q33" s="103">
        <v>13008526</v>
      </c>
      <c r="R33" s="46">
        <f t="shared" si="4"/>
        <v>4118</v>
      </c>
      <c r="S33" s="47">
        <f t="shared" si="5"/>
        <v>98.831999999999994</v>
      </c>
      <c r="T33" s="47">
        <f t="shared" si="6"/>
        <v>4.1180000000000003</v>
      </c>
      <c r="U33" s="104">
        <v>3.6</v>
      </c>
      <c r="V33" s="104">
        <f t="shared" si="7"/>
        <v>3.6</v>
      </c>
      <c r="W33" s="105" t="s">
        <v>131</v>
      </c>
      <c r="X33" s="107">
        <v>0</v>
      </c>
      <c r="Y33" s="107">
        <v>0</v>
      </c>
      <c r="Z33" s="107">
        <v>1186</v>
      </c>
      <c r="AA33" s="107">
        <v>1185</v>
      </c>
      <c r="AB33" s="107">
        <v>1186</v>
      </c>
      <c r="AC33" s="48" t="s">
        <v>90</v>
      </c>
      <c r="AD33" s="48" t="s">
        <v>90</v>
      </c>
      <c r="AE33" s="48" t="s">
        <v>90</v>
      </c>
      <c r="AF33" s="106" t="s">
        <v>90</v>
      </c>
      <c r="AG33" s="112">
        <v>49246788</v>
      </c>
      <c r="AH33" s="49">
        <f t="shared" si="9"/>
        <v>0</v>
      </c>
      <c r="AI33" s="50">
        <f t="shared" si="8"/>
        <v>0</v>
      </c>
      <c r="AJ33" s="95">
        <v>0</v>
      </c>
      <c r="AK33" s="95">
        <v>0</v>
      </c>
      <c r="AL33" s="95">
        <v>1</v>
      </c>
      <c r="AM33" s="95">
        <v>1</v>
      </c>
      <c r="AN33" s="95">
        <v>1</v>
      </c>
      <c r="AO33" s="95">
        <v>0.3</v>
      </c>
      <c r="AP33" s="107">
        <v>11125069</v>
      </c>
      <c r="AQ33" s="107">
        <f t="shared" si="1"/>
        <v>103</v>
      </c>
      <c r="AR33" s="51"/>
      <c r="AS33" s="52" t="s">
        <v>113</v>
      </c>
      <c r="AY33" s="97"/>
    </row>
    <row r="34" spans="2:51" x14ac:dyDescent="0.25">
      <c r="B34" s="40">
        <v>2.9583333333333299</v>
      </c>
      <c r="C34" s="40">
        <v>1</v>
      </c>
      <c r="D34" s="102">
        <v>5</v>
      </c>
      <c r="E34" s="41">
        <f t="shared" si="0"/>
        <v>3.5211267605633805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126</v>
      </c>
      <c r="P34" s="103">
        <v>119</v>
      </c>
      <c r="Q34" s="103">
        <v>13013647</v>
      </c>
      <c r="R34" s="46">
        <f t="shared" si="4"/>
        <v>5121</v>
      </c>
      <c r="S34" s="47">
        <f t="shared" si="5"/>
        <v>122.904</v>
      </c>
      <c r="T34" s="47">
        <f t="shared" si="6"/>
        <v>5.1210000000000004</v>
      </c>
      <c r="U34" s="104">
        <v>3.9</v>
      </c>
      <c r="V34" s="104">
        <f t="shared" si="7"/>
        <v>3.9</v>
      </c>
      <c r="W34" s="105" t="s">
        <v>131</v>
      </c>
      <c r="X34" s="107">
        <v>0</v>
      </c>
      <c r="Y34" s="107">
        <v>0</v>
      </c>
      <c r="Z34" s="107">
        <v>1186</v>
      </c>
      <c r="AA34" s="107">
        <v>1185</v>
      </c>
      <c r="AB34" s="107">
        <v>1187</v>
      </c>
      <c r="AC34" s="48" t="s">
        <v>90</v>
      </c>
      <c r="AD34" s="48" t="s">
        <v>90</v>
      </c>
      <c r="AE34" s="48" t="s">
        <v>90</v>
      </c>
      <c r="AF34" s="106" t="s">
        <v>90</v>
      </c>
      <c r="AG34" s="112">
        <v>49246788</v>
      </c>
      <c r="AH34" s="49">
        <f t="shared" si="9"/>
        <v>0</v>
      </c>
      <c r="AI34" s="50">
        <f t="shared" si="8"/>
        <v>0</v>
      </c>
      <c r="AJ34" s="95">
        <v>0</v>
      </c>
      <c r="AK34" s="95">
        <v>0</v>
      </c>
      <c r="AL34" s="95">
        <v>1</v>
      </c>
      <c r="AM34" s="95">
        <v>1</v>
      </c>
      <c r="AN34" s="95">
        <v>1</v>
      </c>
      <c r="AO34" s="95">
        <v>0.3</v>
      </c>
      <c r="AP34" s="107">
        <v>11125299</v>
      </c>
      <c r="AQ34" s="107">
        <f t="shared" si="1"/>
        <v>230</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128693</v>
      </c>
      <c r="S35" s="65">
        <f>AVERAGE(S11:S34)</f>
        <v>128.69300000000001</v>
      </c>
      <c r="T35" s="65">
        <f>SUM(T11:T34)</f>
        <v>128.69300000000001</v>
      </c>
      <c r="U35" s="104"/>
      <c r="V35" s="91"/>
      <c r="W35" s="57"/>
      <c r="X35" s="85"/>
      <c r="Y35" s="86"/>
      <c r="Z35" s="86"/>
      <c r="AA35" s="86"/>
      <c r="AB35" s="87"/>
      <c r="AC35" s="85"/>
      <c r="AD35" s="86"/>
      <c r="AE35" s="87"/>
      <c r="AF35" s="88"/>
      <c r="AG35" s="66">
        <f>AG34-AG10</f>
        <v>27752</v>
      </c>
      <c r="AH35" s="67">
        <f>SUM(AH11:AH34)</f>
        <v>27752</v>
      </c>
      <c r="AI35" s="68">
        <f>$AH$35/$T35</f>
        <v>215.64498457569562</v>
      </c>
      <c r="AJ35" s="95"/>
      <c r="AK35" s="95"/>
      <c r="AL35" s="95"/>
      <c r="AM35" s="95"/>
      <c r="AN35" s="95"/>
      <c r="AO35" s="69"/>
      <c r="AP35" s="70">
        <f>AP34-AP10</f>
        <v>4606</v>
      </c>
      <c r="AQ35" s="71">
        <f>SUM(AQ11:AQ34)</f>
        <v>4606</v>
      </c>
      <c r="AR35" s="72">
        <f>AVERAGE(AR11:AR34)</f>
        <v>1.1333333333333333</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34" t="s">
        <v>138</v>
      </c>
      <c r="C41" s="131"/>
      <c r="D41" s="131"/>
      <c r="E41" s="131"/>
      <c r="F41" s="131"/>
      <c r="G41" s="131"/>
      <c r="H41" s="131"/>
      <c r="I41" s="132"/>
      <c r="J41" s="132"/>
      <c r="K41" s="132"/>
      <c r="L41" s="132"/>
      <c r="M41" s="132"/>
      <c r="N41" s="132"/>
      <c r="O41" s="132"/>
      <c r="P41" s="132"/>
      <c r="Q41" s="132"/>
      <c r="R41" s="132"/>
      <c r="S41" s="133"/>
      <c r="T41" s="133"/>
      <c r="U41" s="133"/>
      <c r="V41" s="133"/>
      <c r="W41" s="98"/>
      <c r="X41" s="98"/>
      <c r="Y41" s="98"/>
      <c r="Z41" s="98"/>
      <c r="AA41" s="98"/>
      <c r="AB41" s="98"/>
      <c r="AC41" s="98"/>
      <c r="AD41" s="98"/>
      <c r="AE41" s="98"/>
      <c r="AM41" s="20"/>
      <c r="AN41" s="96"/>
      <c r="AO41" s="96"/>
      <c r="AP41" s="96"/>
      <c r="AQ41" s="96"/>
      <c r="AR41" s="98"/>
      <c r="AV41" s="73"/>
      <c r="AW41" s="73"/>
      <c r="AY41" s="97"/>
    </row>
    <row r="42" spans="2:51" x14ac:dyDescent="0.25">
      <c r="B42" s="135" t="s">
        <v>137</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185</v>
      </c>
      <c r="C44" s="99"/>
      <c r="D44" s="99"/>
      <c r="E44" s="99"/>
      <c r="F44" s="150"/>
      <c r="G44" s="150"/>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150"/>
      <c r="D45" s="150"/>
      <c r="E45" s="150"/>
      <c r="F45" s="150"/>
      <c r="G45" s="150"/>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150"/>
      <c r="D46" s="150"/>
      <c r="E46" s="150"/>
      <c r="F46" s="150"/>
      <c r="G46" s="150"/>
      <c r="H46" s="150"/>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186</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192</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1:51" x14ac:dyDescent="0.25">
      <c r="A53" s="161"/>
      <c r="B53" s="127" t="s">
        <v>152</v>
      </c>
      <c r="C53" s="128"/>
      <c r="D53" s="128"/>
      <c r="E53" s="128"/>
      <c r="F53" s="128"/>
      <c r="G53" s="128"/>
      <c r="H53" s="128"/>
      <c r="I53" s="129"/>
      <c r="J53" s="129"/>
      <c r="K53" s="129"/>
      <c r="L53" s="129"/>
      <c r="M53" s="129"/>
      <c r="N53" s="129"/>
      <c r="O53" s="129"/>
      <c r="P53" s="129"/>
      <c r="Q53" s="129"/>
      <c r="R53" s="129"/>
      <c r="S53" s="139"/>
      <c r="T53" s="83"/>
      <c r="U53" s="83"/>
      <c r="V53" s="83"/>
      <c r="W53" s="98"/>
      <c r="X53" s="98"/>
      <c r="Y53" s="98"/>
      <c r="Z53" s="98"/>
      <c r="AA53" s="98"/>
      <c r="AB53" s="98"/>
      <c r="AC53" s="98"/>
      <c r="AD53" s="98"/>
      <c r="AE53" s="98"/>
      <c r="AM53" s="20"/>
      <c r="AN53" s="96"/>
      <c r="AO53" s="96"/>
      <c r="AP53" s="96"/>
      <c r="AQ53" s="96"/>
      <c r="AR53" s="98"/>
      <c r="AV53" s="113"/>
      <c r="AW53" s="113"/>
      <c r="AY53" s="97"/>
    </row>
    <row r="54" spans="1:51" x14ac:dyDescent="0.25">
      <c r="B54" s="114" t="s">
        <v>145</v>
      </c>
      <c r="C54" s="99"/>
      <c r="D54" s="99"/>
      <c r="E54" s="99"/>
      <c r="F54" s="99"/>
      <c r="G54" s="99"/>
      <c r="H54" s="99"/>
      <c r="I54" s="100"/>
      <c r="J54" s="100"/>
      <c r="K54" s="100"/>
      <c r="L54" s="100"/>
      <c r="M54" s="100"/>
      <c r="N54" s="100"/>
      <c r="O54" s="100"/>
      <c r="P54" s="100"/>
      <c r="Q54" s="100"/>
      <c r="R54" s="100"/>
      <c r="S54" s="139"/>
      <c r="T54" s="83"/>
      <c r="U54" s="83"/>
      <c r="V54" s="83"/>
      <c r="W54" s="98"/>
      <c r="X54" s="98"/>
      <c r="Y54" s="98"/>
      <c r="Z54" s="98"/>
      <c r="AA54" s="98"/>
      <c r="AB54" s="98"/>
      <c r="AC54" s="98"/>
      <c r="AD54" s="98"/>
      <c r="AE54" s="98"/>
      <c r="AM54" s="20"/>
      <c r="AN54" s="96"/>
      <c r="AO54" s="96"/>
      <c r="AP54" s="96"/>
      <c r="AQ54" s="96"/>
      <c r="AR54" s="98"/>
      <c r="AV54" s="113"/>
      <c r="AW54" s="113"/>
      <c r="AY54" s="97"/>
    </row>
    <row r="55" spans="1:51" x14ac:dyDescent="0.25">
      <c r="B55" s="123" t="s">
        <v>134</v>
      </c>
      <c r="C55" s="99"/>
      <c r="D55" s="99"/>
      <c r="E55" s="99"/>
      <c r="F55" s="99"/>
      <c r="G55" s="99"/>
      <c r="H55" s="99"/>
      <c r="I55" s="100"/>
      <c r="J55" s="100"/>
      <c r="K55" s="100"/>
      <c r="L55" s="100"/>
      <c r="M55" s="100"/>
      <c r="N55" s="100"/>
      <c r="O55" s="100"/>
      <c r="P55" s="100"/>
      <c r="Q55" s="100"/>
      <c r="R55" s="100"/>
      <c r="S55" s="138"/>
      <c r="T55" s="83"/>
      <c r="U55" s="83"/>
      <c r="V55" s="83"/>
      <c r="W55" s="98"/>
      <c r="X55" s="98"/>
      <c r="Y55" s="98"/>
      <c r="Z55" s="98"/>
      <c r="AA55" s="98"/>
      <c r="AB55" s="98"/>
      <c r="AC55" s="98"/>
      <c r="AD55" s="98"/>
      <c r="AE55" s="98"/>
      <c r="AM55" s="20"/>
      <c r="AN55" s="96"/>
      <c r="AO55" s="96"/>
      <c r="AP55" s="96"/>
      <c r="AQ55" s="96"/>
      <c r="AR55" s="98"/>
      <c r="AV55" s="113"/>
      <c r="AW55" s="113"/>
      <c r="AY55" s="97"/>
    </row>
    <row r="56" spans="1:51" x14ac:dyDescent="0.25">
      <c r="B56" s="114" t="s">
        <v>188</v>
      </c>
      <c r="C56" s="99"/>
      <c r="D56" s="99"/>
      <c r="E56" s="99"/>
      <c r="F56" s="99"/>
      <c r="G56" s="99"/>
      <c r="H56" s="99"/>
      <c r="I56" s="100"/>
      <c r="J56" s="100"/>
      <c r="K56" s="100"/>
      <c r="L56" s="100"/>
      <c r="M56" s="100"/>
      <c r="N56" s="100"/>
      <c r="O56" s="100"/>
      <c r="P56" s="100"/>
      <c r="Q56" s="100"/>
      <c r="R56" s="100"/>
      <c r="S56" s="138"/>
      <c r="T56" s="83"/>
      <c r="U56" s="83"/>
      <c r="V56" s="83"/>
      <c r="W56" s="98"/>
      <c r="X56" s="98"/>
      <c r="Y56" s="98"/>
      <c r="Z56" s="98"/>
      <c r="AA56" s="98"/>
      <c r="AB56" s="98"/>
      <c r="AC56" s="98"/>
      <c r="AD56" s="98"/>
      <c r="AE56" s="98"/>
      <c r="AM56" s="20"/>
      <c r="AN56" s="96"/>
      <c r="AO56" s="96"/>
      <c r="AP56" s="96"/>
      <c r="AQ56" s="96"/>
      <c r="AR56" s="98"/>
      <c r="AV56" s="113"/>
      <c r="AW56" s="113"/>
      <c r="AY56" s="97"/>
    </row>
    <row r="57" spans="1:51" x14ac:dyDescent="0.25">
      <c r="B57" s="187" t="s">
        <v>193</v>
      </c>
      <c r="C57" s="163"/>
      <c r="D57" s="163"/>
      <c r="E57" s="163"/>
      <c r="F57" s="163"/>
      <c r="G57" s="163"/>
      <c r="H57" s="99"/>
      <c r="I57" s="100"/>
      <c r="J57" s="100"/>
      <c r="K57" s="100"/>
      <c r="L57" s="100"/>
      <c r="M57" s="100"/>
      <c r="N57" s="100"/>
      <c r="O57" s="100"/>
      <c r="P57" s="100"/>
      <c r="Q57" s="100"/>
      <c r="R57" s="100"/>
      <c r="S57" s="83"/>
      <c r="T57" s="83"/>
      <c r="U57" s="83"/>
      <c r="V57" s="83"/>
      <c r="W57" s="98"/>
      <c r="X57" s="98"/>
      <c r="Y57" s="98"/>
      <c r="Z57" s="98"/>
      <c r="AA57" s="98"/>
      <c r="AB57" s="98"/>
      <c r="AC57" s="98"/>
      <c r="AD57" s="98"/>
      <c r="AE57" s="98"/>
      <c r="AM57" s="20"/>
      <c r="AN57" s="96"/>
      <c r="AO57" s="96"/>
      <c r="AP57" s="96"/>
      <c r="AQ57" s="96"/>
      <c r="AR57" s="98"/>
      <c r="AV57" s="113"/>
      <c r="AW57" s="113"/>
      <c r="AY57" s="97"/>
    </row>
    <row r="58" spans="1:51" x14ac:dyDescent="0.25">
      <c r="B58" s="180" t="s">
        <v>197</v>
      </c>
      <c r="C58" s="163"/>
      <c r="D58" s="163"/>
      <c r="E58" s="163"/>
      <c r="F58" s="163"/>
      <c r="G58" s="163"/>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1:51" x14ac:dyDescent="0.25">
      <c r="B59" s="180" t="s">
        <v>194</v>
      </c>
      <c r="C59" s="163"/>
      <c r="D59" s="163"/>
      <c r="E59" s="163"/>
      <c r="F59" s="163"/>
      <c r="G59" s="163"/>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1:51" x14ac:dyDescent="0.25">
      <c r="B60" s="180" t="s">
        <v>195</v>
      </c>
      <c r="C60" s="163"/>
      <c r="D60" s="163"/>
      <c r="E60" s="163"/>
      <c r="F60" s="163"/>
      <c r="G60" s="163"/>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1:51" x14ac:dyDescent="0.25">
      <c r="B61" s="180" t="s">
        <v>196</v>
      </c>
      <c r="C61" s="163"/>
      <c r="D61" s="163"/>
      <c r="E61" s="163"/>
      <c r="F61" s="163"/>
      <c r="G61" s="163"/>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1: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1: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1: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A68" s="98"/>
      <c r="B68" s="117"/>
      <c r="C68" s="118"/>
      <c r="D68" s="119"/>
      <c r="E68" s="118"/>
      <c r="F68" s="118"/>
      <c r="G68" s="118"/>
      <c r="H68" s="118"/>
      <c r="I68" s="118"/>
      <c r="J68" s="120"/>
      <c r="K68" s="120"/>
      <c r="L68" s="120"/>
      <c r="M68" s="120"/>
      <c r="N68" s="120"/>
      <c r="O68" s="120"/>
      <c r="P68" s="120"/>
      <c r="Q68" s="120"/>
      <c r="R68" s="120"/>
      <c r="S68" s="120"/>
      <c r="T68" s="121"/>
      <c r="U68" s="122"/>
      <c r="V68" s="122"/>
      <c r="AS68" s="94"/>
      <c r="AT68" s="94"/>
      <c r="AU68" s="94"/>
      <c r="AV68" s="94"/>
      <c r="AW68" s="94"/>
      <c r="AX68" s="94"/>
      <c r="AY68" s="94"/>
    </row>
    <row r="69" spans="1:51" x14ac:dyDescent="0.25">
      <c r="A69" s="98"/>
      <c r="B69" s="117"/>
      <c r="C69" s="118"/>
      <c r="D69" s="119"/>
      <c r="E69" s="118"/>
      <c r="F69" s="118"/>
      <c r="G69" s="118"/>
      <c r="H69" s="118"/>
      <c r="I69" s="118"/>
      <c r="J69" s="120"/>
      <c r="K69" s="120"/>
      <c r="L69" s="120"/>
      <c r="M69" s="120"/>
      <c r="N69" s="120"/>
      <c r="O69" s="120"/>
      <c r="P69" s="120"/>
      <c r="Q69" s="120"/>
      <c r="R69" s="120"/>
      <c r="S69" s="120"/>
      <c r="T69" s="121"/>
      <c r="U69" s="122"/>
      <c r="V69" s="122"/>
      <c r="AS69" s="94"/>
      <c r="AT69" s="94"/>
      <c r="AU69" s="94"/>
      <c r="AV69" s="94"/>
      <c r="AW69" s="94"/>
      <c r="AX69" s="94"/>
      <c r="AY69" s="94"/>
    </row>
    <row r="70" spans="1:51" x14ac:dyDescent="0.25">
      <c r="O70" s="12"/>
      <c r="P70" s="96"/>
      <c r="Q70" s="96"/>
      <c r="AS70" s="94"/>
      <c r="AT70" s="94"/>
      <c r="AU70" s="94"/>
      <c r="AV70" s="94"/>
      <c r="AW70" s="94"/>
      <c r="AX70" s="94"/>
      <c r="AY70" s="94"/>
    </row>
    <row r="71" spans="1:51" x14ac:dyDescent="0.25">
      <c r="O71" s="12"/>
      <c r="P71" s="96"/>
      <c r="Q71" s="96"/>
      <c r="AS71" s="94"/>
      <c r="AT71" s="94"/>
      <c r="AU71" s="94"/>
      <c r="AV71" s="94"/>
      <c r="AW71" s="94"/>
      <c r="AX71" s="94"/>
      <c r="AY71" s="94"/>
    </row>
    <row r="72" spans="1:51" x14ac:dyDescent="0.25">
      <c r="O72" s="12"/>
      <c r="P72" s="96"/>
      <c r="Q72" s="96"/>
      <c r="AS72" s="94"/>
      <c r="AT72" s="94"/>
      <c r="AU72" s="94"/>
      <c r="AV72" s="94"/>
      <c r="AW72" s="94"/>
      <c r="AX72" s="94"/>
      <c r="AY72" s="94"/>
    </row>
    <row r="73" spans="1:51" x14ac:dyDescent="0.25">
      <c r="O73" s="12"/>
      <c r="P73" s="96"/>
      <c r="Q73" s="96"/>
      <c r="R73" s="96"/>
      <c r="S73" s="96"/>
      <c r="AS73" s="94"/>
      <c r="AT73" s="94"/>
      <c r="AU73" s="94"/>
      <c r="AV73" s="94"/>
      <c r="AW73" s="94"/>
      <c r="AX73" s="94"/>
      <c r="AY73" s="94"/>
    </row>
    <row r="74" spans="1:51" x14ac:dyDescent="0.25">
      <c r="O74" s="12"/>
      <c r="P74" s="96"/>
      <c r="Q74" s="96"/>
      <c r="R74" s="96"/>
      <c r="S74" s="96"/>
      <c r="T74" s="96"/>
      <c r="AS74" s="94"/>
      <c r="AT74" s="94"/>
      <c r="AU74" s="94"/>
      <c r="AV74" s="94"/>
      <c r="AW74" s="94"/>
      <c r="AX74" s="94"/>
      <c r="AY74" s="94"/>
    </row>
    <row r="75" spans="1:51" x14ac:dyDescent="0.25">
      <c r="O75" s="12"/>
      <c r="P75" s="96"/>
      <c r="Q75" s="96"/>
      <c r="R75" s="96"/>
      <c r="S75" s="96"/>
      <c r="T75" s="96"/>
      <c r="AS75" s="94"/>
      <c r="AT75" s="94"/>
      <c r="AU75" s="94"/>
      <c r="AV75" s="94"/>
      <c r="AW75" s="94"/>
      <c r="AX75" s="94"/>
      <c r="AY75" s="94"/>
    </row>
    <row r="76" spans="1:51" x14ac:dyDescent="0.25">
      <c r="O76" s="12"/>
      <c r="P76" s="96"/>
      <c r="T76" s="96"/>
      <c r="AS76" s="94"/>
      <c r="AT76" s="94"/>
      <c r="AU76" s="94"/>
      <c r="AV76" s="94"/>
      <c r="AW76" s="94"/>
      <c r="AX76" s="94"/>
      <c r="AY76" s="94"/>
    </row>
    <row r="77" spans="1:51" x14ac:dyDescent="0.25">
      <c r="O77" s="96"/>
      <c r="Q77" s="96"/>
      <c r="R77" s="96"/>
      <c r="S77" s="96"/>
      <c r="AS77" s="94"/>
      <c r="AT77" s="94"/>
      <c r="AU77" s="94"/>
      <c r="AV77" s="94"/>
      <c r="AW77" s="94"/>
      <c r="AX77" s="94"/>
      <c r="AY77" s="94"/>
    </row>
    <row r="78" spans="1:51" x14ac:dyDescent="0.25">
      <c r="O78" s="12"/>
      <c r="P78" s="96"/>
      <c r="Q78" s="96"/>
      <c r="R78" s="96"/>
      <c r="S78" s="96"/>
      <c r="T78" s="96"/>
      <c r="AS78" s="94"/>
      <c r="AT78" s="94"/>
      <c r="AU78" s="94"/>
      <c r="AV78" s="94"/>
      <c r="AW78" s="94"/>
      <c r="AX78" s="94"/>
      <c r="AY78" s="94"/>
    </row>
    <row r="79" spans="1:51" x14ac:dyDescent="0.25">
      <c r="O79" s="12"/>
      <c r="P79" s="96"/>
      <c r="Q79" s="96"/>
      <c r="R79" s="96"/>
      <c r="S79" s="96"/>
      <c r="T79" s="96"/>
      <c r="U79" s="96"/>
      <c r="AS79" s="94"/>
      <c r="AT79" s="94"/>
      <c r="AU79" s="94"/>
      <c r="AV79" s="94"/>
      <c r="AW79" s="94"/>
      <c r="AX79" s="94"/>
      <c r="AY79" s="94"/>
    </row>
    <row r="80" spans="1:51" x14ac:dyDescent="0.25">
      <c r="O80" s="12"/>
      <c r="P80" s="96"/>
      <c r="T80" s="96"/>
      <c r="U80" s="96"/>
      <c r="AS80" s="94"/>
      <c r="AT80" s="94"/>
      <c r="AU80" s="94"/>
      <c r="AV80" s="94"/>
      <c r="AW80" s="94"/>
      <c r="AX80" s="94"/>
      <c r="AY80" s="94"/>
    </row>
    <row r="92" spans="45:51" x14ac:dyDescent="0.25">
      <c r="AS92" s="94"/>
      <c r="AT92" s="94"/>
      <c r="AU92" s="94"/>
      <c r="AV92" s="94"/>
      <c r="AW92" s="94"/>
      <c r="AX92" s="94"/>
      <c r="AY92" s="94"/>
    </row>
  </sheetData>
  <protectedRanges>
    <protectedRange sqref="S68:T69"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68:R69" name="Range2_12_1_6_1_1"/>
    <protectedRange sqref="L68:M69" name="Range2_2_12_1_7_1_1"/>
    <protectedRange sqref="AS11:AS15" name="Range1_4_1_1_1_1"/>
    <protectedRange sqref="J11:J15 J26:J34" name="Range1_1_2_1_10_1_1_1_1"/>
    <protectedRange sqref="S38:S67" name="Range2_12_3_1_1_1_1"/>
    <protectedRange sqref="D38:H38 N38:R52 N58:R67" name="Range2_12_1_3_1_1_1_1"/>
    <protectedRange sqref="I38:M38 E39:M43 F44:M44 E45:M52 E58:M67" name="Range2_2_12_1_6_1_1_1_1"/>
    <protectedRange sqref="D39:D43 D45:D52 D58:D67" name="Range2_1_1_1_1_11_1_1_1_1_1_1"/>
    <protectedRange sqref="C39:C43 C45:C52 C58:C67" name="Range2_1_2_1_1_1_1_1"/>
    <protectedRange sqref="C38" name="Range2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68:K69" name="Range2_2_12_1_4_1_1_1_1_1_1_1_1_1_1_1_1_1_1_1"/>
    <protectedRange sqref="I68:I69" name="Range2_2_12_1_7_1_1_2_2_1_2"/>
    <protectedRange sqref="F68:H69" name="Range2_2_12_1_3_1_2_1_1_1_1_2_1_1_1_1_1_1_1_1_1_1_1"/>
    <protectedRange sqref="E68:E69"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4" name="Range2_2_12_1_6_1_1_1_1_2"/>
    <protectedRange sqref="D44" name="Range2_1_1_1_1_11_1_1_1_1_1_1_2"/>
    <protectedRange sqref="C44" name="Range2_1_2_1_1_1_1_1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N57:R57" name="Range2_12_1_3_1_1_1_1_2_1_2_2_2_2_2_2_2_2_2"/>
    <protectedRange sqref="I57:M57" name="Range2_2_12_1_6_1_1_1_1_3_1_2_2_2_3_2_2_2_2_2"/>
    <protectedRange sqref="E57:H57" name="Range2_2_12_1_6_1_1_1_1_2_2_1_2_2_2_2_2_2_2_2_2"/>
    <protectedRange sqref="D57" name="Range2_1_1_1_1_11_1_1_1_1_1_1_2_2_1_2_2_2_2_2_2_2_2_2"/>
    <protectedRange sqref="C57" name="Range2_1_2_1_1_1_1_1_2_1_2_1_2_2_2_2_2_2_2_2_2_2"/>
    <protectedRange sqref="N56:R56" name="Range2_12_1_3_1_1_1_1_2_1_2_2_2_2_2_2_2_2_2_2"/>
    <protectedRange sqref="I56:M56" name="Range2_2_12_1_6_1_1_1_1_3_1_2_2_2_3_2_2_2_2_2_2"/>
    <protectedRange sqref="E56:H56" name="Range2_2_12_1_6_1_1_1_1_2_2_1_2_2_2_2_2_2_2_2_2_2"/>
    <protectedRange sqref="D56" name="Range2_1_1_1_1_11_1_1_1_1_1_1_2_2_1_2_2_2_2_2_2_2_2_2_2"/>
    <protectedRange sqref="N55:R55" name="Range2_12_1_3_1_1_1_1_2_1_2_2_2_2_2_2_3_2_2_2_2_2_2"/>
    <protectedRange sqref="I55:M55" name="Range2_2_12_1_6_1_1_1_1_3_1_2_2_2_3_2_2_3_2_2_2_2_2_2"/>
    <protectedRange sqref="G55:H55" name="Range2_2_12_1_6_1_1_1_1_2_2_1_2_2_2_2_2_2_3_2_2_2_2_2_2"/>
    <protectedRange sqref="E55:F55" name="Range2_2_12_1_6_1_1_1_1_3_1_2_2_2_1_2_2_2_2_2_2_2_2_2_2_2_2_2"/>
    <protectedRange sqref="D55" name="Range2_1_1_1_1_11_1_1_1_1_1_1_3_1_2_2_2_1_2_2_2_2_2_2_2_2_2_2_2_2_2"/>
    <protectedRange sqref="N53:R54" name="Range2_12_1_3_1_1_1_1_2_1_2_2_2_2_2_2_3_2_2_2_2_2_2_2_2"/>
    <protectedRange sqref="I53:M54" name="Range2_2_12_1_6_1_1_1_1_3_1_2_2_2_3_2_2_3_2_2_2_2_2_2_2_2"/>
    <protectedRange sqref="E53:H53 G54:H54" name="Range2_2_12_1_6_1_1_1_1_2_2_1_2_2_2_2_2_2_3_2_2_2_2_2_2_2_2"/>
    <protectedRange sqref="D53" name="Range2_1_1_1_1_11_1_1_1_1_1_1_2_2_1_2_2_2_2_2_2_3_2_2_2_2_2_2_2_2"/>
    <protectedRange sqref="E54:F54" name="Range2_2_12_1_6_1_1_1_1_3_1_2_2_2_1_2_2_2_2_2_2_2_2_2_2_2_2_2_2_2"/>
    <protectedRange sqref="D54" name="Range2_1_1_1_1_11_1_1_1_1_1_1_3_1_2_2_2_1_2_2_2_2_2_2_2_2_2_2_2_2_2_2_2"/>
    <protectedRange sqref="C53" name="Range2_1_2_1_1_1_1_1_2_1_2_1_2_2_2_2_2_2_3_2_2_2_2_2_2_2_2"/>
    <protectedRange sqref="C56" name="Range2_1_2_1_1_1_1_1_2_1_2_1_2_2_2_2_2_2_2_2_2_2_2"/>
    <protectedRange sqref="C55" name="Range2_1_2_1_1_1_1_1_3_1_2_2_1_2_1_2_2_2_2_2_2_2_2_2_2_2_2_2_2"/>
    <protectedRange sqref="C54" name="Range2_1_2_1_1_1_1_1_3_1_2_2_1_2_1_2_2_2_2_2_2_2_2_2_2_2_2_2_2_2_2"/>
    <protectedRange sqref="Q10" name="Range1_16_3_1_1_1_1_1_4_1"/>
    <protectedRange sqref="AG10" name="Range1_16_3_1_1_1_1_1_3"/>
    <protectedRange sqref="AP10" name="Range1_16_3_1_1_1_1_1_5"/>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7"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58" name="Range2_12_5_1_1_1_2_1_1_1_1_1_1_1_1_1_1_1_2_1_2_1_1_1_1_1_1_1_1_1_2_1_1_1_1_1_1_1_1_1_1_1_1_1_1_1_1_1_1_1_1_1_1_1_1_1_1_1_1_1_1_1_1_1_1_1_1_1_1_1_1_1_1_1_2_1_1_1_1_1_1_1_1_1_2_1_2_1_1_1_1_1_2_1_1_1_1_1_1_1_1_2_1_1_1_1_1"/>
    <protectedRange sqref="B59" name="Range2_12_5_1_1_1_1_1_2_1_1_1_1_1_1_1_1_1_1_1_1_1_1_1_1_1_1_1_1_2_1_1_1_1_1_1_1_1_1_1_1_1_1_3_1_1_1_2_1_1_1_1_1_1_1_1_1_1_1_1_2_1_1_1_1_1_1_1_1_1_1_1_1_1_1_1_1_1_1_1_1_1_1_1_1_1_1_1_1_3_1_2_1_1_1_2_2_1"/>
    <protectedRange sqref="B60" name="Range2_12_5_1_1_1_2_2_1_1_1_1_1_1_1_1_1_1_1_2_1_1_1_1_1_1_1_1_1_3_1_3_1_2_1_1_1_1_1_1_1_1_1_1_1_1_1_2_1_1_1_1_1_2_1_1_1_1_1_1_1_1_2_1_1_3_1_1_1_2_1_1_1_1_1_1_1_1_1_1_1_1_1_1_1_1_1_2_1_1_1_1_1_1_1_1_1_1_1_1_1_1_1_1_1_1_1_2_3_1_2_1_1_1_2_2_1_1"/>
    <protectedRange sqref="B61" name="Range2_12_5_1_1_1_1_1_2_1_1_2_1_1_1_1_1_1_1_1_1_1_1_1_1_1_1_1_1_2_1_1_1_1_1_1_1_1_1_1_1_1_1_1_3_1_1_1_2_1_1_1_1_1_1_1_1_1_2_1_1_1_1_1_1_1_1_1_1_1_1_1_1_1_1_1_1_1_1_1_1_1_1_1_1_2_1_1_1_2_2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11:AA15 AA34 X11:Y15 X34:Y34 X16:AB33">
    <cfRule type="containsText" dxfId="1163" priority="36" operator="containsText" text="N/A">
      <formula>NOT(ISERROR(SEARCH("N/A",X11)))</formula>
    </cfRule>
    <cfRule type="cellIs" dxfId="1162" priority="49" operator="equal">
      <formula>0</formula>
    </cfRule>
  </conditionalFormatting>
  <conditionalFormatting sqref="AC11:AE34 AA11:AA15 AA34 X11:Y15 X34:Y34 X16:AB33">
    <cfRule type="cellIs" dxfId="1161" priority="48" operator="greaterThanOrEqual">
      <formula>1185</formula>
    </cfRule>
  </conditionalFormatting>
  <conditionalFormatting sqref="AC11:AE34 AA11:AA15 AA34 X11:Y15 X34:Y34 X16:AB33">
    <cfRule type="cellIs" dxfId="1160" priority="47" operator="between">
      <formula>0.1</formula>
      <formula>1184</formula>
    </cfRule>
  </conditionalFormatting>
  <conditionalFormatting sqref="X8">
    <cfRule type="cellIs" dxfId="1159" priority="46" operator="equal">
      <formula>0</formula>
    </cfRule>
  </conditionalFormatting>
  <conditionalFormatting sqref="X8">
    <cfRule type="cellIs" dxfId="1158" priority="45" operator="greaterThan">
      <formula>1179</formula>
    </cfRule>
  </conditionalFormatting>
  <conditionalFormatting sqref="X8">
    <cfRule type="cellIs" dxfId="1157" priority="44" operator="greaterThan">
      <formula>99</formula>
    </cfRule>
  </conditionalFormatting>
  <conditionalFormatting sqref="X8">
    <cfRule type="cellIs" dxfId="1156" priority="43" operator="greaterThan">
      <formula>0.99</formula>
    </cfRule>
  </conditionalFormatting>
  <conditionalFormatting sqref="AB8">
    <cfRule type="cellIs" dxfId="1155" priority="42" operator="equal">
      <formula>0</formula>
    </cfRule>
  </conditionalFormatting>
  <conditionalFormatting sqref="AB8">
    <cfRule type="cellIs" dxfId="1154" priority="41" operator="greaterThan">
      <formula>1179</formula>
    </cfRule>
  </conditionalFormatting>
  <conditionalFormatting sqref="AB8">
    <cfRule type="cellIs" dxfId="1153" priority="40" operator="greaterThan">
      <formula>99</formula>
    </cfRule>
  </conditionalFormatting>
  <conditionalFormatting sqref="AB8">
    <cfRule type="cellIs" dxfId="1152" priority="39" operator="greaterThan">
      <formula>0.99</formula>
    </cfRule>
  </conditionalFormatting>
  <conditionalFormatting sqref="AH11:AH31">
    <cfRule type="cellIs" dxfId="1151" priority="37" operator="greaterThan">
      <formula>$AH$8</formula>
    </cfRule>
    <cfRule type="cellIs" dxfId="1150" priority="38" operator="greaterThan">
      <formula>$AH$8</formula>
    </cfRule>
  </conditionalFormatting>
  <conditionalFormatting sqref="AB11:AB15 AB34">
    <cfRule type="containsText" dxfId="1149" priority="32" operator="containsText" text="N/A">
      <formula>NOT(ISERROR(SEARCH("N/A",AB11)))</formula>
    </cfRule>
    <cfRule type="cellIs" dxfId="1148" priority="35" operator="equal">
      <formula>0</formula>
    </cfRule>
  </conditionalFormatting>
  <conditionalFormatting sqref="AB11:AB15 AB34">
    <cfRule type="cellIs" dxfId="1147" priority="34" operator="greaterThanOrEqual">
      <formula>1185</formula>
    </cfRule>
  </conditionalFormatting>
  <conditionalFormatting sqref="AB11:AB15 AB34">
    <cfRule type="cellIs" dxfId="1146" priority="33" operator="between">
      <formula>0.1</formula>
      <formula>1184</formula>
    </cfRule>
  </conditionalFormatting>
  <conditionalFormatting sqref="AN11:AN35 AO11:AO34">
    <cfRule type="cellIs" dxfId="1145" priority="31" operator="equal">
      <formula>0</formula>
    </cfRule>
  </conditionalFormatting>
  <conditionalFormatting sqref="AN11:AN35 AO11:AO34">
    <cfRule type="cellIs" dxfId="1144" priority="30" operator="greaterThan">
      <formula>1179</formula>
    </cfRule>
  </conditionalFormatting>
  <conditionalFormatting sqref="AN11:AN35 AO11:AO34">
    <cfRule type="cellIs" dxfId="1143" priority="29" operator="greaterThan">
      <formula>99</formula>
    </cfRule>
  </conditionalFormatting>
  <conditionalFormatting sqref="AN11:AN35 AO11:AO34">
    <cfRule type="cellIs" dxfId="1142" priority="28" operator="greaterThan">
      <formula>0.99</formula>
    </cfRule>
  </conditionalFormatting>
  <conditionalFormatting sqref="AQ11:AQ34">
    <cfRule type="cellIs" dxfId="1141" priority="27" operator="equal">
      <formula>0</formula>
    </cfRule>
  </conditionalFormatting>
  <conditionalFormatting sqref="AQ11:AQ34">
    <cfRule type="cellIs" dxfId="1140" priority="26" operator="greaterThan">
      <formula>1179</formula>
    </cfRule>
  </conditionalFormatting>
  <conditionalFormatting sqref="AQ11:AQ34">
    <cfRule type="cellIs" dxfId="1139" priority="25" operator="greaterThan">
      <formula>99</formula>
    </cfRule>
  </conditionalFormatting>
  <conditionalFormatting sqref="AQ11:AQ34">
    <cfRule type="cellIs" dxfId="1138" priority="24" operator="greaterThan">
      <formula>0.99</formula>
    </cfRule>
  </conditionalFormatting>
  <conditionalFormatting sqref="Z11:Z15 Z34">
    <cfRule type="containsText" dxfId="1137" priority="20" operator="containsText" text="N/A">
      <formula>NOT(ISERROR(SEARCH("N/A",Z11)))</formula>
    </cfRule>
    <cfRule type="cellIs" dxfId="1136" priority="23" operator="equal">
      <formula>0</formula>
    </cfRule>
  </conditionalFormatting>
  <conditionalFormatting sqref="Z11:Z15 Z34">
    <cfRule type="cellIs" dxfId="1135" priority="22" operator="greaterThanOrEqual">
      <formula>1185</formula>
    </cfRule>
  </conditionalFormatting>
  <conditionalFormatting sqref="Z11:Z15 Z34">
    <cfRule type="cellIs" dxfId="1134" priority="21" operator="between">
      <formula>0.1</formula>
      <formula>1184</formula>
    </cfRule>
  </conditionalFormatting>
  <conditionalFormatting sqref="AJ11:AN35">
    <cfRule type="cellIs" dxfId="1133" priority="19" operator="equal">
      <formula>0</formula>
    </cfRule>
  </conditionalFormatting>
  <conditionalFormatting sqref="AJ11:AN35">
    <cfRule type="cellIs" dxfId="1132" priority="18" operator="greaterThan">
      <formula>1179</formula>
    </cfRule>
  </conditionalFormatting>
  <conditionalFormatting sqref="AJ11:AN35">
    <cfRule type="cellIs" dxfId="1131" priority="17" operator="greaterThan">
      <formula>99</formula>
    </cfRule>
  </conditionalFormatting>
  <conditionalFormatting sqref="AJ11:AN35">
    <cfRule type="cellIs" dxfId="1130" priority="16" operator="greaterThan">
      <formula>0.99</formula>
    </cfRule>
  </conditionalFormatting>
  <conditionalFormatting sqref="AP11:AP34">
    <cfRule type="cellIs" dxfId="1129" priority="15" operator="equal">
      <formula>0</formula>
    </cfRule>
  </conditionalFormatting>
  <conditionalFormatting sqref="AP11:AP34">
    <cfRule type="cellIs" dxfId="1128" priority="14" operator="greaterThan">
      <formula>1179</formula>
    </cfRule>
  </conditionalFormatting>
  <conditionalFormatting sqref="AP11:AP34">
    <cfRule type="cellIs" dxfId="1127" priority="13" operator="greaterThan">
      <formula>99</formula>
    </cfRule>
  </conditionalFormatting>
  <conditionalFormatting sqref="AP11:AP34">
    <cfRule type="cellIs" dxfId="1126" priority="12" operator="greaterThan">
      <formula>0.99</formula>
    </cfRule>
  </conditionalFormatting>
  <conditionalFormatting sqref="AH32:AH34">
    <cfRule type="cellIs" dxfId="1125" priority="10" operator="greaterThan">
      <formula>$AH$8</formula>
    </cfRule>
    <cfRule type="cellIs" dxfId="1124" priority="11" operator="greaterThan">
      <formula>$AH$8</formula>
    </cfRule>
  </conditionalFormatting>
  <conditionalFormatting sqref="AI11:AI34">
    <cfRule type="cellIs" dxfId="1123" priority="9" operator="greaterThan">
      <formula>$AI$8</formula>
    </cfRule>
  </conditionalFormatting>
  <conditionalFormatting sqref="AL32:AN34 AL11:AL31">
    <cfRule type="cellIs" dxfId="1122" priority="8" operator="equal">
      <formula>0</formula>
    </cfRule>
  </conditionalFormatting>
  <conditionalFormatting sqref="AL32:AN34 AL11:AL31">
    <cfRule type="cellIs" dxfId="1121" priority="7" operator="greaterThan">
      <formula>1179</formula>
    </cfRule>
  </conditionalFormatting>
  <conditionalFormatting sqref="AL32:AN34 AL11:AL31">
    <cfRule type="cellIs" dxfId="1120" priority="6" operator="greaterThan">
      <formula>99</formula>
    </cfRule>
  </conditionalFormatting>
  <conditionalFormatting sqref="AL32:AN34 AL11:AL31">
    <cfRule type="cellIs" dxfId="1119" priority="5" operator="greaterThan">
      <formula>0.99</formula>
    </cfRule>
  </conditionalFormatting>
  <conditionalFormatting sqref="AM16:AM34">
    <cfRule type="cellIs" dxfId="1118" priority="4" operator="equal">
      <formula>0</formula>
    </cfRule>
  </conditionalFormatting>
  <conditionalFormatting sqref="AM16:AM34">
    <cfRule type="cellIs" dxfId="1117" priority="3" operator="greaterThan">
      <formula>1179</formula>
    </cfRule>
  </conditionalFormatting>
  <conditionalFormatting sqref="AM16:AM34">
    <cfRule type="cellIs" dxfId="1116" priority="2" operator="greaterThan">
      <formula>99</formula>
    </cfRule>
  </conditionalFormatting>
  <conditionalFormatting sqref="AM16:AM34">
    <cfRule type="cellIs" dxfId="1115"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showWhiteSpace="0" topLeftCell="A13" zoomScaleNormal="100" workbookViewId="0">
      <selection activeCell="B58" sqref="B58"/>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125</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126</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171"/>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74" t="s">
        <v>10</v>
      </c>
      <c r="I7" s="108" t="s">
        <v>11</v>
      </c>
      <c r="J7" s="108" t="s">
        <v>12</v>
      </c>
      <c r="K7" s="108" t="s">
        <v>13</v>
      </c>
      <c r="L7" s="12"/>
      <c r="M7" s="12"/>
      <c r="N7" s="12"/>
      <c r="O7" s="174"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42595</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26124</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172" t="s">
        <v>51</v>
      </c>
      <c r="V9" s="172" t="s">
        <v>52</v>
      </c>
      <c r="W9" s="283" t="s">
        <v>53</v>
      </c>
      <c r="X9" s="284" t="s">
        <v>54</v>
      </c>
      <c r="Y9" s="285"/>
      <c r="Z9" s="285"/>
      <c r="AA9" s="285"/>
      <c r="AB9" s="285"/>
      <c r="AC9" s="285"/>
      <c r="AD9" s="285"/>
      <c r="AE9" s="286"/>
      <c r="AF9" s="170" t="s">
        <v>55</v>
      </c>
      <c r="AG9" s="170" t="s">
        <v>56</v>
      </c>
      <c r="AH9" s="272" t="s">
        <v>57</v>
      </c>
      <c r="AI9" s="287" t="s">
        <v>58</v>
      </c>
      <c r="AJ9" s="172" t="s">
        <v>59</v>
      </c>
      <c r="AK9" s="172" t="s">
        <v>60</v>
      </c>
      <c r="AL9" s="172" t="s">
        <v>61</v>
      </c>
      <c r="AM9" s="172" t="s">
        <v>62</v>
      </c>
      <c r="AN9" s="172" t="s">
        <v>63</v>
      </c>
      <c r="AO9" s="172" t="s">
        <v>64</v>
      </c>
      <c r="AP9" s="172" t="s">
        <v>65</v>
      </c>
      <c r="AQ9" s="270" t="s">
        <v>66</v>
      </c>
      <c r="AR9" s="172" t="s">
        <v>67</v>
      </c>
      <c r="AS9" s="272" t="s">
        <v>68</v>
      </c>
      <c r="AV9" s="35" t="s">
        <v>69</v>
      </c>
      <c r="AW9" s="35" t="s">
        <v>70</v>
      </c>
      <c r="AY9" s="36" t="s">
        <v>71</v>
      </c>
    </row>
    <row r="10" spans="2:51" x14ac:dyDescent="0.25">
      <c r="B10" s="172" t="s">
        <v>72</v>
      </c>
      <c r="C10" s="172" t="s">
        <v>73</v>
      </c>
      <c r="D10" s="172" t="s">
        <v>74</v>
      </c>
      <c r="E10" s="172" t="s">
        <v>75</v>
      </c>
      <c r="F10" s="172" t="s">
        <v>74</v>
      </c>
      <c r="G10" s="172" t="s">
        <v>75</v>
      </c>
      <c r="H10" s="266"/>
      <c r="I10" s="172" t="s">
        <v>75</v>
      </c>
      <c r="J10" s="172" t="s">
        <v>75</v>
      </c>
      <c r="K10" s="172" t="s">
        <v>75</v>
      </c>
      <c r="L10" s="28" t="s">
        <v>29</v>
      </c>
      <c r="M10" s="269"/>
      <c r="N10" s="28" t="s">
        <v>29</v>
      </c>
      <c r="O10" s="271"/>
      <c r="P10" s="271"/>
      <c r="Q10" s="1">
        <f>'AUG 12'!Q34</f>
        <v>13013647</v>
      </c>
      <c r="R10" s="280"/>
      <c r="S10" s="281"/>
      <c r="T10" s="282"/>
      <c r="U10" s="172" t="s">
        <v>75</v>
      </c>
      <c r="V10" s="172" t="s">
        <v>75</v>
      </c>
      <c r="W10" s="283"/>
      <c r="X10" s="37" t="s">
        <v>76</v>
      </c>
      <c r="Y10" s="37" t="s">
        <v>77</v>
      </c>
      <c r="Z10" s="37" t="s">
        <v>78</v>
      </c>
      <c r="AA10" s="37" t="s">
        <v>79</v>
      </c>
      <c r="AB10" s="37" t="s">
        <v>80</v>
      </c>
      <c r="AC10" s="37" t="s">
        <v>81</v>
      </c>
      <c r="AD10" s="37" t="s">
        <v>82</v>
      </c>
      <c r="AE10" s="37" t="s">
        <v>83</v>
      </c>
      <c r="AF10" s="38"/>
      <c r="AG10" s="1">
        <f>'AUG 12'!AG34</f>
        <v>49246788</v>
      </c>
      <c r="AH10" s="272"/>
      <c r="AI10" s="288"/>
      <c r="AJ10" s="172" t="s">
        <v>84</v>
      </c>
      <c r="AK10" s="172" t="s">
        <v>84</v>
      </c>
      <c r="AL10" s="172" t="s">
        <v>84</v>
      </c>
      <c r="AM10" s="172" t="s">
        <v>84</v>
      </c>
      <c r="AN10" s="172" t="s">
        <v>84</v>
      </c>
      <c r="AO10" s="172" t="s">
        <v>84</v>
      </c>
      <c r="AP10" s="1">
        <f>'AUG 12'!AP34</f>
        <v>11125299</v>
      </c>
      <c r="AQ10" s="271"/>
      <c r="AR10" s="173" t="s">
        <v>85</v>
      </c>
      <c r="AS10" s="272"/>
      <c r="AV10" s="39" t="s">
        <v>86</v>
      </c>
      <c r="AW10" s="39" t="s">
        <v>87</v>
      </c>
      <c r="AY10" s="80" t="s">
        <v>126</v>
      </c>
    </row>
    <row r="11" spans="2:51" x14ac:dyDescent="0.25">
      <c r="B11" s="40">
        <v>2</v>
      </c>
      <c r="C11" s="40">
        <v>4.1666666666666664E-2</v>
      </c>
      <c r="D11" s="102">
        <v>5</v>
      </c>
      <c r="E11" s="41">
        <f t="shared" ref="E11:E34" si="0">D11/1.42</f>
        <v>3.5211267605633805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132</v>
      </c>
      <c r="P11" s="103">
        <v>110</v>
      </c>
      <c r="Q11" s="103">
        <v>13018322</v>
      </c>
      <c r="R11" s="46">
        <f>IF(ISBLANK(Q11),"-",Q11-Q10)</f>
        <v>4675</v>
      </c>
      <c r="S11" s="47">
        <f>R11*24/1000</f>
        <v>112.2</v>
      </c>
      <c r="T11" s="47">
        <f>R11/1000</f>
        <v>4.6749999999999998</v>
      </c>
      <c r="U11" s="104">
        <v>4.5</v>
      </c>
      <c r="V11" s="104">
        <f>U11</f>
        <v>4.5</v>
      </c>
      <c r="W11" s="105" t="s">
        <v>131</v>
      </c>
      <c r="X11" s="107">
        <v>0</v>
      </c>
      <c r="Y11" s="107">
        <v>0</v>
      </c>
      <c r="Z11" s="107">
        <v>1016</v>
      </c>
      <c r="AA11" s="107">
        <v>1185</v>
      </c>
      <c r="AB11" s="107">
        <v>1116</v>
      </c>
      <c r="AC11" s="48" t="s">
        <v>90</v>
      </c>
      <c r="AD11" s="48" t="s">
        <v>90</v>
      </c>
      <c r="AE11" s="48" t="s">
        <v>90</v>
      </c>
      <c r="AF11" s="106" t="s">
        <v>90</v>
      </c>
      <c r="AG11" s="112">
        <v>49246788</v>
      </c>
      <c r="AH11" s="49">
        <f>IF(ISBLANK(AG11),"-",AG11-AG10)</f>
        <v>0</v>
      </c>
      <c r="AI11" s="50">
        <f>AH11/T11</f>
        <v>0</v>
      </c>
      <c r="AJ11" s="95">
        <v>0</v>
      </c>
      <c r="AK11" s="95">
        <v>0</v>
      </c>
      <c r="AL11" s="95">
        <v>1</v>
      </c>
      <c r="AM11" s="95">
        <v>1</v>
      </c>
      <c r="AN11" s="95">
        <v>1</v>
      </c>
      <c r="AO11" s="95">
        <v>0.6</v>
      </c>
      <c r="AP11" s="107">
        <v>11125830</v>
      </c>
      <c r="AQ11" s="107">
        <f t="shared" ref="AQ11:AQ34" si="1">AP11-AP10</f>
        <v>531</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134</v>
      </c>
      <c r="P12" s="103">
        <v>106</v>
      </c>
      <c r="Q12" s="103">
        <v>13022750</v>
      </c>
      <c r="R12" s="46">
        <f t="shared" ref="R12:R34" si="4">IF(ISBLANK(Q12),"-",Q12-Q11)</f>
        <v>4428</v>
      </c>
      <c r="S12" s="47">
        <f t="shared" ref="S12:S34" si="5">R12*24/1000</f>
        <v>106.27200000000001</v>
      </c>
      <c r="T12" s="47">
        <f t="shared" ref="T12:T34" si="6">R12/1000</f>
        <v>4.4279999999999999</v>
      </c>
      <c r="U12" s="104">
        <v>5.5</v>
      </c>
      <c r="V12" s="104">
        <f t="shared" ref="V12:V34" si="7">U12</f>
        <v>5.5</v>
      </c>
      <c r="W12" s="105" t="s">
        <v>131</v>
      </c>
      <c r="X12" s="107">
        <v>0</v>
      </c>
      <c r="Y12" s="107">
        <v>0</v>
      </c>
      <c r="Z12" s="107">
        <v>1035</v>
      </c>
      <c r="AA12" s="107">
        <v>1185</v>
      </c>
      <c r="AB12" s="107">
        <v>1137</v>
      </c>
      <c r="AC12" s="48" t="s">
        <v>90</v>
      </c>
      <c r="AD12" s="48" t="s">
        <v>90</v>
      </c>
      <c r="AE12" s="48" t="s">
        <v>90</v>
      </c>
      <c r="AF12" s="106" t="s">
        <v>90</v>
      </c>
      <c r="AG12" s="112">
        <v>49247532</v>
      </c>
      <c r="AH12" s="49">
        <f>IF(ISBLANK(AG12),"-",AG12-AG11)</f>
        <v>744</v>
      </c>
      <c r="AI12" s="50">
        <f t="shared" ref="AI12:AI34" si="8">AH12/T12</f>
        <v>168.02168021680217</v>
      </c>
      <c r="AJ12" s="95">
        <v>0</v>
      </c>
      <c r="AK12" s="95">
        <v>0</v>
      </c>
      <c r="AL12" s="95">
        <v>1</v>
      </c>
      <c r="AM12" s="95">
        <v>1</v>
      </c>
      <c r="AN12" s="95">
        <v>1</v>
      </c>
      <c r="AO12" s="95">
        <v>0.6</v>
      </c>
      <c r="AP12" s="107">
        <v>11126792</v>
      </c>
      <c r="AQ12" s="107">
        <f t="shared" si="1"/>
        <v>962</v>
      </c>
      <c r="AR12" s="110">
        <v>1.2</v>
      </c>
      <c r="AS12" s="52" t="s">
        <v>113</v>
      </c>
      <c r="AV12" s="39" t="s">
        <v>92</v>
      </c>
      <c r="AW12" s="39" t="s">
        <v>93</v>
      </c>
      <c r="AY12" s="80" t="s">
        <v>124</v>
      </c>
    </row>
    <row r="13" spans="2:51" x14ac:dyDescent="0.25">
      <c r="B13" s="40">
        <v>2.0833333333333299</v>
      </c>
      <c r="C13" s="40">
        <v>0.125</v>
      </c>
      <c r="D13" s="102">
        <v>6</v>
      </c>
      <c r="E13" s="41">
        <f t="shared" si="0"/>
        <v>4.2253521126760569</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119</v>
      </c>
      <c r="P13" s="103">
        <v>107</v>
      </c>
      <c r="Q13" s="103">
        <v>13027249</v>
      </c>
      <c r="R13" s="46">
        <f t="shared" si="4"/>
        <v>4499</v>
      </c>
      <c r="S13" s="47">
        <f t="shared" si="5"/>
        <v>107.976</v>
      </c>
      <c r="T13" s="47">
        <f t="shared" si="6"/>
        <v>4.4989999999999997</v>
      </c>
      <c r="U13" s="104">
        <v>6.5</v>
      </c>
      <c r="V13" s="104">
        <f t="shared" si="7"/>
        <v>6.5</v>
      </c>
      <c r="W13" s="105" t="s">
        <v>131</v>
      </c>
      <c r="X13" s="107">
        <v>0</v>
      </c>
      <c r="Y13" s="107">
        <v>0</v>
      </c>
      <c r="Z13" s="107">
        <v>1035</v>
      </c>
      <c r="AA13" s="107">
        <v>1185</v>
      </c>
      <c r="AB13" s="107">
        <v>1137</v>
      </c>
      <c r="AC13" s="48" t="s">
        <v>90</v>
      </c>
      <c r="AD13" s="48" t="s">
        <v>90</v>
      </c>
      <c r="AE13" s="48" t="s">
        <v>90</v>
      </c>
      <c r="AF13" s="106" t="s">
        <v>90</v>
      </c>
      <c r="AG13" s="112">
        <v>49248564</v>
      </c>
      <c r="AH13" s="49">
        <f>IF(ISBLANK(AG13),"-",AG13-AG12)</f>
        <v>1032</v>
      </c>
      <c r="AI13" s="50">
        <f t="shared" si="8"/>
        <v>229.38430762391644</v>
      </c>
      <c r="AJ13" s="95">
        <v>0</v>
      </c>
      <c r="AK13" s="95">
        <v>0</v>
      </c>
      <c r="AL13" s="95">
        <v>1</v>
      </c>
      <c r="AM13" s="95">
        <v>1</v>
      </c>
      <c r="AN13" s="95">
        <v>1</v>
      </c>
      <c r="AO13" s="95">
        <v>0.6</v>
      </c>
      <c r="AP13" s="107">
        <v>11127721</v>
      </c>
      <c r="AQ13" s="107">
        <f t="shared" si="1"/>
        <v>929</v>
      </c>
      <c r="AR13" s="51"/>
      <c r="AS13" s="52" t="s">
        <v>113</v>
      </c>
      <c r="AV13" s="39" t="s">
        <v>94</v>
      </c>
      <c r="AW13" s="39" t="s">
        <v>95</v>
      </c>
      <c r="AY13" s="80" t="s">
        <v>129</v>
      </c>
    </row>
    <row r="14" spans="2:51" x14ac:dyDescent="0.25">
      <c r="B14" s="40">
        <v>2.125</v>
      </c>
      <c r="C14" s="40">
        <v>0.16666666666666699</v>
      </c>
      <c r="D14" s="102">
        <v>6</v>
      </c>
      <c r="E14" s="41">
        <f t="shared" si="0"/>
        <v>4.2253521126760569</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124</v>
      </c>
      <c r="P14" s="103">
        <v>108</v>
      </c>
      <c r="Q14" s="103">
        <v>13031942</v>
      </c>
      <c r="R14" s="46">
        <f t="shared" si="4"/>
        <v>4693</v>
      </c>
      <c r="S14" s="47">
        <f t="shared" si="5"/>
        <v>112.63200000000001</v>
      </c>
      <c r="T14" s="47">
        <f t="shared" si="6"/>
        <v>4.6929999999999996</v>
      </c>
      <c r="U14" s="104">
        <v>7</v>
      </c>
      <c r="V14" s="104">
        <f t="shared" si="7"/>
        <v>7</v>
      </c>
      <c r="W14" s="105" t="s">
        <v>131</v>
      </c>
      <c r="X14" s="107">
        <v>0</v>
      </c>
      <c r="Y14" s="107">
        <v>0</v>
      </c>
      <c r="Z14" s="107">
        <v>1106</v>
      </c>
      <c r="AA14" s="107">
        <v>1185</v>
      </c>
      <c r="AB14" s="107">
        <v>1136</v>
      </c>
      <c r="AC14" s="48" t="s">
        <v>90</v>
      </c>
      <c r="AD14" s="48" t="s">
        <v>90</v>
      </c>
      <c r="AE14" s="48" t="s">
        <v>90</v>
      </c>
      <c r="AF14" s="106" t="s">
        <v>90</v>
      </c>
      <c r="AG14" s="112">
        <v>49249644</v>
      </c>
      <c r="AH14" s="49">
        <f t="shared" ref="AH14:AH34" si="9">IF(ISBLANK(AG14),"-",AG14-AG13)</f>
        <v>1080</v>
      </c>
      <c r="AI14" s="50">
        <f t="shared" si="8"/>
        <v>230.12998082250161</v>
      </c>
      <c r="AJ14" s="95">
        <v>0</v>
      </c>
      <c r="AK14" s="95">
        <v>0</v>
      </c>
      <c r="AL14" s="95">
        <v>1</v>
      </c>
      <c r="AM14" s="95">
        <v>1</v>
      </c>
      <c r="AN14" s="95">
        <v>1</v>
      </c>
      <c r="AO14" s="95">
        <v>0.6</v>
      </c>
      <c r="AP14" s="107">
        <v>11128255</v>
      </c>
      <c r="AQ14" s="107">
        <f>AP14-AP13</f>
        <v>534</v>
      </c>
      <c r="AR14" s="51"/>
      <c r="AS14" s="52" t="s">
        <v>113</v>
      </c>
      <c r="AT14" s="54"/>
      <c r="AV14" s="39" t="s">
        <v>96</v>
      </c>
      <c r="AW14" s="39" t="s">
        <v>97</v>
      </c>
      <c r="AY14" s="80" t="s">
        <v>146</v>
      </c>
    </row>
    <row r="15" spans="2:51" ht="14.25" customHeight="1" x14ac:dyDescent="0.25">
      <c r="B15" s="40">
        <v>2.1666666666666701</v>
      </c>
      <c r="C15" s="40">
        <v>0.20833333333333301</v>
      </c>
      <c r="D15" s="102">
        <v>6</v>
      </c>
      <c r="E15" s="41">
        <f t="shared" si="0"/>
        <v>4.2253521126760569</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142</v>
      </c>
      <c r="P15" s="103">
        <v>105</v>
      </c>
      <c r="Q15" s="103">
        <v>13036033</v>
      </c>
      <c r="R15" s="46">
        <f t="shared" si="4"/>
        <v>4091</v>
      </c>
      <c r="S15" s="47">
        <f t="shared" si="5"/>
        <v>98.183999999999997</v>
      </c>
      <c r="T15" s="47">
        <f t="shared" si="6"/>
        <v>4.0910000000000002</v>
      </c>
      <c r="U15" s="104">
        <v>9.5</v>
      </c>
      <c r="V15" s="104">
        <f t="shared" si="7"/>
        <v>9.5</v>
      </c>
      <c r="W15" s="105" t="s">
        <v>131</v>
      </c>
      <c r="X15" s="107">
        <v>0</v>
      </c>
      <c r="Y15" s="107">
        <v>0</v>
      </c>
      <c r="Z15" s="107">
        <v>1107</v>
      </c>
      <c r="AA15" s="107">
        <v>1185</v>
      </c>
      <c r="AB15" s="107">
        <v>1077</v>
      </c>
      <c r="AC15" s="48" t="s">
        <v>90</v>
      </c>
      <c r="AD15" s="48" t="s">
        <v>90</v>
      </c>
      <c r="AE15" s="48" t="s">
        <v>90</v>
      </c>
      <c r="AF15" s="106" t="s">
        <v>90</v>
      </c>
      <c r="AG15" s="112">
        <v>49250852</v>
      </c>
      <c r="AH15" s="49">
        <f t="shared" si="9"/>
        <v>1208</v>
      </c>
      <c r="AI15" s="50">
        <f t="shared" si="8"/>
        <v>295.28232705939865</v>
      </c>
      <c r="AJ15" s="95">
        <v>0</v>
      </c>
      <c r="AK15" s="95">
        <v>0</v>
      </c>
      <c r="AL15" s="95">
        <v>1</v>
      </c>
      <c r="AM15" s="95">
        <v>1</v>
      </c>
      <c r="AN15" s="95">
        <v>1</v>
      </c>
      <c r="AO15" s="95">
        <v>0</v>
      </c>
      <c r="AP15" s="107">
        <v>11128255</v>
      </c>
      <c r="AQ15" s="107">
        <f>AP15-AP14</f>
        <v>0</v>
      </c>
      <c r="AR15" s="51"/>
      <c r="AS15" s="52" t="s">
        <v>113</v>
      </c>
      <c r="AV15" s="39" t="s">
        <v>98</v>
      </c>
      <c r="AW15" s="39" t="s">
        <v>99</v>
      </c>
      <c r="AY15" s="94"/>
    </row>
    <row r="16" spans="2:51" x14ac:dyDescent="0.25">
      <c r="B16" s="40">
        <v>2.2083333333333299</v>
      </c>
      <c r="C16" s="40">
        <v>0.25</v>
      </c>
      <c r="D16" s="102">
        <v>8</v>
      </c>
      <c r="E16" s="41">
        <f t="shared" si="0"/>
        <v>5.6338028169014089</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131</v>
      </c>
      <c r="P16" s="103">
        <v>122</v>
      </c>
      <c r="Q16" s="103">
        <v>13041086</v>
      </c>
      <c r="R16" s="46">
        <f t="shared" si="4"/>
        <v>5053</v>
      </c>
      <c r="S16" s="47">
        <f t="shared" si="5"/>
        <v>121.27200000000001</v>
      </c>
      <c r="T16" s="47">
        <f t="shared" si="6"/>
        <v>5.0529999999999999</v>
      </c>
      <c r="U16" s="104">
        <v>9.5</v>
      </c>
      <c r="V16" s="104">
        <f t="shared" si="7"/>
        <v>9.5</v>
      </c>
      <c r="W16" s="105" t="s">
        <v>131</v>
      </c>
      <c r="X16" s="107">
        <v>0</v>
      </c>
      <c r="Y16" s="107">
        <v>0</v>
      </c>
      <c r="Z16" s="107">
        <v>1036</v>
      </c>
      <c r="AA16" s="107">
        <v>1185</v>
      </c>
      <c r="AB16" s="107">
        <v>1046</v>
      </c>
      <c r="AC16" s="48" t="s">
        <v>90</v>
      </c>
      <c r="AD16" s="48" t="s">
        <v>90</v>
      </c>
      <c r="AE16" s="48" t="s">
        <v>90</v>
      </c>
      <c r="AF16" s="106" t="s">
        <v>90</v>
      </c>
      <c r="AG16" s="112">
        <v>49251904</v>
      </c>
      <c r="AH16" s="49">
        <f t="shared" si="9"/>
        <v>1052</v>
      </c>
      <c r="AI16" s="50">
        <f t="shared" si="8"/>
        <v>208.19315258262418</v>
      </c>
      <c r="AJ16" s="95">
        <v>0</v>
      </c>
      <c r="AK16" s="95">
        <v>0</v>
      </c>
      <c r="AL16" s="95">
        <v>1</v>
      </c>
      <c r="AM16" s="95">
        <v>1</v>
      </c>
      <c r="AN16" s="95">
        <v>1</v>
      </c>
      <c r="AO16" s="95">
        <v>0</v>
      </c>
      <c r="AP16" s="107">
        <v>11128255</v>
      </c>
      <c r="AQ16" s="107">
        <f>AP16-AP15</f>
        <v>0</v>
      </c>
      <c r="AR16" s="53">
        <v>1.05</v>
      </c>
      <c r="AS16" s="52" t="s">
        <v>101</v>
      </c>
      <c r="AV16" s="39" t="s">
        <v>102</v>
      </c>
      <c r="AW16" s="39" t="s">
        <v>103</v>
      </c>
      <c r="AY16" s="94"/>
    </row>
    <row r="17" spans="1:51" x14ac:dyDescent="0.25">
      <c r="B17" s="40">
        <v>2.25</v>
      </c>
      <c r="C17" s="40">
        <v>0.29166666666666702</v>
      </c>
      <c r="D17" s="102">
        <v>9</v>
      </c>
      <c r="E17" s="41">
        <f t="shared" si="0"/>
        <v>6.3380281690140849</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142</v>
      </c>
      <c r="P17" s="103">
        <v>137</v>
      </c>
      <c r="Q17" s="103">
        <v>13046559</v>
      </c>
      <c r="R17" s="46">
        <f t="shared" si="4"/>
        <v>5473</v>
      </c>
      <c r="S17" s="47">
        <f t="shared" si="5"/>
        <v>131.352</v>
      </c>
      <c r="T17" s="47">
        <f t="shared" si="6"/>
        <v>5.4729999999999999</v>
      </c>
      <c r="U17" s="104">
        <v>9.5</v>
      </c>
      <c r="V17" s="104">
        <f t="shared" si="7"/>
        <v>9.5</v>
      </c>
      <c r="W17" s="105" t="s">
        <v>131</v>
      </c>
      <c r="X17" s="107">
        <v>0</v>
      </c>
      <c r="Y17" s="107">
        <v>0</v>
      </c>
      <c r="Z17" s="107">
        <v>1136</v>
      </c>
      <c r="AA17" s="107">
        <v>1185</v>
      </c>
      <c r="AB17" s="107">
        <v>1187</v>
      </c>
      <c r="AC17" s="48" t="s">
        <v>90</v>
      </c>
      <c r="AD17" s="48" t="s">
        <v>90</v>
      </c>
      <c r="AE17" s="48" t="s">
        <v>90</v>
      </c>
      <c r="AF17" s="106" t="s">
        <v>90</v>
      </c>
      <c r="AG17" s="112">
        <v>49253024</v>
      </c>
      <c r="AH17" s="49">
        <f t="shared" si="9"/>
        <v>1120</v>
      </c>
      <c r="AI17" s="50">
        <f t="shared" si="8"/>
        <v>204.64096473597661</v>
      </c>
      <c r="AJ17" s="95">
        <v>0</v>
      </c>
      <c r="AK17" s="95">
        <v>0</v>
      </c>
      <c r="AL17" s="95">
        <v>1</v>
      </c>
      <c r="AM17" s="95">
        <v>1</v>
      </c>
      <c r="AN17" s="95">
        <v>1</v>
      </c>
      <c r="AO17" s="95">
        <v>0</v>
      </c>
      <c r="AP17" s="107">
        <v>11128255</v>
      </c>
      <c r="AQ17" s="107">
        <f t="shared" si="1"/>
        <v>0</v>
      </c>
      <c r="AR17" s="51"/>
      <c r="AS17" s="52" t="s">
        <v>101</v>
      </c>
      <c r="AT17" s="54"/>
      <c r="AV17" s="39" t="s">
        <v>104</v>
      </c>
      <c r="AW17" s="39" t="s">
        <v>105</v>
      </c>
      <c r="AY17" s="97"/>
    </row>
    <row r="18" spans="1:51" x14ac:dyDescent="0.25">
      <c r="B18" s="40">
        <v>2.2916666666666701</v>
      </c>
      <c r="C18" s="40">
        <v>0.33333333333333298</v>
      </c>
      <c r="D18" s="102">
        <v>8</v>
      </c>
      <c r="E18" s="41">
        <f t="shared" si="0"/>
        <v>5.6338028169014089</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145</v>
      </c>
      <c r="P18" s="103">
        <v>137</v>
      </c>
      <c r="Q18" s="103">
        <v>13052398</v>
      </c>
      <c r="R18" s="46">
        <f t="shared" si="4"/>
        <v>5839</v>
      </c>
      <c r="S18" s="47">
        <f t="shared" si="5"/>
        <v>140.136</v>
      </c>
      <c r="T18" s="47">
        <f t="shared" si="6"/>
        <v>5.8390000000000004</v>
      </c>
      <c r="U18" s="104">
        <v>9.5</v>
      </c>
      <c r="V18" s="104">
        <f t="shared" si="7"/>
        <v>9.5</v>
      </c>
      <c r="W18" s="105" t="s">
        <v>131</v>
      </c>
      <c r="X18" s="107">
        <v>0</v>
      </c>
      <c r="Y18" s="107">
        <v>0</v>
      </c>
      <c r="Z18" s="107">
        <v>1187</v>
      </c>
      <c r="AA18" s="107">
        <v>1185</v>
      </c>
      <c r="AB18" s="107">
        <v>1187</v>
      </c>
      <c r="AC18" s="48" t="s">
        <v>90</v>
      </c>
      <c r="AD18" s="48" t="s">
        <v>90</v>
      </c>
      <c r="AE18" s="48" t="s">
        <v>90</v>
      </c>
      <c r="AF18" s="106" t="s">
        <v>90</v>
      </c>
      <c r="AG18" s="112">
        <v>49254276</v>
      </c>
      <c r="AH18" s="49">
        <f t="shared" si="9"/>
        <v>1252</v>
      </c>
      <c r="AI18" s="50">
        <f t="shared" si="8"/>
        <v>214.42027744476792</v>
      </c>
      <c r="AJ18" s="95">
        <v>0</v>
      </c>
      <c r="AK18" s="95">
        <v>0</v>
      </c>
      <c r="AL18" s="95">
        <v>1</v>
      </c>
      <c r="AM18" s="95">
        <v>1</v>
      </c>
      <c r="AN18" s="95">
        <v>1</v>
      </c>
      <c r="AO18" s="95">
        <v>0</v>
      </c>
      <c r="AP18" s="107">
        <v>11128255</v>
      </c>
      <c r="AQ18" s="107">
        <f t="shared" si="1"/>
        <v>0</v>
      </c>
      <c r="AR18" s="51"/>
      <c r="AS18" s="52" t="s">
        <v>101</v>
      </c>
      <c r="AV18" s="39" t="s">
        <v>106</v>
      </c>
      <c r="AW18" s="39" t="s">
        <v>107</v>
      </c>
      <c r="AY18" s="97"/>
    </row>
    <row r="19" spans="1:51" x14ac:dyDescent="0.25">
      <c r="A19" s="94" t="s">
        <v>130</v>
      </c>
      <c r="B19" s="40">
        <v>2.3333333333333299</v>
      </c>
      <c r="C19" s="40">
        <v>0.375</v>
      </c>
      <c r="D19" s="102">
        <v>8</v>
      </c>
      <c r="E19" s="41">
        <f t="shared" si="0"/>
        <v>5.6338028169014089</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138</v>
      </c>
      <c r="P19" s="103">
        <v>146</v>
      </c>
      <c r="Q19" s="103">
        <v>13058408</v>
      </c>
      <c r="R19" s="46">
        <f t="shared" si="4"/>
        <v>6010</v>
      </c>
      <c r="S19" s="47">
        <f t="shared" si="5"/>
        <v>144.24</v>
      </c>
      <c r="T19" s="47">
        <f t="shared" si="6"/>
        <v>6.01</v>
      </c>
      <c r="U19" s="104">
        <v>9.3000000000000007</v>
      </c>
      <c r="V19" s="104">
        <f t="shared" si="7"/>
        <v>9.3000000000000007</v>
      </c>
      <c r="W19" s="105" t="s">
        <v>127</v>
      </c>
      <c r="X19" s="107">
        <v>996</v>
      </c>
      <c r="Y19" s="107">
        <v>0</v>
      </c>
      <c r="Z19" s="107">
        <v>1187</v>
      </c>
      <c r="AA19" s="107">
        <v>1185</v>
      </c>
      <c r="AB19" s="107">
        <v>1187</v>
      </c>
      <c r="AC19" s="48" t="s">
        <v>90</v>
      </c>
      <c r="AD19" s="48" t="s">
        <v>90</v>
      </c>
      <c r="AE19" s="48" t="s">
        <v>90</v>
      </c>
      <c r="AF19" s="106" t="s">
        <v>90</v>
      </c>
      <c r="AG19" s="112">
        <v>49255600</v>
      </c>
      <c r="AH19" s="49">
        <f t="shared" si="9"/>
        <v>1324</v>
      </c>
      <c r="AI19" s="50">
        <f t="shared" si="8"/>
        <v>220.29950083194677</v>
      </c>
      <c r="AJ19" s="95">
        <v>1</v>
      </c>
      <c r="AK19" s="95">
        <v>0</v>
      </c>
      <c r="AL19" s="95">
        <v>1</v>
      </c>
      <c r="AM19" s="95">
        <v>1</v>
      </c>
      <c r="AN19" s="95">
        <v>1</v>
      </c>
      <c r="AO19" s="95">
        <v>0</v>
      </c>
      <c r="AP19" s="107">
        <v>11128255</v>
      </c>
      <c r="AQ19" s="107">
        <f t="shared" si="1"/>
        <v>0</v>
      </c>
      <c r="AR19" s="51"/>
      <c r="AS19" s="52" t="s">
        <v>101</v>
      </c>
      <c r="AV19" s="39" t="s">
        <v>108</v>
      </c>
      <c r="AW19" s="39" t="s">
        <v>109</v>
      </c>
      <c r="AY19" s="97"/>
    </row>
    <row r="20" spans="1:51" x14ac:dyDescent="0.25">
      <c r="B20" s="40">
        <v>2.375</v>
      </c>
      <c r="C20" s="40">
        <v>0.41666666666666669</v>
      </c>
      <c r="D20" s="102">
        <v>7</v>
      </c>
      <c r="E20" s="41">
        <f t="shared" si="0"/>
        <v>4.9295774647887329</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138</v>
      </c>
      <c r="P20" s="103">
        <v>144</v>
      </c>
      <c r="Q20" s="103">
        <v>13064453</v>
      </c>
      <c r="R20" s="46">
        <f t="shared" si="4"/>
        <v>6045</v>
      </c>
      <c r="S20" s="47">
        <f t="shared" si="5"/>
        <v>145.08000000000001</v>
      </c>
      <c r="T20" s="47">
        <f t="shared" si="6"/>
        <v>6.0449999999999999</v>
      </c>
      <c r="U20" s="104">
        <v>8.9</v>
      </c>
      <c r="V20" s="104">
        <f t="shared" si="7"/>
        <v>8.9</v>
      </c>
      <c r="W20" s="105" t="s">
        <v>127</v>
      </c>
      <c r="X20" s="107">
        <v>1006</v>
      </c>
      <c r="Y20" s="107">
        <v>0</v>
      </c>
      <c r="Z20" s="107">
        <v>1187</v>
      </c>
      <c r="AA20" s="107">
        <v>1185</v>
      </c>
      <c r="AB20" s="107">
        <v>1187</v>
      </c>
      <c r="AC20" s="48" t="s">
        <v>90</v>
      </c>
      <c r="AD20" s="48" t="s">
        <v>90</v>
      </c>
      <c r="AE20" s="48" t="s">
        <v>90</v>
      </c>
      <c r="AF20" s="106" t="s">
        <v>90</v>
      </c>
      <c r="AG20" s="112">
        <v>49256956</v>
      </c>
      <c r="AH20" s="49">
        <f t="shared" si="9"/>
        <v>1356</v>
      </c>
      <c r="AI20" s="50">
        <f t="shared" si="8"/>
        <v>224.31761786600495</v>
      </c>
      <c r="AJ20" s="95">
        <v>1</v>
      </c>
      <c r="AK20" s="95">
        <v>0</v>
      </c>
      <c r="AL20" s="95">
        <v>1</v>
      </c>
      <c r="AM20" s="95">
        <v>1</v>
      </c>
      <c r="AN20" s="95">
        <v>1</v>
      </c>
      <c r="AO20" s="95">
        <v>0</v>
      </c>
      <c r="AP20" s="107">
        <v>11128255</v>
      </c>
      <c r="AQ20" s="107">
        <v>0</v>
      </c>
      <c r="AR20" s="53">
        <v>1.2</v>
      </c>
      <c r="AS20" s="52" t="s">
        <v>130</v>
      </c>
      <c r="AY20" s="97"/>
    </row>
    <row r="21" spans="1:51" x14ac:dyDescent="0.25">
      <c r="B21" s="40">
        <v>2.4166666666666701</v>
      </c>
      <c r="C21" s="40">
        <v>0.45833333333333298</v>
      </c>
      <c r="D21" s="102">
        <v>7</v>
      </c>
      <c r="E21" s="41">
        <f t="shared" si="0"/>
        <v>4.9295774647887329</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130</v>
      </c>
      <c r="P21" s="103">
        <v>143</v>
      </c>
      <c r="Q21" s="103">
        <v>13070557</v>
      </c>
      <c r="R21" s="46">
        <f t="shared" si="4"/>
        <v>6104</v>
      </c>
      <c r="S21" s="47">
        <f t="shared" si="5"/>
        <v>146.49600000000001</v>
      </c>
      <c r="T21" s="47">
        <f t="shared" si="6"/>
        <v>6.1040000000000001</v>
      </c>
      <c r="U21" s="104">
        <v>8.4</v>
      </c>
      <c r="V21" s="104">
        <f t="shared" si="7"/>
        <v>8.4</v>
      </c>
      <c r="W21" s="105" t="s">
        <v>127</v>
      </c>
      <c r="X21" s="107">
        <v>1047</v>
      </c>
      <c r="Y21" s="107">
        <v>0</v>
      </c>
      <c r="Z21" s="107">
        <v>1186</v>
      </c>
      <c r="AA21" s="107">
        <v>1185</v>
      </c>
      <c r="AB21" s="107">
        <v>1186</v>
      </c>
      <c r="AC21" s="48" t="s">
        <v>90</v>
      </c>
      <c r="AD21" s="48" t="s">
        <v>90</v>
      </c>
      <c r="AE21" s="48" t="s">
        <v>90</v>
      </c>
      <c r="AF21" s="106" t="s">
        <v>90</v>
      </c>
      <c r="AG21" s="112">
        <v>49258316</v>
      </c>
      <c r="AH21" s="49">
        <f t="shared" si="9"/>
        <v>1360</v>
      </c>
      <c r="AI21" s="50">
        <f t="shared" si="8"/>
        <v>222.80471821756225</v>
      </c>
      <c r="AJ21" s="95">
        <v>1</v>
      </c>
      <c r="AK21" s="95">
        <v>0</v>
      </c>
      <c r="AL21" s="95">
        <v>1</v>
      </c>
      <c r="AM21" s="95">
        <v>1</v>
      </c>
      <c r="AN21" s="95">
        <v>1</v>
      </c>
      <c r="AO21" s="95">
        <v>0</v>
      </c>
      <c r="AP21" s="107">
        <v>11128255</v>
      </c>
      <c r="AQ21" s="107">
        <f t="shared" si="1"/>
        <v>0</v>
      </c>
      <c r="AR21" s="51"/>
      <c r="AS21" s="52" t="s">
        <v>101</v>
      </c>
      <c r="AY21" s="97"/>
    </row>
    <row r="22" spans="1:51" x14ac:dyDescent="0.25">
      <c r="A22" s="94" t="s">
        <v>135</v>
      </c>
      <c r="B22" s="40">
        <v>2.4583333333333299</v>
      </c>
      <c r="C22" s="40">
        <v>0.5</v>
      </c>
      <c r="D22" s="102">
        <v>6</v>
      </c>
      <c r="E22" s="41">
        <f t="shared" si="0"/>
        <v>4.2253521126760569</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131</v>
      </c>
      <c r="P22" s="103">
        <v>142</v>
      </c>
      <c r="Q22" s="103">
        <v>13076622</v>
      </c>
      <c r="R22" s="46">
        <f t="shared" si="4"/>
        <v>6065</v>
      </c>
      <c r="S22" s="47">
        <f t="shared" si="5"/>
        <v>145.56</v>
      </c>
      <c r="T22" s="47">
        <f t="shared" si="6"/>
        <v>6.0650000000000004</v>
      </c>
      <c r="U22" s="104">
        <v>7.7</v>
      </c>
      <c r="V22" s="104">
        <f t="shared" si="7"/>
        <v>7.7</v>
      </c>
      <c r="W22" s="105" t="s">
        <v>127</v>
      </c>
      <c r="X22" s="107">
        <v>1066</v>
      </c>
      <c r="Y22" s="107">
        <v>0</v>
      </c>
      <c r="Z22" s="107">
        <v>1186</v>
      </c>
      <c r="AA22" s="107">
        <v>1185</v>
      </c>
      <c r="AB22" s="107">
        <v>1186</v>
      </c>
      <c r="AC22" s="48" t="s">
        <v>90</v>
      </c>
      <c r="AD22" s="48" t="s">
        <v>90</v>
      </c>
      <c r="AE22" s="48" t="s">
        <v>90</v>
      </c>
      <c r="AF22" s="106" t="s">
        <v>90</v>
      </c>
      <c r="AG22" s="112">
        <v>49259684</v>
      </c>
      <c r="AH22" s="49">
        <f t="shared" si="9"/>
        <v>1368</v>
      </c>
      <c r="AI22" s="50">
        <f t="shared" si="8"/>
        <v>225.55647155812034</v>
      </c>
      <c r="AJ22" s="95">
        <v>1</v>
      </c>
      <c r="AK22" s="95">
        <v>0</v>
      </c>
      <c r="AL22" s="95">
        <v>1</v>
      </c>
      <c r="AM22" s="95">
        <v>1</v>
      </c>
      <c r="AN22" s="95">
        <v>1</v>
      </c>
      <c r="AO22" s="95">
        <v>0</v>
      </c>
      <c r="AP22" s="107">
        <v>11128255</v>
      </c>
      <c r="AQ22" s="107">
        <f t="shared" si="1"/>
        <v>0</v>
      </c>
      <c r="AR22" s="51"/>
      <c r="AS22" s="52" t="s">
        <v>101</v>
      </c>
      <c r="AV22" s="55" t="s">
        <v>110</v>
      </c>
      <c r="AY22" s="97"/>
    </row>
    <row r="23" spans="1:51" x14ac:dyDescent="0.25">
      <c r="B23" s="40">
        <v>2.5</v>
      </c>
      <c r="C23" s="40">
        <v>0.54166666666666696</v>
      </c>
      <c r="D23" s="102">
        <v>6</v>
      </c>
      <c r="E23" s="41">
        <f t="shared" si="0"/>
        <v>4.2253521126760569</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130</v>
      </c>
      <c r="P23" s="103">
        <v>138</v>
      </c>
      <c r="Q23" s="103">
        <v>13082615</v>
      </c>
      <c r="R23" s="46">
        <f t="shared" si="4"/>
        <v>5993</v>
      </c>
      <c r="S23" s="47">
        <f t="shared" si="5"/>
        <v>143.83199999999999</v>
      </c>
      <c r="T23" s="47">
        <f t="shared" si="6"/>
        <v>5.9930000000000003</v>
      </c>
      <c r="U23" s="104">
        <v>7</v>
      </c>
      <c r="V23" s="104">
        <f t="shared" si="7"/>
        <v>7</v>
      </c>
      <c r="W23" s="105" t="s">
        <v>127</v>
      </c>
      <c r="X23" s="107">
        <v>1067</v>
      </c>
      <c r="Y23" s="107">
        <v>0</v>
      </c>
      <c r="Z23" s="107">
        <v>1187</v>
      </c>
      <c r="AA23" s="107">
        <v>1185</v>
      </c>
      <c r="AB23" s="107">
        <v>1187</v>
      </c>
      <c r="AC23" s="48" t="s">
        <v>90</v>
      </c>
      <c r="AD23" s="48" t="s">
        <v>90</v>
      </c>
      <c r="AE23" s="48" t="s">
        <v>90</v>
      </c>
      <c r="AF23" s="106" t="s">
        <v>90</v>
      </c>
      <c r="AG23" s="112">
        <v>49261060</v>
      </c>
      <c r="AH23" s="49">
        <f t="shared" si="9"/>
        <v>1376</v>
      </c>
      <c r="AI23" s="50">
        <f t="shared" si="8"/>
        <v>229.60120140163522</v>
      </c>
      <c r="AJ23" s="95">
        <v>1</v>
      </c>
      <c r="AK23" s="95">
        <v>0</v>
      </c>
      <c r="AL23" s="95">
        <v>1</v>
      </c>
      <c r="AM23" s="95">
        <v>1</v>
      </c>
      <c r="AN23" s="95">
        <v>1</v>
      </c>
      <c r="AO23" s="95">
        <v>0</v>
      </c>
      <c r="AP23" s="107">
        <v>11128255</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130</v>
      </c>
      <c r="P24" s="103">
        <v>145</v>
      </c>
      <c r="Q24" s="103">
        <v>13088546</v>
      </c>
      <c r="R24" s="46">
        <f t="shared" si="4"/>
        <v>5931</v>
      </c>
      <c r="S24" s="47">
        <f t="shared" si="5"/>
        <v>142.34399999999999</v>
      </c>
      <c r="T24" s="47">
        <f t="shared" si="6"/>
        <v>5.931</v>
      </c>
      <c r="U24" s="104">
        <v>6.4</v>
      </c>
      <c r="V24" s="104">
        <f t="shared" si="7"/>
        <v>6.4</v>
      </c>
      <c r="W24" s="105" t="s">
        <v>127</v>
      </c>
      <c r="X24" s="107">
        <v>1047</v>
      </c>
      <c r="Y24" s="107">
        <v>0</v>
      </c>
      <c r="Z24" s="107">
        <v>1187</v>
      </c>
      <c r="AA24" s="107">
        <v>1185</v>
      </c>
      <c r="AB24" s="107">
        <v>1186</v>
      </c>
      <c r="AC24" s="48" t="s">
        <v>90</v>
      </c>
      <c r="AD24" s="48" t="s">
        <v>90</v>
      </c>
      <c r="AE24" s="48" t="s">
        <v>90</v>
      </c>
      <c r="AF24" s="106" t="s">
        <v>90</v>
      </c>
      <c r="AG24" s="112">
        <v>49262428</v>
      </c>
      <c r="AH24" s="49">
        <f>IF(ISBLANK(AG24),"-",AG24-AG23)</f>
        <v>1368</v>
      </c>
      <c r="AI24" s="50">
        <f t="shared" si="8"/>
        <v>230.65250379362669</v>
      </c>
      <c r="AJ24" s="95">
        <v>1</v>
      </c>
      <c r="AK24" s="95">
        <v>0</v>
      </c>
      <c r="AL24" s="95">
        <v>1</v>
      </c>
      <c r="AM24" s="95">
        <v>1</v>
      </c>
      <c r="AN24" s="95">
        <v>1</v>
      </c>
      <c r="AO24" s="95">
        <v>0</v>
      </c>
      <c r="AP24" s="107">
        <v>11128255</v>
      </c>
      <c r="AQ24" s="107">
        <f t="shared" si="1"/>
        <v>0</v>
      </c>
      <c r="AR24" s="53">
        <v>1.26</v>
      </c>
      <c r="AS24" s="52" t="s">
        <v>113</v>
      </c>
      <c r="AV24" s="58" t="s">
        <v>29</v>
      </c>
      <c r="AW24" s="58">
        <v>14.7</v>
      </c>
      <c r="AY24" s="97"/>
    </row>
    <row r="25" spans="1:51" x14ac:dyDescent="0.25">
      <c r="A25" s="94" t="s">
        <v>130</v>
      </c>
      <c r="B25" s="40">
        <v>2.5833333333333299</v>
      </c>
      <c r="C25" s="40">
        <v>0.625</v>
      </c>
      <c r="D25" s="102">
        <v>5</v>
      </c>
      <c r="E25" s="41">
        <f t="shared" si="0"/>
        <v>3.5211267605633805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128</v>
      </c>
      <c r="P25" s="103">
        <v>135</v>
      </c>
      <c r="Q25" s="103">
        <v>13093954</v>
      </c>
      <c r="R25" s="46">
        <f t="shared" si="4"/>
        <v>5408</v>
      </c>
      <c r="S25" s="47">
        <f t="shared" si="5"/>
        <v>129.792</v>
      </c>
      <c r="T25" s="47">
        <f t="shared" si="6"/>
        <v>5.4080000000000004</v>
      </c>
      <c r="U25" s="104">
        <v>5.9</v>
      </c>
      <c r="V25" s="104">
        <f t="shared" si="7"/>
        <v>5.9</v>
      </c>
      <c r="W25" s="105" t="s">
        <v>127</v>
      </c>
      <c r="X25" s="107">
        <v>1016</v>
      </c>
      <c r="Y25" s="107">
        <v>0</v>
      </c>
      <c r="Z25" s="107">
        <v>1187</v>
      </c>
      <c r="AA25" s="107">
        <v>1185</v>
      </c>
      <c r="AB25" s="107">
        <v>1186</v>
      </c>
      <c r="AC25" s="48" t="s">
        <v>90</v>
      </c>
      <c r="AD25" s="48" t="s">
        <v>90</v>
      </c>
      <c r="AE25" s="48" t="s">
        <v>90</v>
      </c>
      <c r="AF25" s="106" t="s">
        <v>90</v>
      </c>
      <c r="AG25" s="112">
        <v>49263680</v>
      </c>
      <c r="AH25" s="49">
        <f t="shared" si="9"/>
        <v>1252</v>
      </c>
      <c r="AI25" s="50">
        <f t="shared" si="8"/>
        <v>231.50887573964496</v>
      </c>
      <c r="AJ25" s="95">
        <v>1</v>
      </c>
      <c r="AK25" s="95">
        <v>0</v>
      </c>
      <c r="AL25" s="95">
        <v>1</v>
      </c>
      <c r="AM25" s="95">
        <v>1</v>
      </c>
      <c r="AN25" s="95">
        <v>1</v>
      </c>
      <c r="AO25" s="95">
        <v>0</v>
      </c>
      <c r="AP25" s="107">
        <v>11128255</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138</v>
      </c>
      <c r="P26" s="103">
        <v>138</v>
      </c>
      <c r="Q26" s="103">
        <v>13099677</v>
      </c>
      <c r="R26" s="46">
        <f t="shared" si="4"/>
        <v>5723</v>
      </c>
      <c r="S26" s="47">
        <f t="shared" si="5"/>
        <v>137.352</v>
      </c>
      <c r="T26" s="47">
        <f t="shared" si="6"/>
        <v>5.7229999999999999</v>
      </c>
      <c r="U26" s="104">
        <v>5.6</v>
      </c>
      <c r="V26" s="104">
        <f t="shared" si="7"/>
        <v>5.6</v>
      </c>
      <c r="W26" s="105" t="s">
        <v>127</v>
      </c>
      <c r="X26" s="107">
        <v>1016</v>
      </c>
      <c r="Y26" s="107">
        <v>0</v>
      </c>
      <c r="Z26" s="107">
        <v>1187</v>
      </c>
      <c r="AA26" s="107">
        <v>1185</v>
      </c>
      <c r="AB26" s="107">
        <v>1186</v>
      </c>
      <c r="AC26" s="48" t="s">
        <v>90</v>
      </c>
      <c r="AD26" s="48" t="s">
        <v>90</v>
      </c>
      <c r="AE26" s="48" t="s">
        <v>90</v>
      </c>
      <c r="AF26" s="106" t="s">
        <v>90</v>
      </c>
      <c r="AG26" s="112">
        <v>49265004</v>
      </c>
      <c r="AH26" s="49">
        <f t="shared" si="9"/>
        <v>1324</v>
      </c>
      <c r="AI26" s="50">
        <f t="shared" si="8"/>
        <v>231.34719552682159</v>
      </c>
      <c r="AJ26" s="95">
        <v>1</v>
      </c>
      <c r="AK26" s="95">
        <v>0</v>
      </c>
      <c r="AL26" s="95">
        <v>1</v>
      </c>
      <c r="AM26" s="95">
        <v>1</v>
      </c>
      <c r="AN26" s="95">
        <v>1</v>
      </c>
      <c r="AO26" s="95">
        <v>0</v>
      </c>
      <c r="AP26" s="107">
        <v>11128255</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132</v>
      </c>
      <c r="P27" s="103">
        <v>135</v>
      </c>
      <c r="Q27" s="103">
        <v>13105458</v>
      </c>
      <c r="R27" s="46">
        <f t="shared" si="4"/>
        <v>5781</v>
      </c>
      <c r="S27" s="47">
        <f t="shared" si="5"/>
        <v>138.744</v>
      </c>
      <c r="T27" s="47">
        <f t="shared" si="6"/>
        <v>5.7809999999999997</v>
      </c>
      <c r="U27" s="104">
        <v>5.2</v>
      </c>
      <c r="V27" s="104">
        <f t="shared" si="7"/>
        <v>5.2</v>
      </c>
      <c r="W27" s="105" t="s">
        <v>127</v>
      </c>
      <c r="X27" s="107">
        <v>1026</v>
      </c>
      <c r="Y27" s="107">
        <v>0</v>
      </c>
      <c r="Z27" s="107">
        <v>1187</v>
      </c>
      <c r="AA27" s="107">
        <v>1185</v>
      </c>
      <c r="AB27" s="107">
        <v>1186</v>
      </c>
      <c r="AC27" s="48" t="s">
        <v>90</v>
      </c>
      <c r="AD27" s="48" t="s">
        <v>90</v>
      </c>
      <c r="AE27" s="48" t="s">
        <v>90</v>
      </c>
      <c r="AF27" s="106" t="s">
        <v>90</v>
      </c>
      <c r="AG27" s="112">
        <v>49266340</v>
      </c>
      <c r="AH27" s="49">
        <f t="shared" si="9"/>
        <v>1336</v>
      </c>
      <c r="AI27" s="50">
        <f t="shared" si="8"/>
        <v>231.10188548693998</v>
      </c>
      <c r="AJ27" s="95">
        <v>1</v>
      </c>
      <c r="AK27" s="95">
        <v>0</v>
      </c>
      <c r="AL27" s="95">
        <v>1</v>
      </c>
      <c r="AM27" s="95">
        <v>1</v>
      </c>
      <c r="AN27" s="95">
        <v>1</v>
      </c>
      <c r="AO27" s="95">
        <v>0</v>
      </c>
      <c r="AP27" s="107">
        <v>11128255</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131</v>
      </c>
      <c r="P28" s="103">
        <v>139</v>
      </c>
      <c r="Q28" s="103">
        <v>13111222</v>
      </c>
      <c r="R28" s="46">
        <f t="shared" si="4"/>
        <v>5764</v>
      </c>
      <c r="S28" s="47">
        <f t="shared" si="5"/>
        <v>138.33600000000001</v>
      </c>
      <c r="T28" s="47">
        <f t="shared" si="6"/>
        <v>5.7640000000000002</v>
      </c>
      <c r="U28" s="104">
        <v>4.7</v>
      </c>
      <c r="V28" s="104">
        <f t="shared" si="7"/>
        <v>4.7</v>
      </c>
      <c r="W28" s="105" t="s">
        <v>127</v>
      </c>
      <c r="X28" s="107">
        <v>1036</v>
      </c>
      <c r="Y28" s="107">
        <v>0</v>
      </c>
      <c r="Z28" s="107">
        <v>1187</v>
      </c>
      <c r="AA28" s="107">
        <v>1185</v>
      </c>
      <c r="AB28" s="107">
        <v>1186</v>
      </c>
      <c r="AC28" s="48" t="s">
        <v>90</v>
      </c>
      <c r="AD28" s="48" t="s">
        <v>90</v>
      </c>
      <c r="AE28" s="48" t="s">
        <v>90</v>
      </c>
      <c r="AF28" s="106" t="s">
        <v>90</v>
      </c>
      <c r="AG28" s="112">
        <v>49267676</v>
      </c>
      <c r="AH28" s="49">
        <f t="shared" si="9"/>
        <v>1336</v>
      </c>
      <c r="AI28" s="50">
        <f t="shared" si="8"/>
        <v>231.78348369188063</v>
      </c>
      <c r="AJ28" s="95">
        <v>1</v>
      </c>
      <c r="AK28" s="95">
        <v>0</v>
      </c>
      <c r="AL28" s="95">
        <v>1</v>
      </c>
      <c r="AM28" s="95">
        <v>1</v>
      </c>
      <c r="AN28" s="95">
        <v>1</v>
      </c>
      <c r="AO28" s="95">
        <v>0</v>
      </c>
      <c r="AP28" s="107">
        <v>11128255</v>
      </c>
      <c r="AQ28" s="107">
        <f t="shared" si="1"/>
        <v>0</v>
      </c>
      <c r="AR28" s="53">
        <v>1.07</v>
      </c>
      <c r="AS28" s="52" t="s">
        <v>113</v>
      </c>
      <c r="AV28" s="58" t="s">
        <v>116</v>
      </c>
      <c r="AW28" s="58">
        <v>101.325</v>
      </c>
      <c r="AY28" s="97"/>
    </row>
    <row r="29" spans="1:51" x14ac:dyDescent="0.25">
      <c r="A29" s="94" t="s">
        <v>130</v>
      </c>
      <c r="B29" s="40">
        <v>2.75</v>
      </c>
      <c r="C29" s="40">
        <v>0.79166666666666896</v>
      </c>
      <c r="D29" s="102">
        <v>4</v>
      </c>
      <c r="E29" s="41">
        <f t="shared" si="0"/>
        <v>2.8169014084507045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129</v>
      </c>
      <c r="P29" s="103">
        <v>140</v>
      </c>
      <c r="Q29" s="103">
        <v>13116961</v>
      </c>
      <c r="R29" s="46">
        <f t="shared" si="4"/>
        <v>5739</v>
      </c>
      <c r="S29" s="47">
        <f t="shared" si="5"/>
        <v>137.73599999999999</v>
      </c>
      <c r="T29" s="47">
        <f t="shared" si="6"/>
        <v>5.7389999999999999</v>
      </c>
      <c r="U29" s="104">
        <v>4.3</v>
      </c>
      <c r="V29" s="104">
        <f t="shared" si="7"/>
        <v>4.3</v>
      </c>
      <c r="W29" s="105" t="s">
        <v>127</v>
      </c>
      <c r="X29" s="107">
        <v>1036</v>
      </c>
      <c r="Y29" s="107">
        <v>0</v>
      </c>
      <c r="Z29" s="107">
        <v>1187</v>
      </c>
      <c r="AA29" s="107">
        <v>1185</v>
      </c>
      <c r="AB29" s="107">
        <v>1186</v>
      </c>
      <c r="AC29" s="48" t="s">
        <v>90</v>
      </c>
      <c r="AD29" s="48" t="s">
        <v>90</v>
      </c>
      <c r="AE29" s="48" t="s">
        <v>90</v>
      </c>
      <c r="AF29" s="106" t="s">
        <v>90</v>
      </c>
      <c r="AG29" s="112">
        <v>49269020</v>
      </c>
      <c r="AH29" s="49">
        <f t="shared" si="9"/>
        <v>1344</v>
      </c>
      <c r="AI29" s="50">
        <f t="shared" si="8"/>
        <v>234.18714061683221</v>
      </c>
      <c r="AJ29" s="95">
        <v>1</v>
      </c>
      <c r="AK29" s="95">
        <v>0</v>
      </c>
      <c r="AL29" s="95">
        <v>1</v>
      </c>
      <c r="AM29" s="95">
        <v>1</v>
      </c>
      <c r="AN29" s="95">
        <v>1</v>
      </c>
      <c r="AO29" s="95">
        <v>0</v>
      </c>
      <c r="AP29" s="107">
        <v>11128255</v>
      </c>
      <c r="AQ29" s="107">
        <f t="shared" si="1"/>
        <v>0</v>
      </c>
      <c r="AR29" s="51"/>
      <c r="AS29" s="52" t="s">
        <v>113</v>
      </c>
      <c r="AY29" s="97"/>
    </row>
    <row r="30" spans="1:51" x14ac:dyDescent="0.25">
      <c r="B30" s="40">
        <v>2.7916666666666701</v>
      </c>
      <c r="C30" s="40">
        <v>0.83333333333333703</v>
      </c>
      <c r="D30" s="102">
        <v>4</v>
      </c>
      <c r="E30" s="41">
        <f t="shared" si="0"/>
        <v>2.8169014084507045</v>
      </c>
      <c r="F30" s="137">
        <v>62</v>
      </c>
      <c r="G30" s="41">
        <f t="shared" si="2"/>
        <v>43.661971830985919</v>
      </c>
      <c r="H30" s="42" t="s">
        <v>88</v>
      </c>
      <c r="I30" s="42">
        <f t="shared" si="3"/>
        <v>40.140845070422536</v>
      </c>
      <c r="J30" s="43">
        <f t="shared" si="13"/>
        <v>41.549295774647888</v>
      </c>
      <c r="K30" s="42">
        <f t="shared" si="12"/>
        <v>45.774647887323944</v>
      </c>
      <c r="L30" s="44">
        <v>18</v>
      </c>
      <c r="M30" s="45" t="s">
        <v>100</v>
      </c>
      <c r="N30" s="45">
        <v>16.600000000000001</v>
      </c>
      <c r="O30" s="103">
        <v>96</v>
      </c>
      <c r="P30" s="103">
        <v>102</v>
      </c>
      <c r="Q30" s="103">
        <v>13122080</v>
      </c>
      <c r="R30" s="46">
        <f t="shared" si="4"/>
        <v>5119</v>
      </c>
      <c r="S30" s="47">
        <f t="shared" si="5"/>
        <v>122.85599999999999</v>
      </c>
      <c r="T30" s="47">
        <f t="shared" si="6"/>
        <v>5.1189999999999998</v>
      </c>
      <c r="U30" s="104">
        <v>3.6</v>
      </c>
      <c r="V30" s="104">
        <f t="shared" si="7"/>
        <v>3.6</v>
      </c>
      <c r="W30" s="105" t="s">
        <v>204</v>
      </c>
      <c r="X30" s="107">
        <v>1007</v>
      </c>
      <c r="Y30" s="107">
        <v>0</v>
      </c>
      <c r="Z30" s="107">
        <v>1057</v>
      </c>
      <c r="AA30" s="107">
        <v>0</v>
      </c>
      <c r="AB30" s="107">
        <v>1056</v>
      </c>
      <c r="AC30" s="48" t="s">
        <v>90</v>
      </c>
      <c r="AD30" s="48" t="s">
        <v>90</v>
      </c>
      <c r="AE30" s="48" t="s">
        <v>90</v>
      </c>
      <c r="AF30" s="106" t="s">
        <v>90</v>
      </c>
      <c r="AG30" s="112">
        <v>49269980</v>
      </c>
      <c r="AH30" s="49">
        <f t="shared" si="9"/>
        <v>960</v>
      </c>
      <c r="AI30" s="50">
        <f t="shared" si="8"/>
        <v>187.53662824770464</v>
      </c>
      <c r="AJ30" s="95">
        <v>1</v>
      </c>
      <c r="AK30" s="95">
        <v>0</v>
      </c>
      <c r="AL30" s="95">
        <v>1</v>
      </c>
      <c r="AM30" s="95">
        <v>0</v>
      </c>
      <c r="AN30" s="95">
        <v>1</v>
      </c>
      <c r="AO30" s="95">
        <v>0</v>
      </c>
      <c r="AP30" s="107">
        <v>11128255</v>
      </c>
      <c r="AQ30" s="107">
        <f t="shared" si="1"/>
        <v>0</v>
      </c>
      <c r="AR30" s="51"/>
      <c r="AS30" s="52" t="s">
        <v>113</v>
      </c>
      <c r="AV30" s="273" t="s">
        <v>117</v>
      </c>
      <c r="AW30" s="273"/>
      <c r="AY30" s="97"/>
    </row>
    <row r="31" spans="1:51" x14ac:dyDescent="0.25">
      <c r="B31" s="40">
        <v>2.8333333333333299</v>
      </c>
      <c r="C31" s="40">
        <v>0.875000000000004</v>
      </c>
      <c r="D31" s="102">
        <v>5</v>
      </c>
      <c r="E31" s="41">
        <f t="shared" si="0"/>
        <v>3.5211267605633805</v>
      </c>
      <c r="F31" s="126">
        <v>62</v>
      </c>
      <c r="G31" s="41">
        <f t="shared" si="2"/>
        <v>43.661971830985919</v>
      </c>
      <c r="H31" s="42" t="s">
        <v>88</v>
      </c>
      <c r="I31" s="42">
        <f t="shared" si="3"/>
        <v>40.140845070422536</v>
      </c>
      <c r="J31" s="43">
        <f t="shared" si="13"/>
        <v>41.549295774647888</v>
      </c>
      <c r="K31" s="42">
        <f t="shared" si="12"/>
        <v>45.774647887323944</v>
      </c>
      <c r="L31" s="44">
        <v>18</v>
      </c>
      <c r="M31" s="45" t="s">
        <v>100</v>
      </c>
      <c r="N31" s="45">
        <v>16.100000000000001</v>
      </c>
      <c r="O31" s="103">
        <v>99</v>
      </c>
      <c r="P31" s="103">
        <v>101</v>
      </c>
      <c r="Q31" s="103">
        <v>13126755</v>
      </c>
      <c r="R31" s="46">
        <f t="shared" si="4"/>
        <v>4675</v>
      </c>
      <c r="S31" s="47">
        <f t="shared" si="5"/>
        <v>112.2</v>
      </c>
      <c r="T31" s="47">
        <f t="shared" si="6"/>
        <v>4.6749999999999998</v>
      </c>
      <c r="U31" s="104">
        <v>2.9</v>
      </c>
      <c r="V31" s="104">
        <f t="shared" si="7"/>
        <v>2.9</v>
      </c>
      <c r="W31" s="105" t="s">
        <v>204</v>
      </c>
      <c r="X31" s="107">
        <v>997</v>
      </c>
      <c r="Y31" s="107">
        <v>0</v>
      </c>
      <c r="Z31" s="107">
        <v>1057</v>
      </c>
      <c r="AA31" s="107">
        <v>0</v>
      </c>
      <c r="AB31" s="107">
        <v>1056</v>
      </c>
      <c r="AC31" s="48" t="s">
        <v>90</v>
      </c>
      <c r="AD31" s="48" t="s">
        <v>90</v>
      </c>
      <c r="AE31" s="48" t="s">
        <v>90</v>
      </c>
      <c r="AF31" s="106" t="s">
        <v>90</v>
      </c>
      <c r="AG31" s="112">
        <v>49270756</v>
      </c>
      <c r="AH31" s="49">
        <f t="shared" si="9"/>
        <v>776</v>
      </c>
      <c r="AI31" s="50">
        <f t="shared" si="8"/>
        <v>165.98930481283423</v>
      </c>
      <c r="AJ31" s="95">
        <v>1</v>
      </c>
      <c r="AK31" s="95">
        <v>0</v>
      </c>
      <c r="AL31" s="95">
        <v>1</v>
      </c>
      <c r="AM31" s="95">
        <v>0</v>
      </c>
      <c r="AN31" s="95">
        <v>1</v>
      </c>
      <c r="AO31" s="95">
        <v>0</v>
      </c>
      <c r="AP31" s="107">
        <v>11128255</v>
      </c>
      <c r="AQ31" s="107">
        <f t="shared" si="1"/>
        <v>0</v>
      </c>
      <c r="AR31" s="51"/>
      <c r="AS31" s="52" t="s">
        <v>113</v>
      </c>
      <c r="AV31" s="59" t="s">
        <v>29</v>
      </c>
      <c r="AW31" s="59" t="s">
        <v>74</v>
      </c>
      <c r="AY31" s="97"/>
    </row>
    <row r="32" spans="1:51" x14ac:dyDescent="0.25">
      <c r="B32" s="40">
        <v>2.875</v>
      </c>
      <c r="C32" s="40">
        <v>0.91666666666667096</v>
      </c>
      <c r="D32" s="102">
        <v>5</v>
      </c>
      <c r="E32" s="41">
        <f t="shared" si="0"/>
        <v>3.5211267605633805</v>
      </c>
      <c r="F32" s="126">
        <v>61</v>
      </c>
      <c r="G32" s="41">
        <f t="shared" si="2"/>
        <v>42.95774647887324</v>
      </c>
      <c r="H32" s="42" t="s">
        <v>88</v>
      </c>
      <c r="I32" s="42">
        <f t="shared" si="3"/>
        <v>39.436619718309863</v>
      </c>
      <c r="J32" s="43">
        <f t="shared" si="13"/>
        <v>40.845070422535215</v>
      </c>
      <c r="K32" s="42">
        <f t="shared" si="12"/>
        <v>45.070422535211272</v>
      </c>
      <c r="L32" s="44">
        <v>14</v>
      </c>
      <c r="M32" s="45" t="s">
        <v>118</v>
      </c>
      <c r="N32" s="45">
        <v>12.6</v>
      </c>
      <c r="O32" s="103">
        <v>124</v>
      </c>
      <c r="P32" s="103">
        <v>101</v>
      </c>
      <c r="Q32" s="103">
        <v>13131548</v>
      </c>
      <c r="R32" s="46">
        <f t="shared" si="4"/>
        <v>4793</v>
      </c>
      <c r="S32" s="47">
        <f t="shared" si="5"/>
        <v>115.032</v>
      </c>
      <c r="T32" s="47">
        <f t="shared" si="6"/>
        <v>4.7930000000000001</v>
      </c>
      <c r="U32" s="104">
        <v>2.7</v>
      </c>
      <c r="V32" s="104">
        <f t="shared" si="7"/>
        <v>2.7</v>
      </c>
      <c r="W32" s="105" t="s">
        <v>204</v>
      </c>
      <c r="X32" s="107">
        <v>977</v>
      </c>
      <c r="Y32" s="107">
        <v>0</v>
      </c>
      <c r="Z32" s="107">
        <v>1057</v>
      </c>
      <c r="AA32" s="107">
        <v>0</v>
      </c>
      <c r="AB32" s="107">
        <v>1056</v>
      </c>
      <c r="AC32" s="48" t="s">
        <v>90</v>
      </c>
      <c r="AD32" s="48" t="s">
        <v>90</v>
      </c>
      <c r="AE32" s="48" t="s">
        <v>90</v>
      </c>
      <c r="AF32" s="106" t="s">
        <v>90</v>
      </c>
      <c r="AG32" s="112">
        <v>49271584</v>
      </c>
      <c r="AH32" s="49">
        <f t="shared" si="9"/>
        <v>828</v>
      </c>
      <c r="AI32" s="50">
        <f t="shared" si="8"/>
        <v>172.75192989776758</v>
      </c>
      <c r="AJ32" s="95">
        <v>1</v>
      </c>
      <c r="AK32" s="95">
        <v>0</v>
      </c>
      <c r="AL32" s="95">
        <v>1</v>
      </c>
      <c r="AM32" s="95">
        <v>0</v>
      </c>
      <c r="AN32" s="95">
        <v>1</v>
      </c>
      <c r="AO32" s="95">
        <v>0</v>
      </c>
      <c r="AP32" s="107">
        <v>11128255</v>
      </c>
      <c r="AQ32" s="107">
        <f t="shared" si="1"/>
        <v>0</v>
      </c>
      <c r="AR32" s="53">
        <v>0.98</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5</v>
      </c>
      <c r="E33" s="41">
        <f t="shared" si="0"/>
        <v>3.5211267605633805</v>
      </c>
      <c r="F33" s="126">
        <v>60</v>
      </c>
      <c r="G33" s="41">
        <f t="shared" si="2"/>
        <v>42.253521126760567</v>
      </c>
      <c r="H33" s="42" t="s">
        <v>88</v>
      </c>
      <c r="I33" s="42">
        <f>J33-(2/1.42)</f>
        <v>37.323943661971832</v>
      </c>
      <c r="J33" s="43">
        <f>(F33-5)/1.42</f>
        <v>38.732394366197184</v>
      </c>
      <c r="K33" s="42">
        <f t="shared" si="12"/>
        <v>42.95774647887324</v>
      </c>
      <c r="L33" s="44">
        <v>14</v>
      </c>
      <c r="M33" s="45" t="s">
        <v>118</v>
      </c>
      <c r="N33" s="45">
        <v>11.9</v>
      </c>
      <c r="O33" s="103">
        <v>130</v>
      </c>
      <c r="P33" s="103">
        <v>100</v>
      </c>
      <c r="Q33" s="103">
        <v>13135571</v>
      </c>
      <c r="R33" s="46">
        <f t="shared" si="4"/>
        <v>4023</v>
      </c>
      <c r="S33" s="47">
        <f t="shared" si="5"/>
        <v>96.552000000000007</v>
      </c>
      <c r="T33" s="47">
        <f t="shared" si="6"/>
        <v>4.0229999999999997</v>
      </c>
      <c r="U33" s="104">
        <v>3.9</v>
      </c>
      <c r="V33" s="104">
        <f t="shared" si="7"/>
        <v>3.9</v>
      </c>
      <c r="W33" s="105" t="s">
        <v>207</v>
      </c>
      <c r="X33" s="107">
        <v>0</v>
      </c>
      <c r="Y33" s="107">
        <v>0</v>
      </c>
      <c r="Z33" s="107">
        <v>1057</v>
      </c>
      <c r="AA33" s="107">
        <v>0</v>
      </c>
      <c r="AB33" s="107">
        <v>1057</v>
      </c>
      <c r="AC33" s="48" t="s">
        <v>90</v>
      </c>
      <c r="AD33" s="48" t="s">
        <v>90</v>
      </c>
      <c r="AE33" s="48" t="s">
        <v>90</v>
      </c>
      <c r="AF33" s="106" t="s">
        <v>90</v>
      </c>
      <c r="AG33" s="112">
        <v>49272244</v>
      </c>
      <c r="AH33" s="49">
        <f t="shared" si="9"/>
        <v>660</v>
      </c>
      <c r="AI33" s="50">
        <f t="shared" si="8"/>
        <v>164.05667412378824</v>
      </c>
      <c r="AJ33" s="95">
        <v>0</v>
      </c>
      <c r="AK33" s="95">
        <v>0</v>
      </c>
      <c r="AL33" s="95">
        <v>1</v>
      </c>
      <c r="AM33" s="95">
        <v>0</v>
      </c>
      <c r="AN33" s="95">
        <v>1</v>
      </c>
      <c r="AO33" s="95">
        <v>0.4</v>
      </c>
      <c r="AP33" s="107">
        <v>11129087</v>
      </c>
      <c r="AQ33" s="107">
        <f t="shared" si="1"/>
        <v>832</v>
      </c>
      <c r="AR33" s="51"/>
      <c r="AS33" s="52" t="s">
        <v>113</v>
      </c>
      <c r="AY33" s="97"/>
    </row>
    <row r="34" spans="2:51" x14ac:dyDescent="0.25">
      <c r="B34" s="40">
        <v>2.9583333333333299</v>
      </c>
      <c r="C34" s="40">
        <v>1</v>
      </c>
      <c r="D34" s="102">
        <v>6</v>
      </c>
      <c r="E34" s="41">
        <f t="shared" si="0"/>
        <v>4.2253521126760569</v>
      </c>
      <c r="F34" s="126">
        <v>63</v>
      </c>
      <c r="G34" s="41">
        <f t="shared" si="2"/>
        <v>44.366197183098592</v>
      </c>
      <c r="H34" s="42" t="s">
        <v>88</v>
      </c>
      <c r="I34" s="42">
        <f t="shared" si="3"/>
        <v>39.436619718309863</v>
      </c>
      <c r="J34" s="43">
        <f>(F34-5)/1.42</f>
        <v>40.845070422535215</v>
      </c>
      <c r="K34" s="42">
        <f t="shared" si="12"/>
        <v>45.070422535211272</v>
      </c>
      <c r="L34" s="44">
        <v>14</v>
      </c>
      <c r="M34" s="45" t="s">
        <v>118</v>
      </c>
      <c r="N34" s="61">
        <v>11.5</v>
      </c>
      <c r="O34" s="103">
        <v>136</v>
      </c>
      <c r="P34" s="103">
        <v>100</v>
      </c>
      <c r="Q34" s="103">
        <v>13139767</v>
      </c>
      <c r="R34" s="46">
        <f t="shared" si="4"/>
        <v>4196</v>
      </c>
      <c r="S34" s="47">
        <f t="shared" si="5"/>
        <v>100.70399999999999</v>
      </c>
      <c r="T34" s="47">
        <f t="shared" si="6"/>
        <v>4.1959999999999997</v>
      </c>
      <c r="U34" s="104">
        <v>4.7</v>
      </c>
      <c r="V34" s="104">
        <f t="shared" si="7"/>
        <v>4.7</v>
      </c>
      <c r="W34" s="105" t="s">
        <v>207</v>
      </c>
      <c r="X34" s="107">
        <v>0</v>
      </c>
      <c r="Y34" s="107">
        <v>0</v>
      </c>
      <c r="Z34" s="107">
        <v>1057</v>
      </c>
      <c r="AA34" s="107">
        <v>0</v>
      </c>
      <c r="AB34" s="107">
        <v>1057</v>
      </c>
      <c r="AC34" s="48" t="s">
        <v>90</v>
      </c>
      <c r="AD34" s="48" t="s">
        <v>90</v>
      </c>
      <c r="AE34" s="48" t="s">
        <v>90</v>
      </c>
      <c r="AF34" s="106" t="s">
        <v>90</v>
      </c>
      <c r="AG34" s="112">
        <v>49272912</v>
      </c>
      <c r="AH34" s="49">
        <f t="shared" si="9"/>
        <v>668</v>
      </c>
      <c r="AI34" s="50">
        <f t="shared" si="8"/>
        <v>159.19923736892278</v>
      </c>
      <c r="AJ34" s="95">
        <v>0</v>
      </c>
      <c r="AK34" s="95">
        <v>0</v>
      </c>
      <c r="AL34" s="95">
        <v>1</v>
      </c>
      <c r="AM34" s="95">
        <v>0</v>
      </c>
      <c r="AN34" s="95">
        <v>1</v>
      </c>
      <c r="AO34" s="95">
        <v>0.4</v>
      </c>
      <c r="AP34" s="107">
        <v>11130063</v>
      </c>
      <c r="AQ34" s="107">
        <f t="shared" si="1"/>
        <v>976</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126120</v>
      </c>
      <c r="S35" s="65">
        <f>AVERAGE(S11:S34)</f>
        <v>126.12</v>
      </c>
      <c r="T35" s="65">
        <f>SUM(T11:T34)</f>
        <v>126.12</v>
      </c>
      <c r="U35" s="104"/>
      <c r="V35" s="91"/>
      <c r="W35" s="57"/>
      <c r="X35" s="85"/>
      <c r="Y35" s="86"/>
      <c r="Z35" s="86"/>
      <c r="AA35" s="86"/>
      <c r="AB35" s="87"/>
      <c r="AC35" s="85"/>
      <c r="AD35" s="86"/>
      <c r="AE35" s="87"/>
      <c r="AF35" s="88"/>
      <c r="AG35" s="66">
        <f>AG34-AG10</f>
        <v>26124</v>
      </c>
      <c r="AH35" s="67">
        <f>SUM(AH11:AH34)</f>
        <v>26124</v>
      </c>
      <c r="AI35" s="68">
        <f>$AH$35/$T35</f>
        <v>207.1360608943863</v>
      </c>
      <c r="AJ35" s="95"/>
      <c r="AK35" s="95"/>
      <c r="AL35" s="95"/>
      <c r="AM35" s="95"/>
      <c r="AN35" s="95"/>
      <c r="AO35" s="69"/>
      <c r="AP35" s="70">
        <f>AP34-AP10</f>
        <v>4764</v>
      </c>
      <c r="AQ35" s="71">
        <f>SUM(AQ11:AQ34)</f>
        <v>4764</v>
      </c>
      <c r="AR35" s="72">
        <f>AVERAGE(AR11:AR34)</f>
        <v>1.1266666666666667</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34" t="s">
        <v>138</v>
      </c>
      <c r="C41" s="131"/>
      <c r="D41" s="131"/>
      <c r="E41" s="131"/>
      <c r="F41" s="131"/>
      <c r="G41" s="131"/>
      <c r="H41" s="131"/>
      <c r="I41" s="132"/>
      <c r="J41" s="132"/>
      <c r="K41" s="132"/>
      <c r="L41" s="132"/>
      <c r="M41" s="132"/>
      <c r="N41" s="132"/>
      <c r="O41" s="132"/>
      <c r="P41" s="132"/>
      <c r="Q41" s="132"/>
      <c r="R41" s="132"/>
      <c r="S41" s="133"/>
      <c r="T41" s="133"/>
      <c r="U41" s="133"/>
      <c r="V41" s="133"/>
      <c r="W41" s="98"/>
      <c r="X41" s="98"/>
      <c r="Y41" s="98"/>
      <c r="Z41" s="98"/>
      <c r="AA41" s="98"/>
      <c r="AB41" s="98"/>
      <c r="AC41" s="98"/>
      <c r="AD41" s="98"/>
      <c r="AE41" s="98"/>
      <c r="AM41" s="20"/>
      <c r="AN41" s="96"/>
      <c r="AO41" s="96"/>
      <c r="AP41" s="96"/>
      <c r="AQ41" s="96"/>
      <c r="AR41" s="98"/>
      <c r="AV41" s="73"/>
      <c r="AW41" s="73"/>
      <c r="AY41" s="97"/>
    </row>
    <row r="42" spans="2:51" x14ac:dyDescent="0.25">
      <c r="B42" s="135" t="s">
        <v>148</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80" t="s">
        <v>198</v>
      </c>
      <c r="C43" s="163"/>
      <c r="D43" s="163"/>
      <c r="E43" s="163"/>
      <c r="F43" s="163"/>
      <c r="G43" s="163"/>
      <c r="H43" s="163"/>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180" t="s">
        <v>199</v>
      </c>
      <c r="C44" s="163"/>
      <c r="D44" s="163"/>
      <c r="E44" s="163"/>
      <c r="F44" s="163"/>
      <c r="G44" s="163"/>
      <c r="H44" s="163"/>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80" t="s">
        <v>200</v>
      </c>
      <c r="C45" s="163"/>
      <c r="D45" s="163"/>
      <c r="E45" s="163"/>
      <c r="F45" s="163"/>
      <c r="G45" s="163"/>
      <c r="H45" s="163"/>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80" t="s">
        <v>201</v>
      </c>
      <c r="C46" s="163"/>
      <c r="D46" s="163"/>
      <c r="E46" s="163"/>
      <c r="F46" s="163"/>
      <c r="G46" s="163"/>
      <c r="H46" s="163"/>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23" t="s">
        <v>141</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81" t="s">
        <v>189</v>
      </c>
      <c r="C48" s="99"/>
      <c r="D48" s="99"/>
      <c r="E48" s="99"/>
      <c r="F48" s="150"/>
      <c r="G48" s="150"/>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142</v>
      </c>
      <c r="C49" s="150"/>
      <c r="D49" s="150"/>
      <c r="E49" s="150"/>
      <c r="F49" s="150"/>
      <c r="G49" s="150"/>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143</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14" t="s">
        <v>202</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1:51" x14ac:dyDescent="0.25">
      <c r="B52" s="123" t="s">
        <v>203</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1:51" x14ac:dyDescent="0.25">
      <c r="A53" s="161"/>
      <c r="B53" s="123" t="s">
        <v>132</v>
      </c>
      <c r="C53" s="99"/>
      <c r="D53" s="99"/>
      <c r="E53" s="99"/>
      <c r="F53" s="99"/>
      <c r="G53" s="99"/>
      <c r="H53" s="99"/>
      <c r="I53" s="100"/>
      <c r="J53" s="100"/>
      <c r="K53" s="100"/>
      <c r="L53" s="100"/>
      <c r="M53" s="100"/>
      <c r="N53" s="100"/>
      <c r="O53" s="100"/>
      <c r="P53" s="100"/>
      <c r="Q53" s="100"/>
      <c r="R53" s="100"/>
      <c r="S53" s="139"/>
      <c r="T53" s="83"/>
      <c r="U53" s="83"/>
      <c r="V53" s="83"/>
      <c r="W53" s="98"/>
      <c r="X53" s="98"/>
      <c r="Y53" s="98"/>
      <c r="Z53" s="98"/>
      <c r="AA53" s="98"/>
      <c r="AB53" s="98"/>
      <c r="AC53" s="98"/>
      <c r="AD53" s="98"/>
      <c r="AE53" s="98"/>
      <c r="AM53" s="20"/>
      <c r="AN53" s="96"/>
      <c r="AO53" s="96"/>
      <c r="AP53" s="96"/>
      <c r="AQ53" s="96"/>
      <c r="AR53" s="98"/>
      <c r="AV53" s="113"/>
      <c r="AW53" s="113"/>
      <c r="AY53" s="97"/>
    </row>
    <row r="54" spans="1:51" x14ac:dyDescent="0.25">
      <c r="B54" s="123" t="s">
        <v>133</v>
      </c>
      <c r="C54" s="99"/>
      <c r="D54" s="99"/>
      <c r="E54" s="99"/>
      <c r="F54" s="99"/>
      <c r="G54" s="99"/>
      <c r="H54" s="99"/>
      <c r="I54" s="100"/>
      <c r="J54" s="100"/>
      <c r="K54" s="100"/>
      <c r="L54" s="100"/>
      <c r="M54" s="100"/>
      <c r="N54" s="100"/>
      <c r="O54" s="100"/>
      <c r="P54" s="100"/>
      <c r="Q54" s="100"/>
      <c r="R54" s="100"/>
      <c r="S54" s="139"/>
      <c r="T54" s="83"/>
      <c r="U54" s="83"/>
      <c r="V54" s="83"/>
      <c r="W54" s="98"/>
      <c r="X54" s="98"/>
      <c r="Y54" s="98"/>
      <c r="Z54" s="98"/>
      <c r="AA54" s="98"/>
      <c r="AB54" s="98"/>
      <c r="AC54" s="98"/>
      <c r="AD54" s="98"/>
      <c r="AE54" s="98"/>
      <c r="AM54" s="20"/>
      <c r="AN54" s="96"/>
      <c r="AO54" s="96"/>
      <c r="AP54" s="96"/>
      <c r="AQ54" s="96"/>
      <c r="AR54" s="98"/>
      <c r="AV54" s="113"/>
      <c r="AW54" s="113"/>
      <c r="AY54" s="97"/>
    </row>
    <row r="55" spans="1:51" x14ac:dyDescent="0.25">
      <c r="B55" s="127" t="s">
        <v>205</v>
      </c>
      <c r="C55" s="128"/>
      <c r="D55" s="128"/>
      <c r="E55" s="128"/>
      <c r="F55" s="128"/>
      <c r="G55" s="128"/>
      <c r="H55" s="128"/>
      <c r="I55" s="129"/>
      <c r="J55" s="129"/>
      <c r="K55" s="129"/>
      <c r="L55" s="129"/>
      <c r="M55" s="129"/>
      <c r="N55" s="129"/>
      <c r="O55" s="129"/>
      <c r="P55" s="129"/>
      <c r="Q55" s="129"/>
      <c r="R55" s="129"/>
      <c r="S55" s="138"/>
      <c r="T55" s="83"/>
      <c r="U55" s="83"/>
      <c r="V55" s="83"/>
      <c r="W55" s="98"/>
      <c r="X55" s="98"/>
      <c r="Y55" s="98"/>
      <c r="Z55" s="98"/>
      <c r="AA55" s="98"/>
      <c r="AB55" s="98"/>
      <c r="AC55" s="98"/>
      <c r="AD55" s="98"/>
      <c r="AE55" s="98"/>
      <c r="AM55" s="20"/>
      <c r="AN55" s="96"/>
      <c r="AO55" s="96"/>
      <c r="AP55" s="96"/>
      <c r="AQ55" s="96"/>
      <c r="AR55" s="98"/>
      <c r="AV55" s="113"/>
      <c r="AW55" s="113"/>
      <c r="AY55" s="97"/>
    </row>
    <row r="56" spans="1:51" x14ac:dyDescent="0.25">
      <c r="B56" s="115" t="s">
        <v>206</v>
      </c>
      <c r="C56" s="99"/>
      <c r="D56" s="99"/>
      <c r="E56" s="99"/>
      <c r="F56" s="99"/>
      <c r="G56" s="99"/>
      <c r="H56" s="99"/>
      <c r="I56" s="100"/>
      <c r="J56" s="100"/>
      <c r="K56" s="100"/>
      <c r="L56" s="100"/>
      <c r="M56" s="100"/>
      <c r="N56" s="100"/>
      <c r="O56" s="100"/>
      <c r="P56" s="100"/>
      <c r="Q56" s="100"/>
      <c r="R56" s="100"/>
      <c r="S56" s="138"/>
      <c r="T56" s="83"/>
      <c r="U56" s="83"/>
      <c r="V56" s="83"/>
      <c r="W56" s="98"/>
      <c r="X56" s="98"/>
      <c r="Y56" s="98"/>
      <c r="Z56" s="98"/>
      <c r="AA56" s="98"/>
      <c r="AB56" s="98"/>
      <c r="AC56" s="98"/>
      <c r="AD56" s="98"/>
      <c r="AE56" s="98"/>
      <c r="AM56" s="20"/>
      <c r="AN56" s="96"/>
      <c r="AO56" s="96"/>
      <c r="AP56" s="96"/>
      <c r="AQ56" s="96"/>
      <c r="AR56" s="98"/>
      <c r="AV56" s="113"/>
      <c r="AW56" s="113"/>
      <c r="AY56" s="97"/>
    </row>
    <row r="57" spans="1:51" x14ac:dyDescent="0.25">
      <c r="B57" s="123" t="s">
        <v>149</v>
      </c>
      <c r="C57" s="99"/>
      <c r="D57" s="99"/>
      <c r="E57" s="99"/>
      <c r="F57" s="99"/>
      <c r="G57" s="99"/>
      <c r="H57" s="99"/>
      <c r="I57" s="100"/>
      <c r="J57" s="100"/>
      <c r="K57" s="100"/>
      <c r="L57" s="100"/>
      <c r="M57" s="100"/>
      <c r="N57" s="100"/>
      <c r="O57" s="100"/>
      <c r="P57" s="100"/>
      <c r="Q57" s="100"/>
      <c r="R57" s="100"/>
      <c r="S57" s="83"/>
      <c r="T57" s="83"/>
      <c r="U57" s="83"/>
      <c r="V57" s="83"/>
      <c r="W57" s="98"/>
      <c r="X57" s="98"/>
      <c r="Y57" s="98"/>
      <c r="Z57" s="98"/>
      <c r="AA57" s="98"/>
      <c r="AB57" s="98"/>
      <c r="AC57" s="98"/>
      <c r="AD57" s="98"/>
      <c r="AE57" s="98"/>
      <c r="AM57" s="20"/>
      <c r="AN57" s="96"/>
      <c r="AO57" s="96"/>
      <c r="AP57" s="96"/>
      <c r="AQ57" s="96"/>
      <c r="AR57" s="98"/>
      <c r="AV57" s="113"/>
      <c r="AW57" s="113"/>
      <c r="AY57" s="97"/>
    </row>
    <row r="58" spans="1:51" x14ac:dyDescent="0.25">
      <c r="B58" s="123" t="s">
        <v>136</v>
      </c>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1:51" x14ac:dyDescent="0.25">
      <c r="B59" s="114" t="s">
        <v>147</v>
      </c>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1:51" x14ac:dyDescent="0.25">
      <c r="B60" s="123" t="s">
        <v>134</v>
      </c>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1:51" x14ac:dyDescent="0.25">
      <c r="B61" s="114" t="s">
        <v>208</v>
      </c>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1:51" x14ac:dyDescent="0.25">
      <c r="B62" s="168"/>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1:51" x14ac:dyDescent="0.25">
      <c r="B63" s="168"/>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1:51" x14ac:dyDescent="0.25">
      <c r="B64" s="168"/>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136"/>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A71" s="98"/>
      <c r="B71" s="116"/>
      <c r="C71" s="115"/>
      <c r="D71" s="109"/>
      <c r="E71" s="115"/>
      <c r="F71" s="115"/>
      <c r="G71" s="99"/>
      <c r="H71" s="99"/>
      <c r="I71" s="99"/>
      <c r="J71" s="100"/>
      <c r="K71" s="100"/>
      <c r="L71" s="100"/>
      <c r="M71" s="100"/>
      <c r="N71" s="100"/>
      <c r="O71" s="100"/>
      <c r="P71" s="100"/>
      <c r="Q71" s="100"/>
      <c r="R71" s="100"/>
      <c r="S71" s="100"/>
      <c r="T71" s="101"/>
      <c r="U71" s="79"/>
      <c r="V71" s="79"/>
      <c r="AS71" s="94"/>
      <c r="AT71" s="94"/>
      <c r="AU71" s="94"/>
      <c r="AV71" s="94"/>
      <c r="AW71" s="94"/>
      <c r="AX71" s="94"/>
      <c r="AY71" s="94"/>
    </row>
    <row r="72" spans="1:51" x14ac:dyDescent="0.25">
      <c r="A72" s="98"/>
      <c r="B72" s="117"/>
      <c r="C72" s="118"/>
      <c r="D72" s="119"/>
      <c r="E72" s="118"/>
      <c r="F72" s="118"/>
      <c r="G72" s="118"/>
      <c r="H72" s="118"/>
      <c r="I72" s="118"/>
      <c r="J72" s="120"/>
      <c r="K72" s="120"/>
      <c r="L72" s="120"/>
      <c r="M72" s="120"/>
      <c r="N72" s="120"/>
      <c r="O72" s="120"/>
      <c r="P72" s="120"/>
      <c r="Q72" s="120"/>
      <c r="R72" s="120"/>
      <c r="S72" s="120"/>
      <c r="T72" s="121"/>
      <c r="U72" s="122"/>
      <c r="V72" s="122"/>
      <c r="AS72" s="94"/>
      <c r="AT72" s="94"/>
      <c r="AU72" s="94"/>
      <c r="AV72" s="94"/>
      <c r="AW72" s="94"/>
      <c r="AX72" s="94"/>
      <c r="AY72" s="94"/>
    </row>
    <row r="73" spans="1:51" x14ac:dyDescent="0.25">
      <c r="A73" s="98"/>
      <c r="B73" s="117"/>
      <c r="C73" s="118"/>
      <c r="D73" s="119"/>
      <c r="E73" s="118"/>
      <c r="F73" s="118"/>
      <c r="G73" s="118"/>
      <c r="H73" s="118"/>
      <c r="I73" s="118"/>
      <c r="J73" s="120"/>
      <c r="K73" s="120"/>
      <c r="L73" s="120"/>
      <c r="M73" s="120"/>
      <c r="N73" s="120"/>
      <c r="O73" s="120"/>
      <c r="P73" s="120"/>
      <c r="Q73" s="120"/>
      <c r="R73" s="120"/>
      <c r="S73" s="120"/>
      <c r="T73" s="121"/>
      <c r="U73" s="122"/>
      <c r="V73" s="122"/>
      <c r="AS73" s="94"/>
      <c r="AT73" s="94"/>
      <c r="AU73" s="94"/>
      <c r="AV73" s="94"/>
      <c r="AW73" s="94"/>
      <c r="AX73" s="94"/>
      <c r="AY73" s="94"/>
    </row>
    <row r="74" spans="1:51" x14ac:dyDescent="0.25">
      <c r="A74" s="98"/>
      <c r="B74" s="117"/>
      <c r="C74" s="118"/>
      <c r="D74" s="119"/>
      <c r="E74" s="118"/>
      <c r="F74" s="118"/>
      <c r="G74" s="118"/>
      <c r="H74" s="118"/>
      <c r="I74" s="118"/>
      <c r="J74" s="120"/>
      <c r="K74" s="120"/>
      <c r="L74" s="120"/>
      <c r="M74" s="120"/>
      <c r="N74" s="120"/>
      <c r="O74" s="120"/>
      <c r="P74" s="120"/>
      <c r="Q74" s="120"/>
      <c r="R74" s="120"/>
      <c r="S74" s="120"/>
      <c r="T74" s="121"/>
      <c r="U74" s="122"/>
      <c r="V74" s="122"/>
      <c r="AS74" s="94"/>
      <c r="AT74" s="94"/>
      <c r="AU74" s="94"/>
      <c r="AV74" s="94"/>
      <c r="AW74" s="94"/>
      <c r="AX74" s="94"/>
      <c r="AY74" s="94"/>
    </row>
    <row r="75" spans="1:51" x14ac:dyDescent="0.25">
      <c r="O75" s="12"/>
      <c r="P75" s="96"/>
      <c r="Q75" s="96"/>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R78" s="96"/>
      <c r="S78" s="96"/>
      <c r="AS78" s="94"/>
      <c r="AT78" s="94"/>
      <c r="AU78" s="94"/>
      <c r="AV78" s="94"/>
      <c r="AW78" s="94"/>
      <c r="AX78" s="94"/>
      <c r="AY78" s="94"/>
    </row>
    <row r="79" spans="1:51" x14ac:dyDescent="0.25">
      <c r="O79" s="12"/>
      <c r="P79" s="96"/>
      <c r="Q79" s="96"/>
      <c r="R79" s="96"/>
      <c r="S79" s="96"/>
      <c r="T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T81" s="96"/>
      <c r="AS81" s="94"/>
      <c r="AT81" s="94"/>
      <c r="AU81" s="94"/>
      <c r="AV81" s="94"/>
      <c r="AW81" s="94"/>
      <c r="AX81" s="94"/>
      <c r="AY81" s="94"/>
    </row>
    <row r="82" spans="15:51" x14ac:dyDescent="0.25">
      <c r="O82" s="96"/>
      <c r="Q82" s="96"/>
      <c r="R82" s="96"/>
      <c r="S82" s="96"/>
      <c r="AS82" s="94"/>
      <c r="AT82" s="94"/>
      <c r="AU82" s="94"/>
      <c r="AV82" s="94"/>
      <c r="AW82" s="94"/>
      <c r="AX82" s="94"/>
      <c r="AY82" s="94"/>
    </row>
    <row r="83" spans="15:51" x14ac:dyDescent="0.25">
      <c r="O83" s="12"/>
      <c r="P83" s="96"/>
      <c r="Q83" s="96"/>
      <c r="R83" s="96"/>
      <c r="S83" s="96"/>
      <c r="T83" s="96"/>
      <c r="AS83" s="94"/>
      <c r="AT83" s="94"/>
      <c r="AU83" s="94"/>
      <c r="AV83" s="94"/>
      <c r="AW83" s="94"/>
      <c r="AX83" s="94"/>
      <c r="AY83" s="94"/>
    </row>
    <row r="84" spans="15:51" x14ac:dyDescent="0.25">
      <c r="O84" s="12"/>
      <c r="P84" s="96"/>
      <c r="Q84" s="96"/>
      <c r="R84" s="96"/>
      <c r="S84" s="96"/>
      <c r="T84" s="96"/>
      <c r="U84" s="96"/>
      <c r="AS84" s="94"/>
      <c r="AT84" s="94"/>
      <c r="AU84" s="94"/>
      <c r="AV84" s="94"/>
      <c r="AW84" s="94"/>
      <c r="AX84" s="94"/>
      <c r="AY84" s="94"/>
    </row>
    <row r="85" spans="15:51" x14ac:dyDescent="0.25">
      <c r="O85" s="12"/>
      <c r="P85" s="96"/>
      <c r="T85" s="96"/>
      <c r="U85" s="96"/>
      <c r="AS85" s="94"/>
      <c r="AT85" s="94"/>
      <c r="AU85" s="94"/>
      <c r="AV85" s="94"/>
      <c r="AW85" s="94"/>
      <c r="AX85" s="94"/>
      <c r="AY85" s="94"/>
    </row>
    <row r="97" spans="45:51" x14ac:dyDescent="0.25">
      <c r="AS97" s="94"/>
      <c r="AT97" s="94"/>
      <c r="AU97" s="94"/>
      <c r="AV97" s="94"/>
      <c r="AW97" s="94"/>
      <c r="AX97" s="94"/>
      <c r="AY97" s="94"/>
    </row>
  </sheetData>
  <protectedRanges>
    <protectedRange sqref="S71:T74"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1:R74" name="Range2_12_1_6_1_1"/>
    <protectedRange sqref="L71:M74" name="Range2_2_12_1_7_1_1"/>
    <protectedRange sqref="AS11:AS15" name="Range1_4_1_1_1_1"/>
    <protectedRange sqref="J11:J15 J26:J34" name="Range1_1_2_1_10_1_1_1_1"/>
    <protectedRange sqref="S38:S70" name="Range2_12_3_1_1_1_1"/>
    <protectedRange sqref="D38:H38 N58:R70 N38:R52" name="Range2_12_1_3_1_1_1_1"/>
    <protectedRange sqref="I38:M38 E58:M70 E39:M47 F48:M48 E49:M52" name="Range2_2_12_1_6_1_1_1_1"/>
    <protectedRange sqref="D58:D70 D39:D47 D49:D52" name="Range2_1_1_1_1_11_1_1_1_1_1_1"/>
    <protectedRange sqref="C58:C70 C39:C47 C49:C52" name="Range2_1_2_1_1_1_1_1"/>
    <protectedRange sqref="C38" name="Range2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1:K74" name="Range2_2_12_1_4_1_1_1_1_1_1_1_1_1_1_1_1_1_1_1"/>
    <protectedRange sqref="I71:I74" name="Range2_2_12_1_7_1_1_2_2_1_2"/>
    <protectedRange sqref="F71:H74" name="Range2_2_12_1_3_1_2_1_1_1_1_2_1_1_1_1_1_1_1_1_1_1_1"/>
    <protectedRange sqref="E71: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8" name="Range2_2_12_1_6_1_1_1_1_2"/>
    <protectedRange sqref="D48" name="Range2_1_1_1_1_11_1_1_1_1_1_1_2"/>
    <protectedRange sqref="C48" name="Range2_1_2_1_1_1_1_1_2"/>
    <protectedRange sqref="B49"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N57:R57" name="Range2_12_1_3_1_1_1_1_2_1_2_2_2_2_2_2_2_2_2"/>
    <protectedRange sqref="I57:M57" name="Range2_2_12_1_6_1_1_1_1_3_1_2_2_2_3_2_2_2_2_2"/>
    <protectedRange sqref="E57:H57" name="Range2_2_12_1_6_1_1_1_1_2_2_1_2_2_2_2_2_2_2_2_2"/>
    <protectedRange sqref="D57" name="Range2_1_1_1_1_11_1_1_1_1_1_1_2_2_1_2_2_2_2_2_2_2_2_2"/>
    <protectedRange sqref="C57" name="Range2_1_2_1_1_1_1_1_2_1_2_1_2_2_2_2_2_2_2_2_2_2"/>
    <protectedRange sqref="N56:R56" name="Range2_12_1_3_1_1_1_1_2_1_2_2_2_2_2_2_2_2_2_2"/>
    <protectedRange sqref="I56:M56" name="Range2_2_12_1_6_1_1_1_1_3_1_2_2_2_3_2_2_2_2_2_2"/>
    <protectedRange sqref="E56:H56" name="Range2_2_12_1_6_1_1_1_1_2_2_1_2_2_2_2_2_2_2_2_2_2"/>
    <protectedRange sqref="D56" name="Range2_1_1_1_1_11_1_1_1_1_1_1_2_2_1_2_2_2_2_2_2_2_2_2_2"/>
    <protectedRange sqref="N55:R55" name="Range2_12_1_3_1_1_1_1_2_1_2_2_2_2_2_2_3_2_2_2_2_2_2"/>
    <protectedRange sqref="I55:M55" name="Range2_2_12_1_6_1_1_1_1_3_1_2_2_2_3_2_2_3_2_2_2_2_2_2"/>
    <protectedRange sqref="G55:H55" name="Range2_2_12_1_6_1_1_1_1_2_2_1_2_2_2_2_2_2_3_2_2_2_2_2_2"/>
    <protectedRange sqref="E55:F55" name="Range2_2_12_1_6_1_1_1_1_3_1_2_2_2_1_2_2_2_2_2_2_2_2_2_2_2_2_2"/>
    <protectedRange sqref="D55" name="Range2_1_1_1_1_11_1_1_1_1_1_1_3_1_2_2_2_1_2_2_2_2_2_2_2_2_2_2_2_2_2"/>
    <protectedRange sqref="N53:R54" name="Range2_12_1_3_1_1_1_1_2_1_2_2_2_2_2_2_3_2_2_2_2_2_2_2_2"/>
    <protectedRange sqref="I53:M54" name="Range2_2_12_1_6_1_1_1_1_3_1_2_2_2_3_2_2_3_2_2_2_2_2_2_2_2"/>
    <protectedRange sqref="E53:H53 G54:H54" name="Range2_2_12_1_6_1_1_1_1_2_2_1_2_2_2_2_2_2_3_2_2_2_2_2_2_2_2"/>
    <protectedRange sqref="D53" name="Range2_1_1_1_1_11_1_1_1_1_1_1_2_2_1_2_2_2_2_2_2_3_2_2_2_2_2_2_2_2"/>
    <protectedRange sqref="E54:F54" name="Range2_2_12_1_6_1_1_1_1_3_1_2_2_2_1_2_2_2_2_2_2_2_2_2_2_2_2_2_2_2"/>
    <protectedRange sqref="D54" name="Range2_1_1_1_1_11_1_1_1_1_1_1_3_1_2_2_2_1_2_2_2_2_2_2_2_2_2_2_2_2_2_2_2"/>
    <protectedRange sqref="C53" name="Range2_1_2_1_1_1_1_1_2_1_2_1_2_2_2_2_2_2_3_2_2_2_2_2_2_2_2"/>
    <protectedRange sqref="C56" name="Range2_1_2_1_1_1_1_1_2_1_2_1_2_2_2_2_2_2_2_2_2_2_2"/>
    <protectedRange sqref="C55" name="Range2_1_2_1_1_1_1_1_3_1_2_2_1_2_1_2_2_2_2_2_2_2_2_2_2_2_2_2_2"/>
    <protectedRange sqref="C54" name="Range2_1_2_1_1_1_1_1_3_1_2_2_1_2_1_2_2_2_2_2_2_2_2_2_2_2_2_2_2_2_2"/>
    <protectedRange sqref="Q10" name="Range1_16_3_1_1_1_1_1_4_1"/>
    <protectedRange sqref="AG10" name="Range1_16_3_1_1_1_1_1_3"/>
    <protectedRange sqref="AP10" name="Range1_16_3_1_1_1_1_1_5"/>
    <protectedRange sqref="B62" name="Range2_12_5_1_1_1_2_1_1_1_1_1_1_1_1_1_1_1_2_1_2_1_1_1_1_1_1_1_1_1_2_1_1_1_1_1_1_1_1_1_1_1_1_1_1_1_1_1_1_1_1_1_1_1_1_1_1_1_1_1_1_1_1_1_1_1_1_1_1_1_1_1_1_1_2_1_1_1_1_1_1_1_1_1_2_1_2_1_1_1_1_1_2_1_1_1_1_1_1_1_1_2_1_1_1_1_1_1"/>
    <protectedRange sqref="B63" name="Range2_12_5_1_1_1_1_1_2_1_1_1_1_1_1_1_1_1_1_1_1_1_1_1_1_1_1_1_1_2_1_1_1_1_1_1_1_1_1_1_1_1_1_3_1_1_1_2_1_1_1_1_1_1_1_1_1_1_1_1_2_1_1_1_1_1_1_1_1_1_1_1_1_1_1_1_1_1_1_1_1_1_1_1_1_1_1_1_1_3_1_2_1_1_1_2_2_1_1"/>
    <protectedRange sqref="B64" name="Range2_12_5_1_1_1_2_2_1_1_1_1_1_1_1_1_1_1_1_2_1_1_1_1_1_1_1_1_1_3_1_3_1_2_1_1_1_1_1_1_1_1_1_1_1_1_1_2_1_1_1_1_1_2_1_1_1_1_1_1_1_1_2_1_1_3_1_1_1_2_1_1_1_1_1_1_1_1_1_1_1_1_1_1_1_1_1_2_1_1_1_1_1_1_1_1_1_1_1_1_1_1_1_1_1_1_1_2_3_1_2_1_1_1_2_2_1_1_1"/>
    <protectedRange sqref="B56 B43" name="Range2_12_5_1_1_1_2_1_1_1_1_1_1_1_1_1_1_1_2_1_2_1_1_1_1_1_1_1_1_1_2_1_1_1_1_1_1_1_1_1_1_1_1_1_1_1_1_1_1_1_1_1_1_1_1_1_1_1_1_1_1_1_1_1_1_1_1_1_1_1_1_1_1_1_2_1_1_1_1_1_1_1_1_1_2_1_2_1_1_1_1_1_2_1_1_1_1_1_1_1_1_2_1_1_1_1_1"/>
    <protectedRange sqref="B44" name="Range2_12_5_1_1_1_1_1_2_1_1_1_1_1_1_1_1_1_1_1_1_1_1_1_1_1_1_1_1_2_1_1_1_1_1_1_1_1_1_1_1_1_1_3_1_1_1_2_1_1_1_1_1_1_1_1_1_1_1_1_2_1_1_1_1_1_1_1_1_1_1_1_1_1_1_1_1_1_1_1_1_1_1_1_1_1_1_1_1_3_1_2_1_1_1_2_2_1"/>
    <protectedRange sqref="B45" name="Range2_12_5_1_1_1_2_2_1_1_1_1_1_1_1_1_1_1_1_2_1_1_1_1_1_1_1_1_1_3_1_3_1_2_1_1_1_1_1_1_1_1_1_1_1_1_1_2_1_1_1_1_1_2_1_1_1_1_1_1_1_1_2_1_1_3_1_1_1_2_1_1_1_1_1_1_1_1_1_1_1_1_1_1_1_1_1_2_1_1_1_1_1_1_1_1_1_1_1_1_1_1_1_1_1_1_1_2_3_1_2_1_1_1_2_2_1_1"/>
    <protectedRange sqref="B46" name="Range2_12_5_1_1_1_1_1_2_1_1_2_1_1_1_1_1_1_1_1_1_1_1_1_1_1_1_1_1_2_1_1_1_1_1_1_1_1_1_1_1_1_1_1_3_1_1_1_2_1_1_1_1_1_1_1_1_1_2_1_1_1_1_1_1_1_1_1_1_1_1_1_1_1_1_1_1_1_1_1_1_1_1_1_1_2_1_1_1_2_2_1_1"/>
    <protectedRange sqref="B50"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51"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53" name="Range2_12_5_1_1_1_2_1_1_1_1_1_1_1_1_1_1_1_2_1_2_1_1_1_1_1_1_1_1_1_2_1_1_1_1_1_1_1_1_1_1_1_1_1_1_1_1_1_1_1_1_1_1_1_1_1_1_1_1_1_1_1_1_1_1_1_1_1_1_1_1_1_1_1_2_1_1_1_1_1_1_1_1_1_2_1_2_1_1_1_1_1_2_1_1_1_1_1_1_1_1_2_1_1_1_1_1_1_1_1_2_1_1_1_1_1_2_1_1_1_1_1_2_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34 X11:Y15 X34:Y34 AA11:AA15 X16:AB33">
    <cfRule type="containsText" dxfId="1114" priority="36" operator="containsText" text="N/A">
      <formula>NOT(ISERROR(SEARCH("N/A",X11)))</formula>
    </cfRule>
    <cfRule type="cellIs" dxfId="1113" priority="49" operator="equal">
      <formula>0</formula>
    </cfRule>
  </conditionalFormatting>
  <conditionalFormatting sqref="AC11:AE34 AA34 X11:Y15 X34:Y34 AA11:AA15 X16:AB33">
    <cfRule type="cellIs" dxfId="1112" priority="48" operator="greaterThanOrEqual">
      <formula>1185</formula>
    </cfRule>
  </conditionalFormatting>
  <conditionalFormatting sqref="AC11:AE34 AA34 X11:Y15 X34:Y34 AA11:AA15 X16:AB33">
    <cfRule type="cellIs" dxfId="1111" priority="47" operator="between">
      <formula>0.1</formula>
      <formula>1184</formula>
    </cfRule>
  </conditionalFormatting>
  <conditionalFormatting sqref="X8">
    <cfRule type="cellIs" dxfId="1110" priority="46" operator="equal">
      <formula>0</formula>
    </cfRule>
  </conditionalFormatting>
  <conditionalFormatting sqref="X8">
    <cfRule type="cellIs" dxfId="1109" priority="45" operator="greaterThan">
      <formula>1179</formula>
    </cfRule>
  </conditionalFormatting>
  <conditionalFormatting sqref="X8">
    <cfRule type="cellIs" dxfId="1108" priority="44" operator="greaterThan">
      <formula>99</formula>
    </cfRule>
  </conditionalFormatting>
  <conditionalFormatting sqref="X8">
    <cfRule type="cellIs" dxfId="1107" priority="43" operator="greaterThan">
      <formula>0.99</formula>
    </cfRule>
  </conditionalFormatting>
  <conditionalFormatting sqref="AB8">
    <cfRule type="cellIs" dxfId="1106" priority="42" operator="equal">
      <formula>0</formula>
    </cfRule>
  </conditionalFormatting>
  <conditionalFormatting sqref="AB8">
    <cfRule type="cellIs" dxfId="1105" priority="41" operator="greaterThan">
      <formula>1179</formula>
    </cfRule>
  </conditionalFormatting>
  <conditionalFormatting sqref="AB8">
    <cfRule type="cellIs" dxfId="1104" priority="40" operator="greaterThan">
      <formula>99</formula>
    </cfRule>
  </conditionalFormatting>
  <conditionalFormatting sqref="AB8">
    <cfRule type="cellIs" dxfId="1103" priority="39" operator="greaterThan">
      <formula>0.99</formula>
    </cfRule>
  </conditionalFormatting>
  <conditionalFormatting sqref="AH11:AH31">
    <cfRule type="cellIs" dxfId="1102" priority="37" operator="greaterThan">
      <formula>$AH$8</formula>
    </cfRule>
    <cfRule type="cellIs" dxfId="1101" priority="38" operator="greaterThan">
      <formula>$AH$8</formula>
    </cfRule>
  </conditionalFormatting>
  <conditionalFormatting sqref="AB11:AB15 AB34">
    <cfRule type="containsText" dxfId="1100" priority="32" operator="containsText" text="N/A">
      <formula>NOT(ISERROR(SEARCH("N/A",AB11)))</formula>
    </cfRule>
    <cfRule type="cellIs" dxfId="1099" priority="35" operator="equal">
      <formula>0</formula>
    </cfRule>
  </conditionalFormatting>
  <conditionalFormatting sqref="AB11:AB15 AB34">
    <cfRule type="cellIs" dxfId="1098" priority="34" operator="greaterThanOrEqual">
      <formula>1185</formula>
    </cfRule>
  </conditionalFormatting>
  <conditionalFormatting sqref="AB11:AB15 AB34">
    <cfRule type="cellIs" dxfId="1097" priority="33" operator="between">
      <formula>0.1</formula>
      <formula>1184</formula>
    </cfRule>
  </conditionalFormatting>
  <conditionalFormatting sqref="AO11:AO34 AN11:AN35">
    <cfRule type="cellIs" dxfId="1096" priority="31" operator="equal">
      <formula>0</formula>
    </cfRule>
  </conditionalFormatting>
  <conditionalFormatting sqref="AO11:AO34 AN11:AN35">
    <cfRule type="cellIs" dxfId="1095" priority="30" operator="greaterThan">
      <formula>1179</formula>
    </cfRule>
  </conditionalFormatting>
  <conditionalFormatting sqref="AO11:AO34 AN11:AN35">
    <cfRule type="cellIs" dxfId="1094" priority="29" operator="greaterThan">
      <formula>99</formula>
    </cfRule>
  </conditionalFormatting>
  <conditionalFormatting sqref="AO11:AO34 AN11:AN35">
    <cfRule type="cellIs" dxfId="1093" priority="28" operator="greaterThan">
      <formula>0.99</formula>
    </cfRule>
  </conditionalFormatting>
  <conditionalFormatting sqref="AQ11:AQ34">
    <cfRule type="cellIs" dxfId="1092" priority="27" operator="equal">
      <formula>0</formula>
    </cfRule>
  </conditionalFormatting>
  <conditionalFormatting sqref="AQ11:AQ34">
    <cfRule type="cellIs" dxfId="1091" priority="26" operator="greaterThan">
      <formula>1179</formula>
    </cfRule>
  </conditionalFormatting>
  <conditionalFormatting sqref="AQ11:AQ34">
    <cfRule type="cellIs" dxfId="1090" priority="25" operator="greaterThan">
      <formula>99</formula>
    </cfRule>
  </conditionalFormatting>
  <conditionalFormatting sqref="AQ11:AQ34">
    <cfRule type="cellIs" dxfId="1089" priority="24" operator="greaterThan">
      <formula>0.99</formula>
    </cfRule>
  </conditionalFormatting>
  <conditionalFormatting sqref="Z11:Z15 Z34">
    <cfRule type="containsText" dxfId="1088" priority="20" operator="containsText" text="N/A">
      <formula>NOT(ISERROR(SEARCH("N/A",Z11)))</formula>
    </cfRule>
    <cfRule type="cellIs" dxfId="1087" priority="23" operator="equal">
      <formula>0</formula>
    </cfRule>
  </conditionalFormatting>
  <conditionalFormatting sqref="Z11:Z15 Z34">
    <cfRule type="cellIs" dxfId="1086" priority="22" operator="greaterThanOrEqual">
      <formula>1185</formula>
    </cfRule>
  </conditionalFormatting>
  <conditionalFormatting sqref="Z11:Z15 Z34">
    <cfRule type="cellIs" dxfId="1085" priority="21" operator="between">
      <formula>0.1</formula>
      <formula>1184</formula>
    </cfRule>
  </conditionalFormatting>
  <conditionalFormatting sqref="AJ11:AN35">
    <cfRule type="cellIs" dxfId="1084" priority="19" operator="equal">
      <formula>0</formula>
    </cfRule>
  </conditionalFormatting>
  <conditionalFormatting sqref="AJ11:AN35">
    <cfRule type="cellIs" dxfId="1083" priority="18" operator="greaterThan">
      <formula>1179</formula>
    </cfRule>
  </conditionalFormatting>
  <conditionalFormatting sqref="AJ11:AN35">
    <cfRule type="cellIs" dxfId="1082" priority="17" operator="greaterThan">
      <formula>99</formula>
    </cfRule>
  </conditionalFormatting>
  <conditionalFormatting sqref="AJ11:AN35">
    <cfRule type="cellIs" dxfId="1081" priority="16" operator="greaterThan">
      <formula>0.99</formula>
    </cfRule>
  </conditionalFormatting>
  <conditionalFormatting sqref="AP11:AP34">
    <cfRule type="cellIs" dxfId="1080" priority="15" operator="equal">
      <formula>0</formula>
    </cfRule>
  </conditionalFormatting>
  <conditionalFormatting sqref="AP11:AP34">
    <cfRule type="cellIs" dxfId="1079" priority="14" operator="greaterThan">
      <formula>1179</formula>
    </cfRule>
  </conditionalFormatting>
  <conditionalFormatting sqref="AP11:AP34">
    <cfRule type="cellIs" dxfId="1078" priority="13" operator="greaterThan">
      <formula>99</formula>
    </cfRule>
  </conditionalFormatting>
  <conditionalFormatting sqref="AP11:AP34">
    <cfRule type="cellIs" dxfId="1077" priority="12" operator="greaterThan">
      <formula>0.99</formula>
    </cfRule>
  </conditionalFormatting>
  <conditionalFormatting sqref="AH32:AH34">
    <cfRule type="cellIs" dxfId="1076" priority="10" operator="greaterThan">
      <formula>$AH$8</formula>
    </cfRule>
    <cfRule type="cellIs" dxfId="1075" priority="11" operator="greaterThan">
      <formula>$AH$8</formula>
    </cfRule>
  </conditionalFormatting>
  <conditionalFormatting sqref="AI11:AI34">
    <cfRule type="cellIs" dxfId="1074" priority="9" operator="greaterThan">
      <formula>$AI$8</formula>
    </cfRule>
  </conditionalFormatting>
  <conditionalFormatting sqref="AL32:AN34 AL11:AL31">
    <cfRule type="cellIs" dxfId="1073" priority="8" operator="equal">
      <formula>0</formula>
    </cfRule>
  </conditionalFormatting>
  <conditionalFormatting sqref="AL32:AN34 AL11:AL31">
    <cfRule type="cellIs" dxfId="1072" priority="7" operator="greaterThan">
      <formula>1179</formula>
    </cfRule>
  </conditionalFormatting>
  <conditionalFormatting sqref="AL32:AN34 AL11:AL31">
    <cfRule type="cellIs" dxfId="1071" priority="6" operator="greaterThan">
      <formula>99</formula>
    </cfRule>
  </conditionalFormatting>
  <conditionalFormatting sqref="AL32:AN34 AL11:AL31">
    <cfRule type="cellIs" dxfId="1070" priority="5" operator="greaterThan">
      <formula>0.99</formula>
    </cfRule>
  </conditionalFormatting>
  <conditionalFormatting sqref="AM16:AM34">
    <cfRule type="cellIs" dxfId="1069" priority="4" operator="equal">
      <formula>0</formula>
    </cfRule>
  </conditionalFormatting>
  <conditionalFormatting sqref="AM16:AM34">
    <cfRule type="cellIs" dxfId="1068" priority="3" operator="greaterThan">
      <formula>1179</formula>
    </cfRule>
  </conditionalFormatting>
  <conditionalFormatting sqref="AM16:AM34">
    <cfRule type="cellIs" dxfId="1067" priority="2" operator="greaterThan">
      <formula>99</formula>
    </cfRule>
  </conditionalFormatting>
  <conditionalFormatting sqref="AM16:AM34">
    <cfRule type="cellIs" dxfId="1066"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9"/>
  <sheetViews>
    <sheetView showWhiteSpace="0" topLeftCell="A10" zoomScaleNormal="100" workbookViewId="0">
      <selection activeCell="B43" sqref="B43:B48"/>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126</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178"/>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75" t="s">
        <v>10</v>
      </c>
      <c r="I7" s="108" t="s">
        <v>11</v>
      </c>
      <c r="J7" s="108" t="s">
        <v>12</v>
      </c>
      <c r="K7" s="108" t="s">
        <v>13</v>
      </c>
      <c r="L7" s="12"/>
      <c r="M7" s="12"/>
      <c r="N7" s="12"/>
      <c r="O7" s="175"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42596</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22660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179" t="s">
        <v>51</v>
      </c>
      <c r="V9" s="179" t="s">
        <v>52</v>
      </c>
      <c r="W9" s="283" t="s">
        <v>53</v>
      </c>
      <c r="X9" s="284" t="s">
        <v>54</v>
      </c>
      <c r="Y9" s="285"/>
      <c r="Z9" s="285"/>
      <c r="AA9" s="285"/>
      <c r="AB9" s="285"/>
      <c r="AC9" s="285"/>
      <c r="AD9" s="285"/>
      <c r="AE9" s="286"/>
      <c r="AF9" s="177" t="s">
        <v>55</v>
      </c>
      <c r="AG9" s="177" t="s">
        <v>56</v>
      </c>
      <c r="AH9" s="272" t="s">
        <v>57</v>
      </c>
      <c r="AI9" s="287" t="s">
        <v>58</v>
      </c>
      <c r="AJ9" s="179" t="s">
        <v>59</v>
      </c>
      <c r="AK9" s="179" t="s">
        <v>60</v>
      </c>
      <c r="AL9" s="179" t="s">
        <v>61</v>
      </c>
      <c r="AM9" s="179" t="s">
        <v>62</v>
      </c>
      <c r="AN9" s="179" t="s">
        <v>63</v>
      </c>
      <c r="AO9" s="179" t="s">
        <v>64</v>
      </c>
      <c r="AP9" s="179" t="s">
        <v>65</v>
      </c>
      <c r="AQ9" s="270" t="s">
        <v>66</v>
      </c>
      <c r="AR9" s="179" t="s">
        <v>67</v>
      </c>
      <c r="AS9" s="272" t="s">
        <v>68</v>
      </c>
      <c r="AV9" s="35" t="s">
        <v>69</v>
      </c>
      <c r="AW9" s="35" t="s">
        <v>70</v>
      </c>
      <c r="AY9" s="36" t="s">
        <v>71</v>
      </c>
    </row>
    <row r="10" spans="2:51" x14ac:dyDescent="0.25">
      <c r="B10" s="179" t="s">
        <v>72</v>
      </c>
      <c r="C10" s="179" t="s">
        <v>73</v>
      </c>
      <c r="D10" s="179" t="s">
        <v>74</v>
      </c>
      <c r="E10" s="179" t="s">
        <v>75</v>
      </c>
      <c r="F10" s="179" t="s">
        <v>74</v>
      </c>
      <c r="G10" s="179" t="s">
        <v>75</v>
      </c>
      <c r="H10" s="266"/>
      <c r="I10" s="179" t="s">
        <v>75</v>
      </c>
      <c r="J10" s="179" t="s">
        <v>75</v>
      </c>
      <c r="K10" s="179" t="s">
        <v>75</v>
      </c>
      <c r="L10" s="28" t="s">
        <v>29</v>
      </c>
      <c r="M10" s="269"/>
      <c r="N10" s="28" t="s">
        <v>29</v>
      </c>
      <c r="O10" s="271"/>
      <c r="P10" s="271"/>
      <c r="Q10" s="1">
        <f>'AUG 13'!Q34</f>
        <v>13139767</v>
      </c>
      <c r="R10" s="280"/>
      <c r="S10" s="281"/>
      <c r="T10" s="282"/>
      <c r="U10" s="179" t="s">
        <v>75</v>
      </c>
      <c r="V10" s="179" t="s">
        <v>75</v>
      </c>
      <c r="W10" s="283"/>
      <c r="X10" s="37" t="s">
        <v>76</v>
      </c>
      <c r="Y10" s="37" t="s">
        <v>77</v>
      </c>
      <c r="Z10" s="37" t="s">
        <v>78</v>
      </c>
      <c r="AA10" s="37" t="s">
        <v>79</v>
      </c>
      <c r="AB10" s="37" t="s">
        <v>80</v>
      </c>
      <c r="AC10" s="37" t="s">
        <v>81</v>
      </c>
      <c r="AD10" s="37" t="s">
        <v>82</v>
      </c>
      <c r="AE10" s="37" t="s">
        <v>83</v>
      </c>
      <c r="AF10" s="38"/>
      <c r="AG10" s="1">
        <f>'AUG 13'!AG34</f>
        <v>49272912</v>
      </c>
      <c r="AH10" s="272"/>
      <c r="AI10" s="288"/>
      <c r="AJ10" s="179" t="s">
        <v>84</v>
      </c>
      <c r="AK10" s="179" t="s">
        <v>84</v>
      </c>
      <c r="AL10" s="179" t="s">
        <v>84</v>
      </c>
      <c r="AM10" s="179" t="s">
        <v>84</v>
      </c>
      <c r="AN10" s="179" t="s">
        <v>84</v>
      </c>
      <c r="AO10" s="179" t="s">
        <v>84</v>
      </c>
      <c r="AP10" s="1">
        <f>'AUG 13'!AP34</f>
        <v>11130063</v>
      </c>
      <c r="AQ10" s="271"/>
      <c r="AR10" s="176" t="s">
        <v>85</v>
      </c>
      <c r="AS10" s="272"/>
      <c r="AV10" s="39" t="s">
        <v>86</v>
      </c>
      <c r="AW10" s="39" t="s">
        <v>87</v>
      </c>
      <c r="AY10" s="80" t="s">
        <v>126</v>
      </c>
    </row>
    <row r="11" spans="2:51" x14ac:dyDescent="0.25">
      <c r="B11" s="40">
        <v>2</v>
      </c>
      <c r="C11" s="40">
        <v>4.1666666666666664E-2</v>
      </c>
      <c r="D11" s="102">
        <v>8</v>
      </c>
      <c r="E11" s="41">
        <f t="shared" ref="E11:E34" si="0">D11/1.42</f>
        <v>5.6338028169014089</v>
      </c>
      <c r="F11" s="130">
        <v>45</v>
      </c>
      <c r="G11" s="41">
        <f>F11/1.42</f>
        <v>31.690140845070424</v>
      </c>
      <c r="H11" s="42" t="s">
        <v>88</v>
      </c>
      <c r="I11" s="42">
        <f>J11-(2/1.42)</f>
        <v>26.760563380281692</v>
      </c>
      <c r="J11" s="43">
        <f>(F11-5)/1.42</f>
        <v>28.169014084507044</v>
      </c>
      <c r="K11" s="42">
        <f>J11+(6/1.42)</f>
        <v>32.394366197183103</v>
      </c>
      <c r="L11" s="44">
        <v>14</v>
      </c>
      <c r="M11" s="45" t="s">
        <v>89</v>
      </c>
      <c r="N11" s="45">
        <v>11.4</v>
      </c>
      <c r="O11" s="103">
        <v>96</v>
      </c>
      <c r="P11" s="103">
        <v>70</v>
      </c>
      <c r="Q11" s="103">
        <v>13142960</v>
      </c>
      <c r="R11" s="46">
        <f>IF(ISBLANK(Q11),"-",Q11-Q10)</f>
        <v>3193</v>
      </c>
      <c r="S11" s="47">
        <f>R11*24/1000</f>
        <v>76.632000000000005</v>
      </c>
      <c r="T11" s="47">
        <f>R11/1000</f>
        <v>3.1930000000000001</v>
      </c>
      <c r="U11" s="104">
        <v>6.1</v>
      </c>
      <c r="V11" s="104">
        <f>U11</f>
        <v>6.1</v>
      </c>
      <c r="W11" s="105" t="s">
        <v>212</v>
      </c>
      <c r="X11" s="107">
        <v>0</v>
      </c>
      <c r="Y11" s="107">
        <v>0</v>
      </c>
      <c r="Z11" s="107">
        <v>1007</v>
      </c>
      <c r="AA11" s="107">
        <v>0</v>
      </c>
      <c r="AB11" s="107">
        <v>0</v>
      </c>
      <c r="AC11" s="48" t="s">
        <v>90</v>
      </c>
      <c r="AD11" s="48" t="s">
        <v>90</v>
      </c>
      <c r="AE11" s="48" t="s">
        <v>90</v>
      </c>
      <c r="AF11" s="106" t="s">
        <v>90</v>
      </c>
      <c r="AG11" s="112">
        <v>49273316</v>
      </c>
      <c r="AH11" s="49">
        <f>IF(ISBLANK(AG11),"-",AG11-AG10)</f>
        <v>404</v>
      </c>
      <c r="AI11" s="50">
        <f>AH11/T11</f>
        <v>126.52677732539931</v>
      </c>
      <c r="AJ11" s="95">
        <v>0</v>
      </c>
      <c r="AK11" s="95">
        <v>0</v>
      </c>
      <c r="AL11" s="95">
        <v>1</v>
      </c>
      <c r="AM11" s="95">
        <v>0</v>
      </c>
      <c r="AN11" s="95">
        <v>0</v>
      </c>
      <c r="AO11" s="95">
        <v>0.45</v>
      </c>
      <c r="AP11" s="107">
        <v>11131362</v>
      </c>
      <c r="AQ11" s="107">
        <f t="shared" ref="AQ11:AQ34" si="1">AP11-AP10</f>
        <v>1299</v>
      </c>
      <c r="AR11" s="51"/>
      <c r="AS11" s="52" t="s">
        <v>113</v>
      </c>
      <c r="AV11" s="39" t="s">
        <v>88</v>
      </c>
      <c r="AW11" s="39" t="s">
        <v>91</v>
      </c>
      <c r="AY11" s="80" t="s">
        <v>125</v>
      </c>
    </row>
    <row r="12" spans="2:51" x14ac:dyDescent="0.25">
      <c r="B12" s="40">
        <v>2.0416666666666701</v>
      </c>
      <c r="C12" s="40">
        <v>8.3333333333333329E-2</v>
      </c>
      <c r="D12" s="102">
        <v>12</v>
      </c>
      <c r="E12" s="41">
        <f t="shared" si="0"/>
        <v>8.4507042253521139</v>
      </c>
      <c r="F12" s="130">
        <v>45</v>
      </c>
      <c r="G12" s="41">
        <f t="shared" ref="G12:G34" si="2">F12/1.42</f>
        <v>31.690140845070424</v>
      </c>
      <c r="H12" s="42" t="s">
        <v>88</v>
      </c>
      <c r="I12" s="42">
        <f t="shared" ref="I12:I34" si="3">J12-(2/1.42)</f>
        <v>26.760563380281692</v>
      </c>
      <c r="J12" s="43">
        <f>(F12-5)/1.42</f>
        <v>28.169014084507044</v>
      </c>
      <c r="K12" s="42">
        <f>J12+(6/1.42)</f>
        <v>32.394366197183103</v>
      </c>
      <c r="L12" s="44">
        <v>14</v>
      </c>
      <c r="M12" s="45" t="s">
        <v>89</v>
      </c>
      <c r="N12" s="45">
        <v>11.2</v>
      </c>
      <c r="O12" s="103">
        <v>100</v>
      </c>
      <c r="P12" s="103">
        <v>70</v>
      </c>
      <c r="Q12" s="103">
        <v>13146154</v>
      </c>
      <c r="R12" s="46">
        <f t="shared" ref="R12:R34" si="4">IF(ISBLANK(Q12),"-",Q12-Q11)</f>
        <v>3194</v>
      </c>
      <c r="S12" s="47">
        <f t="shared" ref="S12:S34" si="5">R12*24/1000</f>
        <v>76.656000000000006</v>
      </c>
      <c r="T12" s="47">
        <f t="shared" ref="T12:T34" si="6">R12/1000</f>
        <v>3.194</v>
      </c>
      <c r="U12" s="104">
        <v>7.8</v>
      </c>
      <c r="V12" s="104">
        <f t="shared" ref="V12:V34" si="7">U12</f>
        <v>7.8</v>
      </c>
      <c r="W12" s="105" t="s">
        <v>212</v>
      </c>
      <c r="X12" s="107">
        <v>0</v>
      </c>
      <c r="Y12" s="107">
        <v>0</v>
      </c>
      <c r="Z12" s="107">
        <v>1007</v>
      </c>
      <c r="AA12" s="107">
        <v>0</v>
      </c>
      <c r="AB12" s="107">
        <v>0</v>
      </c>
      <c r="AC12" s="48" t="s">
        <v>90</v>
      </c>
      <c r="AD12" s="48" t="s">
        <v>90</v>
      </c>
      <c r="AE12" s="48" t="s">
        <v>90</v>
      </c>
      <c r="AF12" s="106" t="s">
        <v>90</v>
      </c>
      <c r="AG12" s="112">
        <v>49273640</v>
      </c>
      <c r="AH12" s="49">
        <f>IF(ISBLANK(AG12),"-",AG12-AG11)</f>
        <v>324</v>
      </c>
      <c r="AI12" s="50">
        <f t="shared" ref="AI12:AI34" si="8">AH12/T12</f>
        <v>101.44020037570445</v>
      </c>
      <c r="AJ12" s="95">
        <v>0</v>
      </c>
      <c r="AK12" s="95">
        <v>0</v>
      </c>
      <c r="AL12" s="95">
        <v>1</v>
      </c>
      <c r="AM12" s="95">
        <v>0</v>
      </c>
      <c r="AN12" s="95">
        <v>0</v>
      </c>
      <c r="AO12" s="95">
        <v>0.45</v>
      </c>
      <c r="AP12" s="107">
        <v>11132631</v>
      </c>
      <c r="AQ12" s="107">
        <f t="shared" si="1"/>
        <v>1269</v>
      </c>
      <c r="AR12" s="110">
        <v>1.08</v>
      </c>
      <c r="AS12" s="52" t="s">
        <v>113</v>
      </c>
      <c r="AV12" s="39" t="s">
        <v>92</v>
      </c>
      <c r="AW12" s="39" t="s">
        <v>93</v>
      </c>
      <c r="AY12" s="80" t="s">
        <v>124</v>
      </c>
    </row>
    <row r="13" spans="2:51" x14ac:dyDescent="0.25">
      <c r="B13" s="40">
        <v>2.0833333333333299</v>
      </c>
      <c r="C13" s="40">
        <v>0.125</v>
      </c>
      <c r="D13" s="102">
        <v>14</v>
      </c>
      <c r="E13" s="41">
        <f t="shared" si="0"/>
        <v>9.8591549295774659</v>
      </c>
      <c r="F13" s="130">
        <v>46</v>
      </c>
      <c r="G13" s="41">
        <f t="shared" si="2"/>
        <v>32.394366197183103</v>
      </c>
      <c r="H13" s="42" t="s">
        <v>88</v>
      </c>
      <c r="I13" s="42">
        <f t="shared" si="3"/>
        <v>27.464788732394368</v>
      </c>
      <c r="J13" s="43">
        <f>(F13-5)/1.42</f>
        <v>28.87323943661972</v>
      </c>
      <c r="K13" s="42">
        <f>J13+(6/1.42)</f>
        <v>33.098591549295776</v>
      </c>
      <c r="L13" s="44">
        <v>14</v>
      </c>
      <c r="M13" s="45" t="s">
        <v>89</v>
      </c>
      <c r="N13" s="45">
        <v>11.2</v>
      </c>
      <c r="O13" s="103">
        <v>100</v>
      </c>
      <c r="P13" s="103">
        <v>70</v>
      </c>
      <c r="Q13" s="103">
        <v>13148721</v>
      </c>
      <c r="R13" s="46">
        <f t="shared" si="4"/>
        <v>2567</v>
      </c>
      <c r="S13" s="47">
        <f t="shared" si="5"/>
        <v>61.607999999999997</v>
      </c>
      <c r="T13" s="47">
        <f t="shared" si="6"/>
        <v>2.5670000000000002</v>
      </c>
      <c r="U13" s="104">
        <v>8.3000000000000007</v>
      </c>
      <c r="V13" s="104">
        <f t="shared" si="7"/>
        <v>8.3000000000000007</v>
      </c>
      <c r="W13" s="105" t="s">
        <v>212</v>
      </c>
      <c r="X13" s="107">
        <v>0</v>
      </c>
      <c r="Y13" s="107">
        <v>0</v>
      </c>
      <c r="Z13" s="107">
        <v>1007</v>
      </c>
      <c r="AA13" s="107">
        <v>0</v>
      </c>
      <c r="AB13" s="107">
        <v>0</v>
      </c>
      <c r="AC13" s="48" t="s">
        <v>90</v>
      </c>
      <c r="AD13" s="48" t="s">
        <v>90</v>
      </c>
      <c r="AE13" s="48" t="s">
        <v>90</v>
      </c>
      <c r="AF13" s="106" t="s">
        <v>90</v>
      </c>
      <c r="AG13" s="112">
        <v>49273966</v>
      </c>
      <c r="AH13" s="49">
        <f>IF(ISBLANK(AG13),"-",AG13-AG12)</f>
        <v>326</v>
      </c>
      <c r="AI13" s="50">
        <f t="shared" si="8"/>
        <v>126.99649396182313</v>
      </c>
      <c r="AJ13" s="95">
        <v>0</v>
      </c>
      <c r="AK13" s="95">
        <v>0</v>
      </c>
      <c r="AL13" s="95">
        <v>1</v>
      </c>
      <c r="AM13" s="95">
        <v>0</v>
      </c>
      <c r="AN13" s="95">
        <v>0</v>
      </c>
      <c r="AO13" s="95">
        <v>0.45</v>
      </c>
      <c r="AP13" s="107">
        <v>11134022</v>
      </c>
      <c r="AQ13" s="107">
        <f t="shared" si="1"/>
        <v>1391</v>
      </c>
      <c r="AR13" s="51"/>
      <c r="AS13" s="52" t="s">
        <v>113</v>
      </c>
      <c r="AV13" s="39" t="s">
        <v>94</v>
      </c>
      <c r="AW13" s="39" t="s">
        <v>95</v>
      </c>
      <c r="AY13" s="80" t="s">
        <v>129</v>
      </c>
    </row>
    <row r="14" spans="2:51" x14ac:dyDescent="0.25">
      <c r="B14" s="40">
        <v>2.125</v>
      </c>
      <c r="C14" s="40">
        <v>0.16666666666666699</v>
      </c>
      <c r="D14" s="102">
        <v>18</v>
      </c>
      <c r="E14" s="41">
        <f t="shared" si="0"/>
        <v>12.67605633802817</v>
      </c>
      <c r="F14" s="126">
        <v>47</v>
      </c>
      <c r="G14" s="41">
        <f t="shared" si="2"/>
        <v>33.098591549295776</v>
      </c>
      <c r="H14" s="42" t="s">
        <v>88</v>
      </c>
      <c r="I14" s="42">
        <f t="shared" si="3"/>
        <v>28.169014084507044</v>
      </c>
      <c r="J14" s="43">
        <f>(F14-5)/1.42</f>
        <v>29.577464788732396</v>
      </c>
      <c r="K14" s="42">
        <f>J14+(6/1.42)</f>
        <v>33.802816901408455</v>
      </c>
      <c r="L14" s="44">
        <v>14</v>
      </c>
      <c r="M14" s="45" t="s">
        <v>89</v>
      </c>
      <c r="N14" s="45">
        <v>12.8</v>
      </c>
      <c r="O14" s="103">
        <v>69</v>
      </c>
      <c r="P14" s="103">
        <v>70</v>
      </c>
      <c r="Q14" s="103">
        <v>13151924</v>
      </c>
      <c r="R14" s="46">
        <f t="shared" si="4"/>
        <v>3203</v>
      </c>
      <c r="S14" s="47">
        <f t="shared" si="5"/>
        <v>76.872</v>
      </c>
      <c r="T14" s="47">
        <f t="shared" si="6"/>
        <v>3.2029999999999998</v>
      </c>
      <c r="U14" s="104">
        <v>9.5</v>
      </c>
      <c r="V14" s="104">
        <f t="shared" si="7"/>
        <v>9.5</v>
      </c>
      <c r="W14" s="105" t="s">
        <v>212</v>
      </c>
      <c r="X14" s="107">
        <v>0</v>
      </c>
      <c r="Y14" s="107">
        <v>0</v>
      </c>
      <c r="Z14" s="107">
        <v>1007</v>
      </c>
      <c r="AA14" s="107">
        <v>0</v>
      </c>
      <c r="AB14" s="107">
        <v>0</v>
      </c>
      <c r="AC14" s="48" t="s">
        <v>90</v>
      </c>
      <c r="AD14" s="48" t="s">
        <v>90</v>
      </c>
      <c r="AE14" s="48" t="s">
        <v>90</v>
      </c>
      <c r="AF14" s="106" t="s">
        <v>90</v>
      </c>
      <c r="AG14" s="112">
        <v>49274324</v>
      </c>
      <c r="AH14" s="49">
        <f t="shared" ref="AH14:AH34" si="9">IF(ISBLANK(AG14),"-",AG14-AG13)</f>
        <v>358</v>
      </c>
      <c r="AI14" s="50">
        <f t="shared" si="8"/>
        <v>111.77021542304091</v>
      </c>
      <c r="AJ14" s="95">
        <v>0</v>
      </c>
      <c r="AK14" s="95">
        <v>0</v>
      </c>
      <c r="AL14" s="95">
        <v>1</v>
      </c>
      <c r="AM14" s="95">
        <v>0</v>
      </c>
      <c r="AN14" s="95">
        <v>0</v>
      </c>
      <c r="AO14" s="95">
        <v>0.45</v>
      </c>
      <c r="AP14" s="107">
        <v>11134864</v>
      </c>
      <c r="AQ14" s="107">
        <f>AP14-AP13</f>
        <v>842</v>
      </c>
      <c r="AR14" s="51"/>
      <c r="AS14" s="52" t="s">
        <v>113</v>
      </c>
      <c r="AT14" s="54"/>
      <c r="AV14" s="39" t="s">
        <v>96</v>
      </c>
      <c r="AW14" s="39" t="s">
        <v>97</v>
      </c>
      <c r="AY14" s="80" t="s">
        <v>146</v>
      </c>
    </row>
    <row r="15" spans="2:51" ht="14.25" customHeight="1" x14ac:dyDescent="0.25">
      <c r="B15" s="40">
        <v>2.1666666666666701</v>
      </c>
      <c r="C15" s="40">
        <v>0.20833333333333301</v>
      </c>
      <c r="D15" s="102">
        <v>14</v>
      </c>
      <c r="E15" s="41">
        <f t="shared" si="0"/>
        <v>9.8591549295774659</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124</v>
      </c>
      <c r="P15" s="103">
        <v>117</v>
      </c>
      <c r="Q15" s="103">
        <v>13156148</v>
      </c>
      <c r="R15" s="46">
        <f t="shared" si="4"/>
        <v>4224</v>
      </c>
      <c r="S15" s="47">
        <f t="shared" si="5"/>
        <v>101.376</v>
      </c>
      <c r="T15" s="47">
        <f t="shared" si="6"/>
        <v>4.2240000000000002</v>
      </c>
      <c r="U15" s="104">
        <v>9.5</v>
      </c>
      <c r="V15" s="104">
        <f t="shared" si="7"/>
        <v>9.5</v>
      </c>
      <c r="W15" s="105" t="s">
        <v>131</v>
      </c>
      <c r="X15" s="107">
        <v>0</v>
      </c>
      <c r="Y15" s="107">
        <v>0</v>
      </c>
      <c r="Z15" s="107">
        <v>1096</v>
      </c>
      <c r="AA15" s="107">
        <v>1185</v>
      </c>
      <c r="AB15" s="107">
        <v>1095</v>
      </c>
      <c r="AC15" s="48" t="s">
        <v>90</v>
      </c>
      <c r="AD15" s="48" t="s">
        <v>90</v>
      </c>
      <c r="AE15" s="48" t="s">
        <v>90</v>
      </c>
      <c r="AF15" s="106" t="s">
        <v>90</v>
      </c>
      <c r="AG15" s="112">
        <v>49275156</v>
      </c>
      <c r="AH15" s="49">
        <f t="shared" si="9"/>
        <v>832</v>
      </c>
      <c r="AI15" s="50">
        <f t="shared" si="8"/>
        <v>196.96969696969697</v>
      </c>
      <c r="AJ15" s="95">
        <v>0</v>
      </c>
      <c r="AK15" s="95">
        <v>0</v>
      </c>
      <c r="AL15" s="95">
        <v>1</v>
      </c>
      <c r="AM15" s="95">
        <v>1</v>
      </c>
      <c r="AN15" s="95">
        <v>1</v>
      </c>
      <c r="AO15" s="95">
        <v>0</v>
      </c>
      <c r="AP15" s="107">
        <v>11134864</v>
      </c>
      <c r="AQ15" s="107">
        <f>AP15-AP14</f>
        <v>0</v>
      </c>
      <c r="AR15" s="51"/>
      <c r="AS15" s="52" t="s">
        <v>113</v>
      </c>
      <c r="AV15" s="39" t="s">
        <v>98</v>
      </c>
      <c r="AW15" s="39" t="s">
        <v>99</v>
      </c>
      <c r="AY15" s="94"/>
    </row>
    <row r="16" spans="2:51" x14ac:dyDescent="0.25">
      <c r="B16" s="40">
        <v>2.2083333333333299</v>
      </c>
      <c r="C16" s="40">
        <v>0.25</v>
      </c>
      <c r="D16" s="102">
        <v>13</v>
      </c>
      <c r="E16" s="41">
        <f t="shared" si="0"/>
        <v>9.1549295774647899</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124</v>
      </c>
      <c r="P16" s="103">
        <v>121</v>
      </c>
      <c r="Q16" s="103">
        <v>13161254</v>
      </c>
      <c r="R16" s="46">
        <f t="shared" si="4"/>
        <v>5106</v>
      </c>
      <c r="S16" s="47">
        <f t="shared" si="5"/>
        <v>122.544</v>
      </c>
      <c r="T16" s="47">
        <f t="shared" si="6"/>
        <v>5.1059999999999999</v>
      </c>
      <c r="U16" s="104">
        <v>9.5</v>
      </c>
      <c r="V16" s="104">
        <f t="shared" si="7"/>
        <v>9.5</v>
      </c>
      <c r="W16" s="105" t="s">
        <v>131</v>
      </c>
      <c r="X16" s="107">
        <v>0</v>
      </c>
      <c r="Y16" s="107">
        <v>0</v>
      </c>
      <c r="Z16" s="107">
        <v>1095</v>
      </c>
      <c r="AA16" s="107">
        <v>1185</v>
      </c>
      <c r="AB16" s="107">
        <v>1096</v>
      </c>
      <c r="AC16" s="48" t="s">
        <v>90</v>
      </c>
      <c r="AD16" s="48" t="s">
        <v>90</v>
      </c>
      <c r="AE16" s="48" t="s">
        <v>90</v>
      </c>
      <c r="AF16" s="106" t="s">
        <v>90</v>
      </c>
      <c r="AG16" s="112">
        <v>49276220</v>
      </c>
      <c r="AH16" s="49">
        <f t="shared" si="9"/>
        <v>1064</v>
      </c>
      <c r="AI16" s="50">
        <f t="shared" si="8"/>
        <v>208.38229533881707</v>
      </c>
      <c r="AJ16" s="95">
        <v>0</v>
      </c>
      <c r="AK16" s="95">
        <v>0</v>
      </c>
      <c r="AL16" s="95">
        <v>1</v>
      </c>
      <c r="AM16" s="95">
        <v>1</v>
      </c>
      <c r="AN16" s="95">
        <v>1</v>
      </c>
      <c r="AO16" s="95">
        <v>0</v>
      </c>
      <c r="AP16" s="107">
        <v>11134864</v>
      </c>
      <c r="AQ16" s="107">
        <f>AP16-AP15</f>
        <v>0</v>
      </c>
      <c r="AR16" s="53">
        <v>1.1000000000000001</v>
      </c>
      <c r="AS16" s="52" t="s">
        <v>101</v>
      </c>
      <c r="AV16" s="39" t="s">
        <v>102</v>
      </c>
      <c r="AW16" s="39" t="s">
        <v>103</v>
      </c>
      <c r="AY16" s="94"/>
    </row>
    <row r="17" spans="1:51" x14ac:dyDescent="0.25">
      <c r="B17" s="40">
        <v>2.25</v>
      </c>
      <c r="C17" s="40">
        <v>0.29166666666666702</v>
      </c>
      <c r="D17" s="102">
        <v>12</v>
      </c>
      <c r="E17" s="41">
        <f t="shared" si="0"/>
        <v>8.4507042253521139</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141</v>
      </c>
      <c r="P17" s="103">
        <v>136</v>
      </c>
      <c r="Q17" s="103">
        <v>13166696</v>
      </c>
      <c r="R17" s="46">
        <f t="shared" si="4"/>
        <v>5442</v>
      </c>
      <c r="S17" s="47">
        <f t="shared" si="5"/>
        <v>130.608</v>
      </c>
      <c r="T17" s="47">
        <f t="shared" si="6"/>
        <v>5.4420000000000002</v>
      </c>
      <c r="U17" s="104">
        <v>9.5</v>
      </c>
      <c r="V17" s="104">
        <f t="shared" si="7"/>
        <v>9.5</v>
      </c>
      <c r="W17" s="105" t="s">
        <v>131</v>
      </c>
      <c r="X17" s="107">
        <v>0</v>
      </c>
      <c r="Y17" s="107">
        <v>0</v>
      </c>
      <c r="Z17" s="107">
        <v>1156</v>
      </c>
      <c r="AA17" s="107">
        <v>1185</v>
      </c>
      <c r="AB17" s="107">
        <v>1187</v>
      </c>
      <c r="AC17" s="48" t="s">
        <v>90</v>
      </c>
      <c r="AD17" s="48" t="s">
        <v>90</v>
      </c>
      <c r="AE17" s="48" t="s">
        <v>90</v>
      </c>
      <c r="AF17" s="106" t="s">
        <v>90</v>
      </c>
      <c r="AG17" s="112">
        <v>49277368</v>
      </c>
      <c r="AH17" s="49">
        <f t="shared" si="9"/>
        <v>1148</v>
      </c>
      <c r="AI17" s="50">
        <f t="shared" si="8"/>
        <v>210.95185593531789</v>
      </c>
      <c r="AJ17" s="95">
        <v>0</v>
      </c>
      <c r="AK17" s="95">
        <v>0</v>
      </c>
      <c r="AL17" s="95">
        <v>1</v>
      </c>
      <c r="AM17" s="95">
        <v>1</v>
      </c>
      <c r="AN17" s="95">
        <v>1</v>
      </c>
      <c r="AO17" s="95">
        <v>0</v>
      </c>
      <c r="AP17" s="107">
        <v>11134864</v>
      </c>
      <c r="AQ17" s="107">
        <f t="shared" si="1"/>
        <v>0</v>
      </c>
      <c r="AR17" s="51"/>
      <c r="AS17" s="52" t="s">
        <v>101</v>
      </c>
      <c r="AT17" s="54"/>
      <c r="AV17" s="39" t="s">
        <v>104</v>
      </c>
      <c r="AW17" s="39" t="s">
        <v>105</v>
      </c>
      <c r="AY17" s="97"/>
    </row>
    <row r="18" spans="1:51" x14ac:dyDescent="0.25">
      <c r="B18" s="40">
        <v>2.2916666666666701</v>
      </c>
      <c r="C18" s="40">
        <v>0.33333333333333298</v>
      </c>
      <c r="D18" s="102">
        <v>9</v>
      </c>
      <c r="E18" s="41">
        <f t="shared" si="0"/>
        <v>6.3380281690140849</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125</v>
      </c>
      <c r="P18" s="103">
        <v>140</v>
      </c>
      <c r="Q18" s="103">
        <v>13172752</v>
      </c>
      <c r="R18" s="46">
        <f t="shared" si="4"/>
        <v>6056</v>
      </c>
      <c r="S18" s="47">
        <f t="shared" si="5"/>
        <v>145.34399999999999</v>
      </c>
      <c r="T18" s="47">
        <f t="shared" si="6"/>
        <v>6.056</v>
      </c>
      <c r="U18" s="104">
        <v>9.3000000000000007</v>
      </c>
      <c r="V18" s="104">
        <f t="shared" si="7"/>
        <v>9.3000000000000007</v>
      </c>
      <c r="W18" s="105" t="s">
        <v>127</v>
      </c>
      <c r="X18" s="107">
        <v>0</v>
      </c>
      <c r="Y18" s="107">
        <v>1037</v>
      </c>
      <c r="Z18" s="107">
        <v>1186</v>
      </c>
      <c r="AA18" s="107">
        <v>1185</v>
      </c>
      <c r="AB18" s="107">
        <v>1187</v>
      </c>
      <c r="AC18" s="48" t="s">
        <v>90</v>
      </c>
      <c r="AD18" s="48" t="s">
        <v>90</v>
      </c>
      <c r="AE18" s="48" t="s">
        <v>90</v>
      </c>
      <c r="AF18" s="106" t="s">
        <v>90</v>
      </c>
      <c r="AG18" s="112">
        <v>49278668</v>
      </c>
      <c r="AH18" s="49">
        <f t="shared" si="9"/>
        <v>1300</v>
      </c>
      <c r="AI18" s="50">
        <f t="shared" si="8"/>
        <v>214.66314398943197</v>
      </c>
      <c r="AJ18" s="95">
        <v>0</v>
      </c>
      <c r="AK18" s="95">
        <v>1</v>
      </c>
      <c r="AL18" s="95">
        <v>1</v>
      </c>
      <c r="AM18" s="95">
        <v>1</v>
      </c>
      <c r="AN18" s="95">
        <v>1</v>
      </c>
      <c r="AO18" s="95">
        <v>0</v>
      </c>
      <c r="AP18" s="107">
        <v>11134864</v>
      </c>
      <c r="AQ18" s="107">
        <f t="shared" si="1"/>
        <v>0</v>
      </c>
      <c r="AR18" s="51"/>
      <c r="AS18" s="52" t="s">
        <v>101</v>
      </c>
      <c r="AV18" s="39" t="s">
        <v>106</v>
      </c>
      <c r="AW18" s="39" t="s">
        <v>107</v>
      </c>
      <c r="AY18" s="97"/>
    </row>
    <row r="19" spans="1:51" x14ac:dyDescent="0.25">
      <c r="A19" s="94" t="s">
        <v>130</v>
      </c>
      <c r="B19" s="40">
        <v>2.3333333333333299</v>
      </c>
      <c r="C19" s="40">
        <v>0.375</v>
      </c>
      <c r="D19" s="102">
        <v>6</v>
      </c>
      <c r="E19" s="41">
        <f t="shared" si="0"/>
        <v>4.2253521126760569</v>
      </c>
      <c r="F19" s="126">
        <v>67</v>
      </c>
      <c r="G19" s="41">
        <f t="shared" si="2"/>
        <v>47.183098591549296</v>
      </c>
      <c r="H19" s="42" t="s">
        <v>88</v>
      </c>
      <c r="I19" s="42">
        <f t="shared" si="3"/>
        <v>45.774647887323944</v>
      </c>
      <c r="J19" s="43">
        <f t="shared" si="10"/>
        <v>47.183098591549296</v>
      </c>
      <c r="K19" s="42">
        <f t="shared" si="11"/>
        <v>48.603098591549298</v>
      </c>
      <c r="L19" s="44">
        <v>19</v>
      </c>
      <c r="M19" s="45" t="s">
        <v>100</v>
      </c>
      <c r="N19" s="45">
        <v>18.399999999999999</v>
      </c>
      <c r="O19" s="103">
        <v>112</v>
      </c>
      <c r="P19" s="103">
        <v>153</v>
      </c>
      <c r="Q19" s="103">
        <v>13179605</v>
      </c>
      <c r="R19" s="46">
        <f t="shared" si="4"/>
        <v>6853</v>
      </c>
      <c r="S19" s="47">
        <f t="shared" si="5"/>
        <v>164.47200000000001</v>
      </c>
      <c r="T19" s="47">
        <f t="shared" si="6"/>
        <v>6.8529999999999998</v>
      </c>
      <c r="U19" s="104">
        <v>8.4</v>
      </c>
      <c r="V19" s="104">
        <f t="shared" si="7"/>
        <v>8.4</v>
      </c>
      <c r="W19" s="105" t="s">
        <v>127</v>
      </c>
      <c r="X19" s="107">
        <v>0</v>
      </c>
      <c r="Y19" s="107">
        <v>1118</v>
      </c>
      <c r="Z19" s="107">
        <v>1186</v>
      </c>
      <c r="AA19" s="107">
        <v>1185</v>
      </c>
      <c r="AB19" s="107">
        <v>1186</v>
      </c>
      <c r="AC19" s="48" t="s">
        <v>90</v>
      </c>
      <c r="AD19" s="48" t="s">
        <v>90</v>
      </c>
      <c r="AE19" s="48" t="s">
        <v>90</v>
      </c>
      <c r="AF19" s="106" t="s">
        <v>90</v>
      </c>
      <c r="AG19" s="112">
        <v>49280048</v>
      </c>
      <c r="AH19" s="49">
        <f t="shared" si="9"/>
        <v>1380</v>
      </c>
      <c r="AI19" s="50">
        <f t="shared" si="8"/>
        <v>201.37166204581936</v>
      </c>
      <c r="AJ19" s="95">
        <v>0</v>
      </c>
      <c r="AK19" s="95">
        <v>1</v>
      </c>
      <c r="AL19" s="95">
        <v>1</v>
      </c>
      <c r="AM19" s="95">
        <v>1</v>
      </c>
      <c r="AN19" s="95">
        <v>1</v>
      </c>
      <c r="AO19" s="95">
        <v>0</v>
      </c>
      <c r="AP19" s="107">
        <v>11134864</v>
      </c>
      <c r="AQ19" s="107">
        <f t="shared" si="1"/>
        <v>0</v>
      </c>
      <c r="AR19" s="51"/>
      <c r="AS19" s="52" t="s">
        <v>101</v>
      </c>
      <c r="AV19" s="39" t="s">
        <v>108</v>
      </c>
      <c r="AW19" s="39" t="s">
        <v>109</v>
      </c>
      <c r="AY19" s="97"/>
    </row>
    <row r="20" spans="1:51" x14ac:dyDescent="0.25">
      <c r="B20" s="40">
        <v>2.375</v>
      </c>
      <c r="C20" s="40">
        <v>0.41666666666666669</v>
      </c>
      <c r="D20" s="102">
        <v>4</v>
      </c>
      <c r="E20" s="41">
        <f t="shared" si="0"/>
        <v>2.8169014084507045</v>
      </c>
      <c r="F20" s="126">
        <v>67</v>
      </c>
      <c r="G20" s="41">
        <f t="shared" si="2"/>
        <v>47.183098591549296</v>
      </c>
      <c r="H20" s="42" t="s">
        <v>88</v>
      </c>
      <c r="I20" s="42">
        <f t="shared" si="3"/>
        <v>45.774647887323944</v>
      </c>
      <c r="J20" s="43">
        <f t="shared" si="10"/>
        <v>47.183098591549296</v>
      </c>
      <c r="K20" s="42">
        <f t="shared" si="11"/>
        <v>48.603098591549298</v>
      </c>
      <c r="L20" s="44">
        <v>19</v>
      </c>
      <c r="M20" s="45" t="s">
        <v>100</v>
      </c>
      <c r="N20" s="45">
        <v>17.7</v>
      </c>
      <c r="O20" s="103">
        <v>110</v>
      </c>
      <c r="P20" s="103">
        <v>155</v>
      </c>
      <c r="Q20" s="103">
        <v>13185723</v>
      </c>
      <c r="R20" s="46">
        <f t="shared" si="4"/>
        <v>6118</v>
      </c>
      <c r="S20" s="47">
        <f t="shared" si="5"/>
        <v>146.83199999999999</v>
      </c>
      <c r="T20" s="47">
        <f t="shared" si="6"/>
        <v>6.1180000000000003</v>
      </c>
      <c r="U20" s="104">
        <v>7</v>
      </c>
      <c r="V20" s="104">
        <f t="shared" si="7"/>
        <v>7</v>
      </c>
      <c r="W20" s="105" t="s">
        <v>127</v>
      </c>
      <c r="X20" s="107">
        <v>0</v>
      </c>
      <c r="Y20" s="107">
        <v>1078</v>
      </c>
      <c r="Z20" s="107">
        <v>1187</v>
      </c>
      <c r="AA20" s="107">
        <v>1185</v>
      </c>
      <c r="AB20" s="107">
        <v>1187</v>
      </c>
      <c r="AC20" s="48" t="s">
        <v>90</v>
      </c>
      <c r="AD20" s="48" t="s">
        <v>90</v>
      </c>
      <c r="AE20" s="48" t="s">
        <v>90</v>
      </c>
      <c r="AF20" s="106" t="s">
        <v>90</v>
      </c>
      <c r="AG20" s="112">
        <v>49281368</v>
      </c>
      <c r="AH20" s="49">
        <f t="shared" si="9"/>
        <v>1320</v>
      </c>
      <c r="AI20" s="50">
        <f t="shared" si="8"/>
        <v>215.75678326250409</v>
      </c>
      <c r="AJ20" s="95">
        <v>0</v>
      </c>
      <c r="AK20" s="95">
        <v>1</v>
      </c>
      <c r="AL20" s="95">
        <v>1</v>
      </c>
      <c r="AM20" s="95">
        <v>1</v>
      </c>
      <c r="AN20" s="95">
        <v>1</v>
      </c>
      <c r="AO20" s="95">
        <v>0</v>
      </c>
      <c r="AP20" s="107">
        <v>11134864</v>
      </c>
      <c r="AQ20" s="107">
        <v>0</v>
      </c>
      <c r="AR20" s="53">
        <v>1.23</v>
      </c>
      <c r="AS20" s="52" t="s">
        <v>130</v>
      </c>
      <c r="AY20" s="97"/>
    </row>
    <row r="21" spans="1:51" x14ac:dyDescent="0.25">
      <c r="B21" s="40">
        <v>2.4166666666666701</v>
      </c>
      <c r="C21" s="40">
        <v>0.45833333333333298</v>
      </c>
      <c r="D21" s="102">
        <v>4</v>
      </c>
      <c r="E21" s="41">
        <f t="shared" si="0"/>
        <v>2.8169014084507045</v>
      </c>
      <c r="F21" s="126">
        <v>67</v>
      </c>
      <c r="G21" s="41">
        <f t="shared" si="2"/>
        <v>47.183098591549296</v>
      </c>
      <c r="H21" s="42" t="s">
        <v>88</v>
      </c>
      <c r="I21" s="42">
        <f t="shared" si="3"/>
        <v>45.774647887323944</v>
      </c>
      <c r="J21" s="43">
        <f t="shared" si="10"/>
        <v>47.183098591549296</v>
      </c>
      <c r="K21" s="42">
        <f t="shared" si="11"/>
        <v>48.603098591549298</v>
      </c>
      <c r="L21" s="44">
        <v>19</v>
      </c>
      <c r="M21" s="45" t="s">
        <v>100</v>
      </c>
      <c r="N21" s="45">
        <v>17.7</v>
      </c>
      <c r="O21" s="103">
        <v>108</v>
      </c>
      <c r="P21" s="103">
        <v>150</v>
      </c>
      <c r="Q21" s="103">
        <v>13191919</v>
      </c>
      <c r="R21" s="46">
        <f t="shared" si="4"/>
        <v>6196</v>
      </c>
      <c r="S21" s="47">
        <f t="shared" si="5"/>
        <v>148.70400000000001</v>
      </c>
      <c r="T21" s="47">
        <f t="shared" si="6"/>
        <v>6.1959999999999997</v>
      </c>
      <c r="U21" s="104">
        <v>6.3</v>
      </c>
      <c r="V21" s="104">
        <f t="shared" si="7"/>
        <v>6.3</v>
      </c>
      <c r="W21" s="105" t="s">
        <v>127</v>
      </c>
      <c r="X21" s="107">
        <v>0</v>
      </c>
      <c r="Y21" s="107">
        <v>1058</v>
      </c>
      <c r="Z21" s="107">
        <v>1186</v>
      </c>
      <c r="AA21" s="107">
        <v>1185</v>
      </c>
      <c r="AB21" s="107">
        <v>1187</v>
      </c>
      <c r="AC21" s="48" t="s">
        <v>90</v>
      </c>
      <c r="AD21" s="48" t="s">
        <v>90</v>
      </c>
      <c r="AE21" s="48" t="s">
        <v>90</v>
      </c>
      <c r="AF21" s="106" t="s">
        <v>90</v>
      </c>
      <c r="AG21" s="112">
        <v>49282728</v>
      </c>
      <c r="AH21" s="49">
        <f t="shared" si="9"/>
        <v>1360</v>
      </c>
      <c r="AI21" s="50">
        <f t="shared" si="8"/>
        <v>219.49644932214332</v>
      </c>
      <c r="AJ21" s="95">
        <v>0</v>
      </c>
      <c r="AK21" s="95">
        <v>1</v>
      </c>
      <c r="AL21" s="95">
        <v>1</v>
      </c>
      <c r="AM21" s="95">
        <v>1</v>
      </c>
      <c r="AN21" s="95">
        <v>1</v>
      </c>
      <c r="AO21" s="95">
        <v>0</v>
      </c>
      <c r="AP21" s="107">
        <v>11134864</v>
      </c>
      <c r="AQ21" s="107">
        <f t="shared" si="1"/>
        <v>0</v>
      </c>
      <c r="AR21" s="51"/>
      <c r="AS21" s="52" t="s">
        <v>101</v>
      </c>
      <c r="AY21" s="97"/>
    </row>
    <row r="22" spans="1:51" x14ac:dyDescent="0.25">
      <c r="A22" s="94" t="s">
        <v>135</v>
      </c>
      <c r="B22" s="40">
        <v>2.4583333333333299</v>
      </c>
      <c r="C22" s="40">
        <v>0.5</v>
      </c>
      <c r="D22" s="102">
        <v>3</v>
      </c>
      <c r="E22" s="41">
        <f t="shared" si="0"/>
        <v>2.1126760563380285</v>
      </c>
      <c r="F22" s="126">
        <v>74</v>
      </c>
      <c r="G22" s="41">
        <f t="shared" si="2"/>
        <v>52.112676056338032</v>
      </c>
      <c r="H22" s="42" t="s">
        <v>88</v>
      </c>
      <c r="I22" s="42">
        <f t="shared" si="3"/>
        <v>50.70422535211268</v>
      </c>
      <c r="J22" s="43">
        <f t="shared" si="10"/>
        <v>52.112676056338032</v>
      </c>
      <c r="K22" s="42">
        <f t="shared" si="11"/>
        <v>53.532676056338033</v>
      </c>
      <c r="L22" s="44">
        <v>19</v>
      </c>
      <c r="M22" s="45" t="s">
        <v>100</v>
      </c>
      <c r="N22" s="45">
        <v>17.3</v>
      </c>
      <c r="O22" s="103">
        <v>111</v>
      </c>
      <c r="P22" s="103">
        <v>156</v>
      </c>
      <c r="Q22" s="103">
        <v>13197892</v>
      </c>
      <c r="R22" s="46">
        <f t="shared" si="4"/>
        <v>5973</v>
      </c>
      <c r="S22" s="47">
        <f t="shared" si="5"/>
        <v>143.352</v>
      </c>
      <c r="T22" s="47">
        <f t="shared" si="6"/>
        <v>5.9729999999999999</v>
      </c>
      <c r="U22" s="104">
        <v>5.5</v>
      </c>
      <c r="V22" s="104">
        <f t="shared" si="7"/>
        <v>5.5</v>
      </c>
      <c r="W22" s="105" t="s">
        <v>127</v>
      </c>
      <c r="X22" s="107">
        <v>0</v>
      </c>
      <c r="Y22" s="107">
        <v>1038</v>
      </c>
      <c r="Z22" s="107">
        <v>1186</v>
      </c>
      <c r="AA22" s="107">
        <v>1185</v>
      </c>
      <c r="AB22" s="107">
        <v>1186</v>
      </c>
      <c r="AC22" s="48" t="s">
        <v>90</v>
      </c>
      <c r="AD22" s="48" t="s">
        <v>90</v>
      </c>
      <c r="AE22" s="48" t="s">
        <v>90</v>
      </c>
      <c r="AF22" s="106" t="s">
        <v>90</v>
      </c>
      <c r="AG22" s="112">
        <v>49284036</v>
      </c>
      <c r="AH22" s="49">
        <f t="shared" si="9"/>
        <v>1308</v>
      </c>
      <c r="AI22" s="50">
        <f t="shared" si="8"/>
        <v>218.98543445504771</v>
      </c>
      <c r="AJ22" s="95">
        <v>0</v>
      </c>
      <c r="AK22" s="95">
        <v>1</v>
      </c>
      <c r="AL22" s="95">
        <v>1</v>
      </c>
      <c r="AM22" s="95">
        <v>1</v>
      </c>
      <c r="AN22" s="95">
        <v>1</v>
      </c>
      <c r="AO22" s="95">
        <v>0</v>
      </c>
      <c r="AP22" s="107">
        <v>11134864</v>
      </c>
      <c r="AQ22" s="107">
        <f t="shared" si="1"/>
        <v>0</v>
      </c>
      <c r="AR22" s="51"/>
      <c r="AS22" s="52" t="s">
        <v>101</v>
      </c>
      <c r="AV22" s="55" t="s">
        <v>110</v>
      </c>
      <c r="AY22" s="97"/>
    </row>
    <row r="23" spans="1:51" x14ac:dyDescent="0.25">
      <c r="B23" s="40">
        <v>2.5</v>
      </c>
      <c r="C23" s="40">
        <v>0.54166666666666696</v>
      </c>
      <c r="D23" s="102">
        <v>3</v>
      </c>
      <c r="E23" s="41">
        <f t="shared" si="0"/>
        <v>2.1126760563380285</v>
      </c>
      <c r="F23" s="124">
        <v>68</v>
      </c>
      <c r="G23" s="41">
        <f t="shared" si="2"/>
        <v>47.887323943661976</v>
      </c>
      <c r="H23" s="42" t="s">
        <v>88</v>
      </c>
      <c r="I23" s="42">
        <f t="shared" si="3"/>
        <v>46.478873239436624</v>
      </c>
      <c r="J23" s="43">
        <f t="shared" si="10"/>
        <v>47.887323943661976</v>
      </c>
      <c r="K23" s="42">
        <f>J23+(6/1.42)</f>
        <v>52.112676056338032</v>
      </c>
      <c r="L23" s="44">
        <v>19</v>
      </c>
      <c r="M23" s="45" t="s">
        <v>100</v>
      </c>
      <c r="N23" s="45">
        <v>17.5</v>
      </c>
      <c r="O23" s="103">
        <v>97</v>
      </c>
      <c r="P23" s="103">
        <v>112</v>
      </c>
      <c r="Q23" s="103">
        <v>13203370</v>
      </c>
      <c r="R23" s="46">
        <f t="shared" si="4"/>
        <v>5478</v>
      </c>
      <c r="S23" s="47">
        <f t="shared" si="5"/>
        <v>131.47200000000001</v>
      </c>
      <c r="T23" s="47">
        <f t="shared" si="6"/>
        <v>5.4779999999999998</v>
      </c>
      <c r="U23" s="104">
        <v>4.9000000000000004</v>
      </c>
      <c r="V23" s="104">
        <f t="shared" si="7"/>
        <v>4.9000000000000004</v>
      </c>
      <c r="W23" s="105" t="s">
        <v>127</v>
      </c>
      <c r="X23" s="107">
        <v>0</v>
      </c>
      <c r="Y23" s="107">
        <v>1017</v>
      </c>
      <c r="Z23" s="107">
        <v>1187</v>
      </c>
      <c r="AA23" s="107">
        <v>1185</v>
      </c>
      <c r="AB23" s="107">
        <v>996</v>
      </c>
      <c r="AC23" s="48" t="s">
        <v>90</v>
      </c>
      <c r="AD23" s="48" t="s">
        <v>90</v>
      </c>
      <c r="AE23" s="48" t="s">
        <v>90</v>
      </c>
      <c r="AF23" s="106" t="s">
        <v>90</v>
      </c>
      <c r="AG23" s="112">
        <v>49285288</v>
      </c>
      <c r="AH23" s="49">
        <f t="shared" si="9"/>
        <v>1252</v>
      </c>
      <c r="AI23" s="50">
        <f t="shared" si="8"/>
        <v>228.55056589996349</v>
      </c>
      <c r="AJ23" s="95">
        <v>0</v>
      </c>
      <c r="AK23" s="95">
        <v>1</v>
      </c>
      <c r="AL23" s="95">
        <v>1</v>
      </c>
      <c r="AM23" s="95">
        <v>1</v>
      </c>
      <c r="AN23" s="95">
        <v>1</v>
      </c>
      <c r="AO23" s="95">
        <v>0</v>
      </c>
      <c r="AP23" s="107">
        <v>11134864</v>
      </c>
      <c r="AQ23" s="107">
        <f t="shared" si="1"/>
        <v>0</v>
      </c>
      <c r="AR23" s="51"/>
      <c r="AS23" s="52" t="s">
        <v>113</v>
      </c>
      <c r="AT23" s="54"/>
      <c r="AV23" s="56" t="s">
        <v>111</v>
      </c>
      <c r="AW23" s="57" t="s">
        <v>112</v>
      </c>
      <c r="AY23" s="97"/>
    </row>
    <row r="24" spans="1:51" x14ac:dyDescent="0.25">
      <c r="B24" s="40">
        <v>2.5416666666666701</v>
      </c>
      <c r="C24" s="40">
        <v>0.58333333333333404</v>
      </c>
      <c r="D24" s="102">
        <v>3</v>
      </c>
      <c r="E24" s="41">
        <f t="shared" si="0"/>
        <v>2.1126760563380285</v>
      </c>
      <c r="F24" s="124">
        <v>68</v>
      </c>
      <c r="G24" s="41">
        <f t="shared" si="2"/>
        <v>47.887323943661976</v>
      </c>
      <c r="H24" s="42" t="s">
        <v>88</v>
      </c>
      <c r="I24" s="42">
        <f t="shared" si="3"/>
        <v>46.478873239436624</v>
      </c>
      <c r="J24" s="43">
        <f t="shared" si="10"/>
        <v>47.887323943661976</v>
      </c>
      <c r="K24" s="42">
        <f t="shared" ref="K24:K34" si="12">J24+(6/1.42)</f>
        <v>52.112676056338032</v>
      </c>
      <c r="L24" s="44">
        <v>18</v>
      </c>
      <c r="M24" s="45" t="s">
        <v>100</v>
      </c>
      <c r="N24" s="45">
        <v>17.3</v>
      </c>
      <c r="O24" s="103">
        <v>99</v>
      </c>
      <c r="P24" s="103">
        <v>96</v>
      </c>
      <c r="Q24" s="103">
        <v>13208672</v>
      </c>
      <c r="R24" s="46">
        <f t="shared" si="4"/>
        <v>5302</v>
      </c>
      <c r="S24" s="47">
        <f t="shared" si="5"/>
        <v>127.248</v>
      </c>
      <c r="T24" s="47">
        <f t="shared" si="6"/>
        <v>5.3019999999999996</v>
      </c>
      <c r="U24" s="104">
        <v>4.0999999999999996</v>
      </c>
      <c r="V24" s="104">
        <f t="shared" si="7"/>
        <v>4.0999999999999996</v>
      </c>
      <c r="W24" s="105" t="s">
        <v>204</v>
      </c>
      <c r="X24" s="107">
        <v>0</v>
      </c>
      <c r="Y24" s="107">
        <v>1006</v>
      </c>
      <c r="Z24" s="107">
        <v>1187</v>
      </c>
      <c r="AA24" s="107">
        <v>1185</v>
      </c>
      <c r="AB24" s="107">
        <v>0</v>
      </c>
      <c r="AC24" s="48" t="s">
        <v>90</v>
      </c>
      <c r="AD24" s="48" t="s">
        <v>90</v>
      </c>
      <c r="AE24" s="48" t="s">
        <v>90</v>
      </c>
      <c r="AF24" s="106" t="s">
        <v>90</v>
      </c>
      <c r="AG24" s="112">
        <v>49286416</v>
      </c>
      <c r="AH24" s="49">
        <f>IF(ISBLANK(AG24),"-",AG24-AG23)</f>
        <v>1128</v>
      </c>
      <c r="AI24" s="50">
        <f t="shared" si="8"/>
        <v>212.7499056959638</v>
      </c>
      <c r="AJ24" s="95">
        <v>0</v>
      </c>
      <c r="AK24" s="95">
        <v>1</v>
      </c>
      <c r="AL24" s="95">
        <v>1</v>
      </c>
      <c r="AM24" s="95">
        <v>1</v>
      </c>
      <c r="AN24" s="95">
        <v>0</v>
      </c>
      <c r="AO24" s="95">
        <v>0</v>
      </c>
      <c r="AP24" s="107">
        <v>11134864</v>
      </c>
      <c r="AQ24" s="107">
        <f t="shared" si="1"/>
        <v>0</v>
      </c>
      <c r="AR24" s="53">
        <v>1.22</v>
      </c>
      <c r="AS24" s="52" t="s">
        <v>113</v>
      </c>
      <c r="AV24" s="58" t="s">
        <v>29</v>
      </c>
      <c r="AW24" s="58">
        <v>14.7</v>
      </c>
      <c r="AY24" s="97"/>
    </row>
    <row r="25" spans="1:51" x14ac:dyDescent="0.25">
      <c r="A25" s="94" t="s">
        <v>130</v>
      </c>
      <c r="B25" s="40">
        <v>2.5833333333333299</v>
      </c>
      <c r="C25" s="40">
        <v>0.625</v>
      </c>
      <c r="D25" s="102">
        <v>3</v>
      </c>
      <c r="E25" s="41">
        <f t="shared" si="0"/>
        <v>2.1126760563380285</v>
      </c>
      <c r="F25" s="124">
        <v>68</v>
      </c>
      <c r="G25" s="41">
        <f t="shared" si="2"/>
        <v>47.887323943661976</v>
      </c>
      <c r="H25" s="42" t="s">
        <v>88</v>
      </c>
      <c r="I25" s="42">
        <f t="shared" si="3"/>
        <v>46.478873239436624</v>
      </c>
      <c r="J25" s="43">
        <f t="shared" si="10"/>
        <v>47.887323943661976</v>
      </c>
      <c r="K25" s="42">
        <f t="shared" si="12"/>
        <v>52.112676056338032</v>
      </c>
      <c r="L25" s="44">
        <v>18</v>
      </c>
      <c r="M25" s="45" t="s">
        <v>100</v>
      </c>
      <c r="N25" s="45">
        <v>16.899999999999999</v>
      </c>
      <c r="O25" s="103">
        <v>99</v>
      </c>
      <c r="P25" s="103">
        <v>92</v>
      </c>
      <c r="Q25" s="103">
        <v>13213266</v>
      </c>
      <c r="R25" s="46">
        <f t="shared" si="4"/>
        <v>4594</v>
      </c>
      <c r="S25" s="47">
        <f t="shared" si="5"/>
        <v>110.256</v>
      </c>
      <c r="T25" s="47">
        <f t="shared" si="6"/>
        <v>4.5940000000000003</v>
      </c>
      <c r="U25" s="104">
        <v>3.4</v>
      </c>
      <c r="V25" s="104">
        <f t="shared" si="7"/>
        <v>3.4</v>
      </c>
      <c r="W25" s="105" t="s">
        <v>204</v>
      </c>
      <c r="X25" s="107">
        <v>0</v>
      </c>
      <c r="Y25" s="107">
        <v>1006</v>
      </c>
      <c r="Z25" s="107">
        <v>1186</v>
      </c>
      <c r="AA25" s="107">
        <v>1185</v>
      </c>
      <c r="AB25" s="107">
        <v>0</v>
      </c>
      <c r="AC25" s="48" t="s">
        <v>90</v>
      </c>
      <c r="AD25" s="48" t="s">
        <v>90</v>
      </c>
      <c r="AE25" s="48" t="s">
        <v>90</v>
      </c>
      <c r="AF25" s="106" t="s">
        <v>90</v>
      </c>
      <c r="AG25" s="112">
        <v>49287332</v>
      </c>
      <c r="AH25" s="49">
        <f t="shared" si="9"/>
        <v>916</v>
      </c>
      <c r="AI25" s="50">
        <f t="shared" si="8"/>
        <v>199.39050936003483</v>
      </c>
      <c r="AJ25" s="95">
        <v>0</v>
      </c>
      <c r="AK25" s="95">
        <v>1</v>
      </c>
      <c r="AL25" s="95">
        <v>1</v>
      </c>
      <c r="AM25" s="95">
        <v>1</v>
      </c>
      <c r="AN25" s="95">
        <v>0</v>
      </c>
      <c r="AO25" s="95">
        <v>0</v>
      </c>
      <c r="AP25" s="107">
        <v>11134864</v>
      </c>
      <c r="AQ25" s="107">
        <f t="shared" si="1"/>
        <v>0</v>
      </c>
      <c r="AR25" s="53">
        <v>1.21</v>
      </c>
      <c r="AS25" s="52" t="s">
        <v>113</v>
      </c>
      <c r="AV25" s="58" t="s">
        <v>74</v>
      </c>
      <c r="AW25" s="58">
        <v>10.36</v>
      </c>
      <c r="AY25" s="97"/>
    </row>
    <row r="26" spans="1:51" x14ac:dyDescent="0.25">
      <c r="B26" s="40">
        <v>2.625</v>
      </c>
      <c r="C26" s="40">
        <v>0.66666666666666696</v>
      </c>
      <c r="D26" s="102">
        <v>3</v>
      </c>
      <c r="E26" s="41">
        <f t="shared" si="0"/>
        <v>2.1126760563380285</v>
      </c>
      <c r="F26" s="124">
        <v>68</v>
      </c>
      <c r="G26" s="41">
        <f t="shared" si="2"/>
        <v>47.887323943661976</v>
      </c>
      <c r="H26" s="42" t="s">
        <v>88</v>
      </c>
      <c r="I26" s="42">
        <f t="shared" si="3"/>
        <v>44.366197183098592</v>
      </c>
      <c r="J26" s="43">
        <f>(F26-3)/1.42</f>
        <v>45.774647887323944</v>
      </c>
      <c r="K26" s="42">
        <f t="shared" si="12"/>
        <v>50</v>
      </c>
      <c r="L26" s="44">
        <v>18</v>
      </c>
      <c r="M26" s="45" t="s">
        <v>100</v>
      </c>
      <c r="N26" s="45">
        <v>16.7</v>
      </c>
      <c r="O26" s="103">
        <v>98</v>
      </c>
      <c r="P26" s="103">
        <v>94</v>
      </c>
      <c r="Q26" s="103">
        <v>13217706</v>
      </c>
      <c r="R26" s="46">
        <f t="shared" si="4"/>
        <v>4440</v>
      </c>
      <c r="S26" s="47">
        <f t="shared" si="5"/>
        <v>106.56</v>
      </c>
      <c r="T26" s="47">
        <f t="shared" si="6"/>
        <v>4.4400000000000004</v>
      </c>
      <c r="U26" s="104">
        <v>2.9</v>
      </c>
      <c r="V26" s="104">
        <f t="shared" si="7"/>
        <v>2.9</v>
      </c>
      <c r="W26" s="105" t="s">
        <v>204</v>
      </c>
      <c r="X26" s="107">
        <v>0</v>
      </c>
      <c r="Y26" s="107">
        <v>986</v>
      </c>
      <c r="Z26" s="107">
        <v>1156</v>
      </c>
      <c r="AA26" s="107">
        <v>1185</v>
      </c>
      <c r="AB26" s="107">
        <v>0</v>
      </c>
      <c r="AC26" s="48" t="s">
        <v>90</v>
      </c>
      <c r="AD26" s="48" t="s">
        <v>90</v>
      </c>
      <c r="AE26" s="48" t="s">
        <v>90</v>
      </c>
      <c r="AF26" s="106" t="s">
        <v>90</v>
      </c>
      <c r="AG26" s="112">
        <v>49288264</v>
      </c>
      <c r="AH26" s="49">
        <f t="shared" si="9"/>
        <v>932</v>
      </c>
      <c r="AI26" s="50">
        <f t="shared" si="8"/>
        <v>209.90990990990989</v>
      </c>
      <c r="AJ26" s="95">
        <v>0</v>
      </c>
      <c r="AK26" s="95">
        <v>1</v>
      </c>
      <c r="AL26" s="95">
        <v>1</v>
      </c>
      <c r="AM26" s="95">
        <v>1</v>
      </c>
      <c r="AN26" s="95">
        <v>0</v>
      </c>
      <c r="AO26" s="95">
        <v>0</v>
      </c>
      <c r="AP26" s="107">
        <v>11134864</v>
      </c>
      <c r="AQ26" s="107">
        <f t="shared" si="1"/>
        <v>0</v>
      </c>
      <c r="AR26" s="53">
        <v>1.49</v>
      </c>
      <c r="AS26" s="52" t="s">
        <v>113</v>
      </c>
      <c r="AV26" s="58" t="s">
        <v>114</v>
      </c>
      <c r="AW26" s="58">
        <v>1.01325</v>
      </c>
      <c r="AY26" s="97"/>
    </row>
    <row r="27" spans="1:51" x14ac:dyDescent="0.25">
      <c r="B27" s="40">
        <v>2.6666666666666701</v>
      </c>
      <c r="C27" s="40">
        <v>0.70833333333333404</v>
      </c>
      <c r="D27" s="102">
        <v>3</v>
      </c>
      <c r="E27" s="41">
        <f t="shared" si="0"/>
        <v>2.1126760563380285</v>
      </c>
      <c r="F27" s="124">
        <v>69</v>
      </c>
      <c r="G27" s="41">
        <f t="shared" si="2"/>
        <v>48.591549295774648</v>
      </c>
      <c r="H27" s="42" t="s">
        <v>88</v>
      </c>
      <c r="I27" s="42">
        <f t="shared" si="3"/>
        <v>45.070422535211272</v>
      </c>
      <c r="J27" s="43">
        <f t="shared" ref="J27:J32" si="13">(F27-3)/1.42</f>
        <v>46.478873239436624</v>
      </c>
      <c r="K27" s="42">
        <f t="shared" si="12"/>
        <v>50.70422535211268</v>
      </c>
      <c r="L27" s="44">
        <v>18</v>
      </c>
      <c r="M27" s="45" t="s">
        <v>100</v>
      </c>
      <c r="N27" s="45">
        <v>16.7</v>
      </c>
      <c r="O27" s="103">
        <v>101</v>
      </c>
      <c r="P27" s="103">
        <v>92</v>
      </c>
      <c r="Q27" s="103">
        <v>13222788</v>
      </c>
      <c r="R27" s="46">
        <f t="shared" si="4"/>
        <v>5082</v>
      </c>
      <c r="S27" s="47">
        <f t="shared" si="5"/>
        <v>121.968</v>
      </c>
      <c r="T27" s="47">
        <f t="shared" si="6"/>
        <v>5.0819999999999999</v>
      </c>
      <c r="U27" s="104">
        <v>2.5</v>
      </c>
      <c r="V27" s="104">
        <f t="shared" si="7"/>
        <v>2.5</v>
      </c>
      <c r="W27" s="105" t="s">
        <v>204</v>
      </c>
      <c r="X27" s="107">
        <v>0</v>
      </c>
      <c r="Y27" s="107">
        <v>986</v>
      </c>
      <c r="Z27" s="107">
        <v>1157</v>
      </c>
      <c r="AA27" s="107">
        <v>1185</v>
      </c>
      <c r="AB27" s="107">
        <v>0</v>
      </c>
      <c r="AC27" s="48" t="s">
        <v>90</v>
      </c>
      <c r="AD27" s="48" t="s">
        <v>90</v>
      </c>
      <c r="AE27" s="48" t="s">
        <v>90</v>
      </c>
      <c r="AF27" s="106" t="s">
        <v>90</v>
      </c>
      <c r="AG27" s="112">
        <v>49289284</v>
      </c>
      <c r="AH27" s="49">
        <f t="shared" si="9"/>
        <v>1020</v>
      </c>
      <c r="AI27" s="50">
        <f t="shared" si="8"/>
        <v>200.70838252656435</v>
      </c>
      <c r="AJ27" s="95">
        <v>0</v>
      </c>
      <c r="AK27" s="95">
        <v>1</v>
      </c>
      <c r="AL27" s="95">
        <v>1</v>
      </c>
      <c r="AM27" s="95">
        <v>1</v>
      </c>
      <c r="AN27" s="95">
        <v>0</v>
      </c>
      <c r="AO27" s="95">
        <v>0</v>
      </c>
      <c r="AP27" s="107">
        <v>11134864</v>
      </c>
      <c r="AQ27" s="107">
        <f t="shared" si="1"/>
        <v>0</v>
      </c>
      <c r="AR27" s="53">
        <v>1.39</v>
      </c>
      <c r="AS27" s="52" t="s">
        <v>113</v>
      </c>
      <c r="AV27" s="58" t="s">
        <v>115</v>
      </c>
      <c r="AW27" s="58">
        <v>1</v>
      </c>
      <c r="AY27" s="97"/>
    </row>
    <row r="28" spans="1:51" x14ac:dyDescent="0.25">
      <c r="B28" s="40">
        <v>2.7083333333333299</v>
      </c>
      <c r="C28" s="40">
        <v>0.750000000000002</v>
      </c>
      <c r="D28" s="102">
        <v>3</v>
      </c>
      <c r="E28" s="41">
        <f t="shared" si="0"/>
        <v>2.1126760563380285</v>
      </c>
      <c r="F28" s="124">
        <v>70</v>
      </c>
      <c r="G28" s="41">
        <f t="shared" si="2"/>
        <v>49.295774647887328</v>
      </c>
      <c r="H28" s="42" t="s">
        <v>88</v>
      </c>
      <c r="I28" s="42">
        <f t="shared" si="3"/>
        <v>45.774647887323944</v>
      </c>
      <c r="J28" s="43">
        <f t="shared" si="13"/>
        <v>47.183098591549296</v>
      </c>
      <c r="K28" s="42">
        <f t="shared" si="12"/>
        <v>51.408450704225352</v>
      </c>
      <c r="L28" s="44">
        <v>18</v>
      </c>
      <c r="M28" s="45" t="s">
        <v>100</v>
      </c>
      <c r="N28" s="45">
        <v>16.7</v>
      </c>
      <c r="O28" s="103">
        <v>101</v>
      </c>
      <c r="P28" s="103">
        <v>91</v>
      </c>
      <c r="Q28" s="103">
        <v>13226972</v>
      </c>
      <c r="R28" s="46">
        <f t="shared" si="4"/>
        <v>4184</v>
      </c>
      <c r="S28" s="47">
        <f t="shared" si="5"/>
        <v>100.416</v>
      </c>
      <c r="T28" s="47">
        <f t="shared" si="6"/>
        <v>4.1840000000000002</v>
      </c>
      <c r="U28" s="104">
        <v>2.2000000000000002</v>
      </c>
      <c r="V28" s="104">
        <f t="shared" si="7"/>
        <v>2.2000000000000002</v>
      </c>
      <c r="W28" s="105" t="s">
        <v>204</v>
      </c>
      <c r="X28" s="107">
        <v>0</v>
      </c>
      <c r="Y28" s="107">
        <v>985</v>
      </c>
      <c r="Z28" s="107">
        <v>1157</v>
      </c>
      <c r="AA28" s="107">
        <v>1185</v>
      </c>
      <c r="AB28" s="107">
        <v>0</v>
      </c>
      <c r="AC28" s="48" t="s">
        <v>90</v>
      </c>
      <c r="AD28" s="48" t="s">
        <v>90</v>
      </c>
      <c r="AE28" s="48" t="s">
        <v>90</v>
      </c>
      <c r="AF28" s="106" t="s">
        <v>90</v>
      </c>
      <c r="AG28" s="112">
        <v>49290156</v>
      </c>
      <c r="AH28" s="49">
        <f t="shared" si="9"/>
        <v>872</v>
      </c>
      <c r="AI28" s="50">
        <f t="shared" si="8"/>
        <v>208.41300191204587</v>
      </c>
      <c r="AJ28" s="95">
        <v>0</v>
      </c>
      <c r="AK28" s="95">
        <v>1</v>
      </c>
      <c r="AL28" s="95">
        <v>1</v>
      </c>
      <c r="AM28" s="95">
        <v>1</v>
      </c>
      <c r="AN28" s="95">
        <v>0</v>
      </c>
      <c r="AO28" s="95">
        <v>0</v>
      </c>
      <c r="AP28" s="107">
        <v>11134864</v>
      </c>
      <c r="AQ28" s="107">
        <f t="shared" si="1"/>
        <v>0</v>
      </c>
      <c r="AR28" s="53">
        <v>1.26</v>
      </c>
      <c r="AS28" s="52" t="s">
        <v>113</v>
      </c>
      <c r="AV28" s="58" t="s">
        <v>116</v>
      </c>
      <c r="AW28" s="58">
        <v>101.325</v>
      </c>
      <c r="AY28" s="97"/>
    </row>
    <row r="29" spans="1:51" x14ac:dyDescent="0.25">
      <c r="A29" s="94" t="s">
        <v>130</v>
      </c>
      <c r="B29" s="40">
        <v>2.75</v>
      </c>
      <c r="C29" s="40">
        <v>0.79166666666666896</v>
      </c>
      <c r="D29" s="102">
        <v>3</v>
      </c>
      <c r="E29" s="41">
        <f t="shared" si="0"/>
        <v>2.1126760563380285</v>
      </c>
      <c r="F29" s="124">
        <v>71</v>
      </c>
      <c r="G29" s="41">
        <f t="shared" si="2"/>
        <v>50</v>
      </c>
      <c r="H29" s="42" t="s">
        <v>88</v>
      </c>
      <c r="I29" s="42">
        <f t="shared" si="3"/>
        <v>46.478873239436624</v>
      </c>
      <c r="J29" s="43">
        <f t="shared" si="13"/>
        <v>47.887323943661976</v>
      </c>
      <c r="K29" s="42">
        <f t="shared" si="12"/>
        <v>52.112676056338032</v>
      </c>
      <c r="L29" s="44">
        <v>18</v>
      </c>
      <c r="M29" s="45" t="s">
        <v>100</v>
      </c>
      <c r="N29" s="45">
        <v>16.600000000000001</v>
      </c>
      <c r="O29" s="103">
        <v>102</v>
      </c>
      <c r="P29" s="103">
        <v>90</v>
      </c>
      <c r="Q29" s="103">
        <v>13231536</v>
      </c>
      <c r="R29" s="46">
        <f t="shared" si="4"/>
        <v>4564</v>
      </c>
      <c r="S29" s="47">
        <f t="shared" si="5"/>
        <v>109.536</v>
      </c>
      <c r="T29" s="47">
        <f t="shared" si="6"/>
        <v>4.5640000000000001</v>
      </c>
      <c r="U29" s="104">
        <v>1.9</v>
      </c>
      <c r="V29" s="104">
        <f t="shared" si="7"/>
        <v>1.9</v>
      </c>
      <c r="W29" s="105" t="s">
        <v>204</v>
      </c>
      <c r="X29" s="107">
        <v>0</v>
      </c>
      <c r="Y29" s="107">
        <v>985</v>
      </c>
      <c r="Z29" s="107">
        <v>1157</v>
      </c>
      <c r="AA29" s="107">
        <v>1185</v>
      </c>
      <c r="AB29" s="107">
        <v>0</v>
      </c>
      <c r="AC29" s="48" t="s">
        <v>90</v>
      </c>
      <c r="AD29" s="48" t="s">
        <v>90</v>
      </c>
      <c r="AE29" s="48" t="s">
        <v>90</v>
      </c>
      <c r="AF29" s="106" t="s">
        <v>90</v>
      </c>
      <c r="AG29" s="112">
        <v>49291100</v>
      </c>
      <c r="AH29" s="49">
        <f t="shared" si="9"/>
        <v>944</v>
      </c>
      <c r="AI29" s="50">
        <f t="shared" si="8"/>
        <v>206.83610867659948</v>
      </c>
      <c r="AJ29" s="95">
        <v>0</v>
      </c>
      <c r="AK29" s="95">
        <v>1</v>
      </c>
      <c r="AL29" s="95">
        <v>1</v>
      </c>
      <c r="AM29" s="95">
        <v>1</v>
      </c>
      <c r="AN29" s="95">
        <v>0</v>
      </c>
      <c r="AO29" s="95">
        <v>0</v>
      </c>
      <c r="AP29" s="107">
        <v>11134864</v>
      </c>
      <c r="AQ29" s="107">
        <f t="shared" si="1"/>
        <v>0</v>
      </c>
      <c r="AR29" s="53">
        <v>1.41</v>
      </c>
      <c r="AS29" s="52" t="s">
        <v>113</v>
      </c>
      <c r="AY29" s="97"/>
    </row>
    <row r="30" spans="1:51" x14ac:dyDescent="0.25">
      <c r="B30" s="40">
        <v>2.7916666666666701</v>
      </c>
      <c r="C30" s="40">
        <v>0.83333333333333703</v>
      </c>
      <c r="D30" s="102">
        <v>3</v>
      </c>
      <c r="E30" s="41">
        <f t="shared" si="0"/>
        <v>2.1126760563380285</v>
      </c>
      <c r="F30" s="124">
        <v>72</v>
      </c>
      <c r="G30" s="41">
        <f t="shared" si="2"/>
        <v>50.70422535211268</v>
      </c>
      <c r="H30" s="42" t="s">
        <v>88</v>
      </c>
      <c r="I30" s="42">
        <f t="shared" si="3"/>
        <v>47.183098591549296</v>
      </c>
      <c r="J30" s="43">
        <f t="shared" si="13"/>
        <v>48.591549295774648</v>
      </c>
      <c r="K30" s="42">
        <f t="shared" si="12"/>
        <v>52.816901408450704</v>
      </c>
      <c r="L30" s="44">
        <v>18</v>
      </c>
      <c r="M30" s="45" t="s">
        <v>100</v>
      </c>
      <c r="N30" s="45">
        <v>16.600000000000001</v>
      </c>
      <c r="O30" s="103">
        <v>103</v>
      </c>
      <c r="P30" s="103">
        <v>92</v>
      </c>
      <c r="Q30" s="103">
        <v>13235848</v>
      </c>
      <c r="R30" s="46">
        <f t="shared" si="4"/>
        <v>4312</v>
      </c>
      <c r="S30" s="47">
        <f t="shared" si="5"/>
        <v>103.488</v>
      </c>
      <c r="T30" s="47">
        <f t="shared" si="6"/>
        <v>4.3120000000000003</v>
      </c>
      <c r="U30" s="104">
        <v>1.8</v>
      </c>
      <c r="V30" s="104">
        <f t="shared" si="7"/>
        <v>1.8</v>
      </c>
      <c r="W30" s="105" t="s">
        <v>204</v>
      </c>
      <c r="X30" s="107">
        <v>0</v>
      </c>
      <c r="Y30" s="107">
        <v>985</v>
      </c>
      <c r="Z30" s="107">
        <v>1156</v>
      </c>
      <c r="AA30" s="107">
        <v>1185</v>
      </c>
      <c r="AB30" s="107">
        <v>0</v>
      </c>
      <c r="AC30" s="48" t="s">
        <v>90</v>
      </c>
      <c r="AD30" s="48" t="s">
        <v>90</v>
      </c>
      <c r="AE30" s="48" t="s">
        <v>90</v>
      </c>
      <c r="AF30" s="106" t="s">
        <v>90</v>
      </c>
      <c r="AG30" s="112">
        <v>49292004</v>
      </c>
      <c r="AH30" s="49">
        <f t="shared" si="9"/>
        <v>904</v>
      </c>
      <c r="AI30" s="50">
        <f t="shared" si="8"/>
        <v>209.64749536178107</v>
      </c>
      <c r="AJ30" s="95">
        <v>0</v>
      </c>
      <c r="AK30" s="95">
        <v>1</v>
      </c>
      <c r="AL30" s="95">
        <v>1</v>
      </c>
      <c r="AM30" s="95">
        <v>1</v>
      </c>
      <c r="AN30" s="95">
        <v>0</v>
      </c>
      <c r="AO30" s="95">
        <v>0</v>
      </c>
      <c r="AP30" s="107">
        <v>11134864</v>
      </c>
      <c r="AQ30" s="107">
        <f t="shared" si="1"/>
        <v>0</v>
      </c>
      <c r="AR30" s="53">
        <v>1.18</v>
      </c>
      <c r="AS30" s="52" t="s">
        <v>113</v>
      </c>
      <c r="AV30" s="273" t="s">
        <v>117</v>
      </c>
      <c r="AW30" s="273"/>
      <c r="AY30" s="97"/>
    </row>
    <row r="31" spans="1:51" x14ac:dyDescent="0.25">
      <c r="B31" s="40">
        <v>2.8333333333333299</v>
      </c>
      <c r="C31" s="40">
        <v>0.875000000000004</v>
      </c>
      <c r="D31" s="102">
        <v>3</v>
      </c>
      <c r="E31" s="41">
        <f t="shared" si="0"/>
        <v>2.1126760563380285</v>
      </c>
      <c r="F31" s="124">
        <v>73</v>
      </c>
      <c r="G31" s="41">
        <f t="shared" si="2"/>
        <v>51.408450704225352</v>
      </c>
      <c r="H31" s="42" t="s">
        <v>88</v>
      </c>
      <c r="I31" s="42">
        <f t="shared" si="3"/>
        <v>47.887323943661976</v>
      </c>
      <c r="J31" s="43">
        <f t="shared" si="13"/>
        <v>49.295774647887328</v>
      </c>
      <c r="K31" s="42">
        <f t="shared" si="12"/>
        <v>53.521126760563384</v>
      </c>
      <c r="L31" s="44">
        <v>18</v>
      </c>
      <c r="M31" s="45" t="s">
        <v>100</v>
      </c>
      <c r="N31" s="45">
        <v>16.100000000000001</v>
      </c>
      <c r="O31" s="103">
        <v>106</v>
      </c>
      <c r="P31" s="103">
        <v>94</v>
      </c>
      <c r="Q31" s="103">
        <v>13240256</v>
      </c>
      <c r="R31" s="46">
        <f t="shared" si="4"/>
        <v>4408</v>
      </c>
      <c r="S31" s="47">
        <f t="shared" si="5"/>
        <v>105.792</v>
      </c>
      <c r="T31" s="47">
        <f t="shared" si="6"/>
        <v>4.4080000000000004</v>
      </c>
      <c r="U31" s="104">
        <v>1.7</v>
      </c>
      <c r="V31" s="104">
        <f t="shared" si="7"/>
        <v>1.7</v>
      </c>
      <c r="W31" s="105" t="s">
        <v>204</v>
      </c>
      <c r="X31" s="107">
        <v>0</v>
      </c>
      <c r="Y31" s="107">
        <v>974</v>
      </c>
      <c r="Z31" s="107">
        <v>1156</v>
      </c>
      <c r="AA31" s="107">
        <v>1185</v>
      </c>
      <c r="AB31" s="107">
        <v>0</v>
      </c>
      <c r="AC31" s="48" t="s">
        <v>90</v>
      </c>
      <c r="AD31" s="48" t="s">
        <v>90</v>
      </c>
      <c r="AE31" s="48" t="s">
        <v>90</v>
      </c>
      <c r="AF31" s="106" t="s">
        <v>90</v>
      </c>
      <c r="AG31" s="112">
        <v>49292924</v>
      </c>
      <c r="AH31" s="49">
        <f t="shared" si="9"/>
        <v>920</v>
      </c>
      <c r="AI31" s="50">
        <f t="shared" si="8"/>
        <v>208.7114337568058</v>
      </c>
      <c r="AJ31" s="95">
        <v>0</v>
      </c>
      <c r="AK31" s="95">
        <v>1</v>
      </c>
      <c r="AL31" s="95">
        <v>1</v>
      </c>
      <c r="AM31" s="95">
        <v>1</v>
      </c>
      <c r="AN31" s="95">
        <v>0</v>
      </c>
      <c r="AO31" s="95">
        <v>0</v>
      </c>
      <c r="AP31" s="107">
        <v>11134864</v>
      </c>
      <c r="AQ31" s="107">
        <f t="shared" si="1"/>
        <v>0</v>
      </c>
      <c r="AR31" s="53">
        <v>1.25</v>
      </c>
      <c r="AS31" s="52" t="s">
        <v>113</v>
      </c>
      <c r="AV31" s="59" t="s">
        <v>29</v>
      </c>
      <c r="AW31" s="59" t="s">
        <v>74</v>
      </c>
      <c r="AY31" s="97"/>
    </row>
    <row r="32" spans="1:51" x14ac:dyDescent="0.25">
      <c r="B32" s="40">
        <v>2.875</v>
      </c>
      <c r="C32" s="40">
        <v>0.91666666666667096</v>
      </c>
      <c r="D32" s="102">
        <v>3</v>
      </c>
      <c r="E32" s="41">
        <f t="shared" si="0"/>
        <v>2.1126760563380285</v>
      </c>
      <c r="F32" s="124">
        <v>70</v>
      </c>
      <c r="G32" s="41">
        <f t="shared" si="2"/>
        <v>49.295774647887328</v>
      </c>
      <c r="H32" s="42" t="s">
        <v>88</v>
      </c>
      <c r="I32" s="42">
        <f t="shared" si="3"/>
        <v>45.774647887323944</v>
      </c>
      <c r="J32" s="43">
        <f t="shared" si="13"/>
        <v>47.183098591549296</v>
      </c>
      <c r="K32" s="42">
        <f t="shared" si="12"/>
        <v>51.408450704225352</v>
      </c>
      <c r="L32" s="44">
        <v>14</v>
      </c>
      <c r="M32" s="45" t="s">
        <v>118</v>
      </c>
      <c r="N32" s="45">
        <v>12.6</v>
      </c>
      <c r="O32" s="103">
        <v>122</v>
      </c>
      <c r="P32" s="103">
        <v>93</v>
      </c>
      <c r="Q32" s="103">
        <v>13245273</v>
      </c>
      <c r="R32" s="46">
        <f t="shared" si="4"/>
        <v>5017</v>
      </c>
      <c r="S32" s="47">
        <f t="shared" si="5"/>
        <v>120.408</v>
      </c>
      <c r="T32" s="47">
        <f t="shared" si="6"/>
        <v>5.0170000000000003</v>
      </c>
      <c r="U32" s="104">
        <v>1.5</v>
      </c>
      <c r="V32" s="104">
        <f t="shared" si="7"/>
        <v>1.5</v>
      </c>
      <c r="W32" s="105" t="s">
        <v>204</v>
      </c>
      <c r="X32" s="107">
        <v>0</v>
      </c>
      <c r="Y32" s="107">
        <v>975</v>
      </c>
      <c r="Z32" s="107">
        <v>1157</v>
      </c>
      <c r="AA32" s="107">
        <v>1185</v>
      </c>
      <c r="AB32" s="107">
        <v>0</v>
      </c>
      <c r="AC32" s="48" t="s">
        <v>90</v>
      </c>
      <c r="AD32" s="48" t="s">
        <v>90</v>
      </c>
      <c r="AE32" s="48" t="s">
        <v>90</v>
      </c>
      <c r="AF32" s="106" t="s">
        <v>90</v>
      </c>
      <c r="AG32" s="112">
        <v>49293900</v>
      </c>
      <c r="AH32" s="49">
        <f t="shared" si="9"/>
        <v>976</v>
      </c>
      <c r="AI32" s="50">
        <f t="shared" si="8"/>
        <v>194.53856886585606</v>
      </c>
      <c r="AJ32" s="95">
        <v>0</v>
      </c>
      <c r="AK32" s="95">
        <v>1</v>
      </c>
      <c r="AL32" s="95">
        <v>1</v>
      </c>
      <c r="AM32" s="95">
        <v>1</v>
      </c>
      <c r="AN32" s="95">
        <v>0</v>
      </c>
      <c r="AO32" s="95">
        <v>0</v>
      </c>
      <c r="AP32" s="107">
        <v>11134864</v>
      </c>
      <c r="AQ32" s="107">
        <f t="shared" si="1"/>
        <v>0</v>
      </c>
      <c r="AR32" s="53">
        <v>1.1499999999999999</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6">
        <v>70</v>
      </c>
      <c r="G33" s="41">
        <f t="shared" si="2"/>
        <v>49.295774647887328</v>
      </c>
      <c r="H33" s="42" t="s">
        <v>88</v>
      </c>
      <c r="I33" s="42">
        <f>J33-(2/1.42)</f>
        <v>44.366197183098592</v>
      </c>
      <c r="J33" s="43">
        <f>(F33-5)/1.42</f>
        <v>45.774647887323944</v>
      </c>
      <c r="K33" s="42">
        <f t="shared" si="12"/>
        <v>50</v>
      </c>
      <c r="L33" s="44">
        <v>14</v>
      </c>
      <c r="M33" s="45" t="s">
        <v>118</v>
      </c>
      <c r="N33" s="45">
        <v>11.9</v>
      </c>
      <c r="O33" s="103">
        <v>126</v>
      </c>
      <c r="P33" s="103">
        <v>92</v>
      </c>
      <c r="Q33" s="103">
        <v>13249999</v>
      </c>
      <c r="R33" s="46">
        <f t="shared" si="4"/>
        <v>4726</v>
      </c>
      <c r="S33" s="47">
        <f t="shared" si="5"/>
        <v>113.42400000000001</v>
      </c>
      <c r="T33" s="47">
        <f t="shared" si="6"/>
        <v>4.726</v>
      </c>
      <c r="U33" s="104">
        <v>1.9</v>
      </c>
      <c r="V33" s="104">
        <f t="shared" si="7"/>
        <v>1.9</v>
      </c>
      <c r="W33" s="105" t="s">
        <v>207</v>
      </c>
      <c r="X33" s="107">
        <v>0</v>
      </c>
      <c r="Y33" s="107">
        <v>0</v>
      </c>
      <c r="Z33" s="107">
        <v>1097</v>
      </c>
      <c r="AA33" s="107">
        <v>1185</v>
      </c>
      <c r="AB33" s="107">
        <v>0</v>
      </c>
      <c r="AC33" s="48" t="s">
        <v>90</v>
      </c>
      <c r="AD33" s="48" t="s">
        <v>90</v>
      </c>
      <c r="AE33" s="48" t="s">
        <v>90</v>
      </c>
      <c r="AF33" s="106" t="s">
        <v>90</v>
      </c>
      <c r="AG33" s="112">
        <v>49294744</v>
      </c>
      <c r="AH33" s="49">
        <f t="shared" si="9"/>
        <v>844</v>
      </c>
      <c r="AI33" s="50">
        <f t="shared" si="8"/>
        <v>178.58654253068133</v>
      </c>
      <c r="AJ33" s="95">
        <v>0</v>
      </c>
      <c r="AK33" s="95">
        <v>0</v>
      </c>
      <c r="AL33" s="95">
        <v>1</v>
      </c>
      <c r="AM33" s="95">
        <v>1</v>
      </c>
      <c r="AN33" s="95">
        <v>0</v>
      </c>
      <c r="AO33" s="95">
        <v>0.25</v>
      </c>
      <c r="AP33" s="107">
        <v>11135404</v>
      </c>
      <c r="AQ33" s="107">
        <f t="shared" si="1"/>
        <v>540</v>
      </c>
      <c r="AR33" s="200">
        <v>1.06</v>
      </c>
      <c r="AS33" s="52" t="s">
        <v>113</v>
      </c>
      <c r="AY33" s="97"/>
    </row>
    <row r="34" spans="2:51" x14ac:dyDescent="0.25">
      <c r="B34" s="40">
        <v>2.9583333333333299</v>
      </c>
      <c r="C34" s="40">
        <v>1</v>
      </c>
      <c r="D34" s="102">
        <v>5</v>
      </c>
      <c r="E34" s="41">
        <f t="shared" si="0"/>
        <v>3.5211267605633805</v>
      </c>
      <c r="F34" s="126">
        <v>72</v>
      </c>
      <c r="G34" s="41">
        <f t="shared" si="2"/>
        <v>50.70422535211268</v>
      </c>
      <c r="H34" s="42" t="s">
        <v>88</v>
      </c>
      <c r="I34" s="42">
        <f t="shared" si="3"/>
        <v>45.774647887323944</v>
      </c>
      <c r="J34" s="43">
        <f>(F34-5)/1.42</f>
        <v>47.183098591549296</v>
      </c>
      <c r="K34" s="42">
        <f t="shared" si="12"/>
        <v>51.408450704225352</v>
      </c>
      <c r="L34" s="44">
        <v>14</v>
      </c>
      <c r="M34" s="45" t="s">
        <v>118</v>
      </c>
      <c r="N34" s="61">
        <v>11.5</v>
      </c>
      <c r="O34" s="103">
        <v>116</v>
      </c>
      <c r="P34" s="103">
        <v>92</v>
      </c>
      <c r="Q34" s="103">
        <v>13254528</v>
      </c>
      <c r="R34" s="46">
        <f t="shared" si="4"/>
        <v>4529</v>
      </c>
      <c r="S34" s="47">
        <f t="shared" si="5"/>
        <v>108.696</v>
      </c>
      <c r="T34" s="47">
        <f t="shared" si="6"/>
        <v>4.5289999999999999</v>
      </c>
      <c r="U34" s="104">
        <v>2.5</v>
      </c>
      <c r="V34" s="104">
        <f t="shared" si="7"/>
        <v>2.5</v>
      </c>
      <c r="W34" s="105" t="s">
        <v>207</v>
      </c>
      <c r="X34" s="107">
        <v>0</v>
      </c>
      <c r="Y34" s="107">
        <v>0</v>
      </c>
      <c r="Z34" s="107">
        <v>1096</v>
      </c>
      <c r="AA34" s="107">
        <v>1185</v>
      </c>
      <c r="AB34" s="107">
        <v>0</v>
      </c>
      <c r="AC34" s="48" t="s">
        <v>90</v>
      </c>
      <c r="AD34" s="48" t="s">
        <v>90</v>
      </c>
      <c r="AE34" s="48" t="s">
        <v>90</v>
      </c>
      <c r="AF34" s="106" t="s">
        <v>90</v>
      </c>
      <c r="AG34" s="112">
        <v>49295572</v>
      </c>
      <c r="AH34" s="49">
        <f t="shared" si="9"/>
        <v>828</v>
      </c>
      <c r="AI34" s="50">
        <f t="shared" si="8"/>
        <v>182.82181497019209</v>
      </c>
      <c r="AJ34" s="95">
        <v>0</v>
      </c>
      <c r="AK34" s="95">
        <v>0</v>
      </c>
      <c r="AL34" s="95">
        <v>1</v>
      </c>
      <c r="AM34" s="95">
        <v>1</v>
      </c>
      <c r="AN34" s="95">
        <v>0</v>
      </c>
      <c r="AO34" s="95">
        <v>0.25</v>
      </c>
      <c r="AP34" s="107">
        <v>11136199</v>
      </c>
      <c r="AQ34" s="107">
        <f t="shared" si="1"/>
        <v>795</v>
      </c>
      <c r="AR34" s="200">
        <v>1.35</v>
      </c>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114761</v>
      </c>
      <c r="S35" s="65">
        <f>AVERAGE(S11:S34)</f>
        <v>114.76099999999998</v>
      </c>
      <c r="T35" s="65">
        <f>SUM(T11:T34)</f>
        <v>114.76099999999997</v>
      </c>
      <c r="U35" s="104"/>
      <c r="V35" s="91"/>
      <c r="W35" s="57"/>
      <c r="X35" s="85"/>
      <c r="Y35" s="86"/>
      <c r="Z35" s="86"/>
      <c r="AA35" s="86"/>
      <c r="AB35" s="87"/>
      <c r="AC35" s="85"/>
      <c r="AD35" s="86"/>
      <c r="AE35" s="87"/>
      <c r="AF35" s="88"/>
      <c r="AG35" s="66">
        <f>AG34-AG10</f>
        <v>22660</v>
      </c>
      <c r="AH35" s="67">
        <f>SUM(AH11:AH34)</f>
        <v>22660</v>
      </c>
      <c r="AI35" s="68">
        <f>$AH$35/$T35</f>
        <v>197.45383884769223</v>
      </c>
      <c r="AJ35" s="95"/>
      <c r="AK35" s="95"/>
      <c r="AL35" s="95"/>
      <c r="AM35" s="95"/>
      <c r="AN35" s="95"/>
      <c r="AO35" s="69"/>
      <c r="AP35" s="70">
        <f>AP34-AP10</f>
        <v>6136</v>
      </c>
      <c r="AQ35" s="71">
        <f>SUM(AQ11:AQ34)</f>
        <v>6136</v>
      </c>
      <c r="AR35" s="72">
        <f>AVERAGE(AR11:AR34)</f>
        <v>1.2414285714285715</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88" t="s">
        <v>211</v>
      </c>
      <c r="C41" s="163"/>
      <c r="D41" s="163"/>
      <c r="E41" s="163"/>
      <c r="F41" s="163"/>
      <c r="G41" s="163"/>
      <c r="H41" s="163"/>
      <c r="I41" s="189"/>
      <c r="J41" s="189"/>
      <c r="K41" s="189"/>
      <c r="L41" s="189"/>
      <c r="M41" s="189"/>
      <c r="N41" s="189"/>
      <c r="O41" s="189"/>
      <c r="P41" s="189"/>
      <c r="Q41" s="189"/>
      <c r="R41" s="189"/>
      <c r="S41" s="191"/>
      <c r="T41" s="139"/>
      <c r="U41" s="139"/>
      <c r="V41" s="139"/>
      <c r="W41" s="98"/>
      <c r="X41" s="98"/>
      <c r="Y41" s="98"/>
      <c r="Z41" s="98"/>
      <c r="AA41" s="98"/>
      <c r="AB41" s="98"/>
      <c r="AC41" s="98"/>
      <c r="AD41" s="98"/>
      <c r="AE41" s="98"/>
      <c r="AM41" s="20"/>
      <c r="AN41" s="96"/>
      <c r="AO41" s="96"/>
      <c r="AP41" s="96"/>
      <c r="AQ41" s="96"/>
      <c r="AR41" s="98"/>
      <c r="AV41" s="73"/>
      <c r="AW41" s="73"/>
      <c r="AY41" s="97"/>
    </row>
    <row r="42" spans="2:51" x14ac:dyDescent="0.25">
      <c r="B42" s="115" t="s">
        <v>209</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35" t="s">
        <v>210</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123" t="s">
        <v>141</v>
      </c>
      <c r="C44" s="99"/>
      <c r="D44" s="99"/>
      <c r="E44" s="99"/>
      <c r="F44" s="99"/>
      <c r="G44" s="9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81" t="s">
        <v>185</v>
      </c>
      <c r="C45" s="99"/>
      <c r="D45" s="99"/>
      <c r="E45" s="99"/>
      <c r="F45" s="99"/>
      <c r="G45" s="9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213</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214</v>
      </c>
      <c r="C47" s="99"/>
      <c r="D47" s="192"/>
      <c r="E47" s="193"/>
      <c r="F47" s="193"/>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142</v>
      </c>
      <c r="C48" s="99"/>
      <c r="D48" s="99"/>
      <c r="E48" s="99"/>
      <c r="F48" s="150"/>
      <c r="G48" s="150"/>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143</v>
      </c>
      <c r="C49" s="150"/>
      <c r="D49" s="150"/>
      <c r="E49" s="150"/>
      <c r="F49" s="150"/>
      <c r="G49" s="150"/>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14" t="s">
        <v>215</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216</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1:51" x14ac:dyDescent="0.25">
      <c r="B52" s="195" t="s">
        <v>217</v>
      </c>
      <c r="C52" s="197"/>
      <c r="D52" s="197"/>
      <c r="E52" s="198"/>
      <c r="F52" s="198"/>
      <c r="G52" s="198"/>
      <c r="H52" s="198"/>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1:51" x14ac:dyDescent="0.25">
      <c r="A53" s="161"/>
      <c r="B53" s="188" t="s">
        <v>218</v>
      </c>
      <c r="C53" s="163"/>
      <c r="D53" s="163"/>
      <c r="E53" s="163"/>
      <c r="F53" s="163"/>
      <c r="G53" s="163"/>
      <c r="H53" s="163"/>
      <c r="I53" s="189"/>
      <c r="J53" s="189"/>
      <c r="K53" s="189"/>
      <c r="L53" s="189"/>
      <c r="M53" s="189"/>
      <c r="N53" s="189"/>
      <c r="O53" s="189"/>
      <c r="P53" s="189"/>
      <c r="Q53" s="189"/>
      <c r="R53" s="189"/>
      <c r="S53" s="191"/>
      <c r="T53" s="83"/>
      <c r="U53" s="83"/>
      <c r="V53" s="83"/>
      <c r="W53" s="98"/>
      <c r="X53" s="98"/>
      <c r="Y53" s="98"/>
      <c r="Z53" s="98"/>
      <c r="AA53" s="98"/>
      <c r="AB53" s="98"/>
      <c r="AC53" s="98"/>
      <c r="AD53" s="98"/>
      <c r="AE53" s="98"/>
      <c r="AM53" s="20"/>
      <c r="AN53" s="96"/>
      <c r="AO53" s="96"/>
      <c r="AP53" s="96"/>
      <c r="AQ53" s="96"/>
      <c r="AR53" s="98"/>
      <c r="AV53" s="113"/>
      <c r="AW53" s="113"/>
      <c r="AY53" s="97"/>
    </row>
    <row r="54" spans="1:51" x14ac:dyDescent="0.25">
      <c r="A54" s="161"/>
      <c r="B54" s="123" t="s">
        <v>132</v>
      </c>
      <c r="C54" s="99"/>
      <c r="D54" s="99"/>
      <c r="E54" s="99"/>
      <c r="F54" s="99"/>
      <c r="G54" s="99"/>
      <c r="H54" s="99"/>
      <c r="I54" s="100"/>
      <c r="J54" s="100"/>
      <c r="K54" s="100"/>
      <c r="L54" s="100"/>
      <c r="M54" s="100"/>
      <c r="N54" s="100"/>
      <c r="O54" s="100"/>
      <c r="P54" s="100"/>
      <c r="Q54" s="100"/>
      <c r="R54" s="100"/>
      <c r="S54" s="139"/>
      <c r="T54" s="83"/>
      <c r="U54" s="83"/>
      <c r="V54" s="83"/>
      <c r="W54" s="98"/>
      <c r="X54" s="98"/>
      <c r="Y54" s="98"/>
      <c r="Z54" s="98"/>
      <c r="AA54" s="98"/>
      <c r="AB54" s="98"/>
      <c r="AC54" s="98"/>
      <c r="AD54" s="98"/>
      <c r="AE54" s="98"/>
      <c r="AM54" s="20"/>
      <c r="AN54" s="96"/>
      <c r="AO54" s="96"/>
      <c r="AP54" s="96"/>
      <c r="AQ54" s="96"/>
      <c r="AR54" s="98"/>
      <c r="AV54" s="113"/>
      <c r="AW54" s="113"/>
      <c r="AY54" s="97"/>
    </row>
    <row r="55" spans="1:51" x14ac:dyDescent="0.25">
      <c r="A55" s="161"/>
      <c r="B55" s="195" t="s">
        <v>220</v>
      </c>
      <c r="C55" s="186"/>
      <c r="D55" s="186"/>
      <c r="E55" s="186"/>
      <c r="F55" s="186"/>
      <c r="G55" s="186"/>
      <c r="H55" s="186"/>
      <c r="I55" s="196"/>
      <c r="J55" s="196"/>
      <c r="K55" s="100"/>
      <c r="L55" s="100"/>
      <c r="M55" s="100"/>
      <c r="N55" s="100"/>
      <c r="O55" s="100"/>
      <c r="P55" s="100"/>
      <c r="Q55" s="100"/>
      <c r="R55" s="100"/>
      <c r="S55" s="139"/>
      <c r="T55" s="83"/>
      <c r="U55" s="83"/>
      <c r="V55" s="83"/>
      <c r="W55" s="98"/>
      <c r="X55" s="98"/>
      <c r="Y55" s="98"/>
      <c r="Z55" s="98"/>
      <c r="AA55" s="98"/>
      <c r="AB55" s="98"/>
      <c r="AC55" s="98"/>
      <c r="AD55" s="98"/>
      <c r="AE55" s="98"/>
      <c r="AM55" s="20"/>
      <c r="AN55" s="96"/>
      <c r="AO55" s="96"/>
      <c r="AP55" s="96"/>
      <c r="AQ55" s="96"/>
      <c r="AR55" s="98"/>
      <c r="AV55" s="113"/>
      <c r="AW55" s="113"/>
      <c r="AY55" s="97"/>
    </row>
    <row r="56" spans="1:51" x14ac:dyDescent="0.25">
      <c r="B56" s="115" t="s">
        <v>219</v>
      </c>
      <c r="C56" s="194"/>
      <c r="D56" s="194"/>
      <c r="E56" s="99"/>
      <c r="F56" s="99"/>
      <c r="G56" s="99"/>
      <c r="H56" s="99"/>
      <c r="I56" s="100"/>
      <c r="J56" s="100"/>
      <c r="K56" s="100"/>
      <c r="L56" s="100"/>
      <c r="M56" s="100"/>
      <c r="N56" s="100"/>
      <c r="O56" s="100"/>
      <c r="P56" s="100"/>
      <c r="Q56" s="100"/>
      <c r="R56" s="100"/>
      <c r="S56" s="139"/>
      <c r="T56" s="83"/>
      <c r="U56" s="83"/>
      <c r="V56" s="83"/>
      <c r="W56" s="98"/>
      <c r="X56" s="98"/>
      <c r="Y56" s="98"/>
      <c r="Z56" s="98"/>
      <c r="AA56" s="98"/>
      <c r="AB56" s="98"/>
      <c r="AC56" s="98"/>
      <c r="AD56" s="98"/>
      <c r="AE56" s="98"/>
      <c r="AM56" s="20"/>
      <c r="AN56" s="96"/>
      <c r="AO56" s="96"/>
      <c r="AP56" s="96"/>
      <c r="AQ56" s="96"/>
      <c r="AR56" s="98"/>
      <c r="AV56" s="113"/>
      <c r="AW56" s="113"/>
      <c r="AY56" s="97"/>
    </row>
    <row r="57" spans="1:51" x14ac:dyDescent="0.25">
      <c r="B57" s="123" t="s">
        <v>133</v>
      </c>
      <c r="C57" s="99"/>
      <c r="D57" s="99"/>
      <c r="E57" s="99"/>
      <c r="F57" s="99"/>
      <c r="G57" s="99"/>
      <c r="H57" s="99"/>
      <c r="I57" s="100"/>
      <c r="J57" s="100"/>
      <c r="K57" s="100"/>
      <c r="L57" s="100"/>
      <c r="M57" s="100"/>
      <c r="N57" s="100"/>
      <c r="O57" s="100"/>
      <c r="P57" s="100"/>
      <c r="Q57" s="100"/>
      <c r="R57" s="100"/>
      <c r="S57" s="190"/>
      <c r="T57" s="83"/>
      <c r="U57" s="83"/>
      <c r="V57" s="83"/>
      <c r="W57" s="98"/>
      <c r="X57" s="98"/>
      <c r="Y57" s="98"/>
      <c r="Z57" s="98"/>
      <c r="AA57" s="98"/>
      <c r="AB57" s="98"/>
      <c r="AC57" s="98"/>
      <c r="AD57" s="98"/>
      <c r="AE57" s="98"/>
      <c r="AM57" s="20"/>
      <c r="AN57" s="96"/>
      <c r="AO57" s="96"/>
      <c r="AP57" s="96"/>
      <c r="AQ57" s="96"/>
      <c r="AR57" s="98"/>
      <c r="AV57" s="113"/>
      <c r="AW57" s="113"/>
      <c r="AY57" s="97"/>
    </row>
    <row r="58" spans="1:51" x14ac:dyDescent="0.25">
      <c r="B58" s="195" t="s">
        <v>221</v>
      </c>
      <c r="C58" s="186"/>
      <c r="D58" s="186"/>
      <c r="E58" s="186"/>
      <c r="F58" s="186"/>
      <c r="G58" s="186"/>
      <c r="H58" s="186"/>
      <c r="I58" s="196"/>
      <c r="J58" s="196"/>
      <c r="K58" s="100"/>
      <c r="L58" s="100"/>
      <c r="M58" s="100"/>
      <c r="N58" s="100"/>
      <c r="O58" s="100"/>
      <c r="P58" s="100"/>
      <c r="Q58" s="100"/>
      <c r="R58" s="100"/>
      <c r="S58" s="190"/>
      <c r="T58" s="83"/>
      <c r="U58" s="83"/>
      <c r="V58" s="83"/>
      <c r="W58" s="98"/>
      <c r="X58" s="98"/>
      <c r="Y58" s="98"/>
      <c r="Z58" s="98"/>
      <c r="AA58" s="98"/>
      <c r="AB58" s="98"/>
      <c r="AC58" s="98"/>
      <c r="AD58" s="98"/>
      <c r="AE58" s="98"/>
      <c r="AM58" s="20"/>
      <c r="AN58" s="96"/>
      <c r="AO58" s="96"/>
      <c r="AP58" s="96"/>
      <c r="AQ58" s="96"/>
      <c r="AR58" s="98"/>
      <c r="AV58" s="113"/>
      <c r="AW58" s="113"/>
      <c r="AY58" s="97"/>
    </row>
    <row r="59" spans="1:51" x14ac:dyDescent="0.25">
      <c r="B59" s="123" t="s">
        <v>149</v>
      </c>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1:51" x14ac:dyDescent="0.25">
      <c r="B60" s="195" t="s">
        <v>222</v>
      </c>
      <c r="C60" s="186"/>
      <c r="D60" s="186"/>
      <c r="E60" s="186"/>
      <c r="F60" s="186"/>
      <c r="G60" s="186"/>
      <c r="H60" s="186"/>
      <c r="I60" s="196"/>
      <c r="J60" s="196"/>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1:51" x14ac:dyDescent="0.25">
      <c r="B61" s="123" t="s">
        <v>136</v>
      </c>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1:51" x14ac:dyDescent="0.25">
      <c r="B62" s="195" t="s">
        <v>223</v>
      </c>
      <c r="C62" s="186"/>
      <c r="D62" s="186"/>
      <c r="E62" s="186"/>
      <c r="F62" s="186"/>
      <c r="G62" s="186"/>
      <c r="H62" s="186"/>
      <c r="I62" s="196"/>
      <c r="J62" s="196"/>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1:51" x14ac:dyDescent="0.25">
      <c r="B63" s="114" t="s">
        <v>145</v>
      </c>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1:51" x14ac:dyDescent="0.25">
      <c r="B64" s="123" t="s">
        <v>134</v>
      </c>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114" t="s">
        <v>224</v>
      </c>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123"/>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81"/>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81"/>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B72" s="136"/>
      <c r="C72" s="99"/>
      <c r="D72" s="99"/>
      <c r="E72" s="99"/>
      <c r="F72" s="99"/>
      <c r="G72" s="99"/>
      <c r="H72" s="99"/>
      <c r="I72" s="100"/>
      <c r="J72" s="100"/>
      <c r="K72" s="100"/>
      <c r="L72" s="100"/>
      <c r="M72" s="100"/>
      <c r="N72" s="100"/>
      <c r="O72" s="100"/>
      <c r="P72" s="100"/>
      <c r="Q72" s="100"/>
      <c r="R72" s="100"/>
      <c r="S72" s="83"/>
      <c r="T72" s="83"/>
      <c r="U72" s="83"/>
      <c r="V72" s="83"/>
      <c r="W72" s="98"/>
      <c r="X72" s="98"/>
      <c r="Y72" s="98"/>
      <c r="Z72" s="98"/>
      <c r="AA72" s="98"/>
      <c r="AB72" s="98"/>
      <c r="AC72" s="98"/>
      <c r="AD72" s="98"/>
      <c r="AE72" s="98"/>
      <c r="AM72" s="20"/>
      <c r="AN72" s="96"/>
      <c r="AO72" s="96"/>
      <c r="AP72" s="96"/>
      <c r="AQ72" s="96"/>
      <c r="AR72" s="98"/>
      <c r="AV72" s="113"/>
      <c r="AW72" s="113"/>
      <c r="AY72" s="97"/>
    </row>
    <row r="73" spans="1:51" x14ac:dyDescent="0.25">
      <c r="A73" s="98"/>
      <c r="B73" s="116"/>
      <c r="C73" s="115"/>
      <c r="D73" s="109"/>
      <c r="E73" s="115"/>
      <c r="F73" s="115"/>
      <c r="G73" s="99"/>
      <c r="H73" s="99"/>
      <c r="I73" s="99"/>
      <c r="J73" s="100"/>
      <c r="K73" s="100"/>
      <c r="L73" s="100"/>
      <c r="M73" s="100"/>
      <c r="N73" s="100"/>
      <c r="O73" s="100"/>
      <c r="P73" s="100"/>
      <c r="Q73" s="100"/>
      <c r="R73" s="100"/>
      <c r="S73" s="100"/>
      <c r="T73" s="101"/>
      <c r="U73" s="79"/>
      <c r="V73" s="79"/>
      <c r="AS73" s="94"/>
      <c r="AT73" s="94"/>
      <c r="AU73" s="94"/>
      <c r="AV73" s="94"/>
      <c r="AW73" s="94"/>
      <c r="AX73" s="94"/>
      <c r="AY73" s="94"/>
    </row>
    <row r="74" spans="1:51" x14ac:dyDescent="0.25">
      <c r="A74" s="98"/>
      <c r="B74" s="117"/>
      <c r="C74" s="118"/>
      <c r="D74" s="119"/>
      <c r="E74" s="118"/>
      <c r="F74" s="118"/>
      <c r="G74" s="118"/>
      <c r="H74" s="118"/>
      <c r="I74" s="118"/>
      <c r="J74" s="120"/>
      <c r="K74" s="120"/>
      <c r="L74" s="120"/>
      <c r="M74" s="120"/>
      <c r="N74" s="120"/>
      <c r="O74" s="120"/>
      <c r="P74" s="120"/>
      <c r="Q74" s="120"/>
      <c r="R74" s="120"/>
      <c r="S74" s="120"/>
      <c r="T74" s="121"/>
      <c r="U74" s="122"/>
      <c r="V74" s="122"/>
      <c r="AS74" s="94"/>
      <c r="AT74" s="94"/>
      <c r="AU74" s="94"/>
      <c r="AV74" s="94"/>
      <c r="AW74" s="94"/>
      <c r="AX74" s="94"/>
      <c r="AY74" s="94"/>
    </row>
    <row r="75" spans="1:51" x14ac:dyDescent="0.25">
      <c r="A75" s="98"/>
      <c r="B75" s="117"/>
      <c r="C75" s="118"/>
      <c r="D75" s="119"/>
      <c r="E75" s="118"/>
      <c r="F75" s="118"/>
      <c r="G75" s="118"/>
      <c r="H75" s="118"/>
      <c r="I75" s="118"/>
      <c r="J75" s="120"/>
      <c r="K75" s="120"/>
      <c r="L75" s="120"/>
      <c r="M75" s="120"/>
      <c r="N75" s="120"/>
      <c r="O75" s="120"/>
      <c r="P75" s="120"/>
      <c r="Q75" s="120"/>
      <c r="R75" s="120"/>
      <c r="S75" s="120"/>
      <c r="T75" s="121"/>
      <c r="U75" s="122"/>
      <c r="V75" s="122"/>
      <c r="AS75" s="94"/>
      <c r="AT75" s="94"/>
      <c r="AU75" s="94"/>
      <c r="AV75" s="94"/>
      <c r="AW75" s="94"/>
      <c r="AX75" s="94"/>
      <c r="AY75" s="94"/>
    </row>
    <row r="76" spans="1:51" x14ac:dyDescent="0.25">
      <c r="A76" s="98"/>
      <c r="B76" s="117"/>
      <c r="C76" s="118"/>
      <c r="D76" s="119"/>
      <c r="E76" s="118"/>
      <c r="F76" s="118"/>
      <c r="G76" s="118"/>
      <c r="H76" s="118"/>
      <c r="I76" s="118"/>
      <c r="J76" s="120"/>
      <c r="K76" s="120"/>
      <c r="L76" s="120"/>
      <c r="M76" s="120"/>
      <c r="N76" s="120"/>
      <c r="O76" s="120"/>
      <c r="P76" s="120"/>
      <c r="Q76" s="120"/>
      <c r="R76" s="120"/>
      <c r="S76" s="120"/>
      <c r="T76" s="121"/>
      <c r="U76" s="122"/>
      <c r="V76" s="122"/>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AS78" s="94"/>
      <c r="AT78" s="94"/>
      <c r="AU78" s="94"/>
      <c r="AV78" s="94"/>
      <c r="AW78" s="94"/>
      <c r="AX78" s="94"/>
      <c r="AY78" s="94"/>
    </row>
    <row r="79" spans="1:51" x14ac:dyDescent="0.25">
      <c r="O79" s="12"/>
      <c r="P79" s="96"/>
      <c r="Q79" s="96"/>
      <c r="AS79" s="94"/>
      <c r="AT79" s="94"/>
      <c r="AU79" s="94"/>
      <c r="AV79" s="94"/>
      <c r="AW79" s="94"/>
      <c r="AX79" s="94"/>
      <c r="AY79" s="94"/>
    </row>
    <row r="80" spans="1:51" x14ac:dyDescent="0.25">
      <c r="O80" s="12"/>
      <c r="P80" s="96"/>
      <c r="Q80" s="96"/>
      <c r="R80" s="96"/>
      <c r="S80" s="96"/>
      <c r="AS80" s="94"/>
      <c r="AT80" s="94"/>
      <c r="AU80" s="94"/>
      <c r="AV80" s="94"/>
      <c r="AW80" s="94"/>
      <c r="AX80" s="94"/>
      <c r="AY80" s="94"/>
    </row>
    <row r="81" spans="15:51" x14ac:dyDescent="0.25">
      <c r="O81" s="12"/>
      <c r="P81" s="96"/>
      <c r="Q81" s="96"/>
      <c r="R81" s="96"/>
      <c r="S81" s="96"/>
      <c r="T81" s="96"/>
      <c r="AS81" s="94"/>
      <c r="AT81" s="94"/>
      <c r="AU81" s="94"/>
      <c r="AV81" s="94"/>
      <c r="AW81" s="94"/>
      <c r="AX81" s="94"/>
      <c r="AY81" s="94"/>
    </row>
    <row r="82" spans="15:51" x14ac:dyDescent="0.25">
      <c r="O82" s="12"/>
      <c r="P82" s="96"/>
      <c r="Q82" s="96"/>
      <c r="R82" s="96"/>
      <c r="S82" s="96"/>
      <c r="T82" s="96"/>
      <c r="AS82" s="94"/>
      <c r="AT82" s="94"/>
      <c r="AU82" s="94"/>
      <c r="AV82" s="94"/>
      <c r="AW82" s="94"/>
      <c r="AX82" s="94"/>
      <c r="AY82" s="94"/>
    </row>
    <row r="83" spans="15:51" x14ac:dyDescent="0.25">
      <c r="O83" s="12"/>
      <c r="P83" s="96"/>
      <c r="T83" s="96"/>
      <c r="AS83" s="94"/>
      <c r="AT83" s="94"/>
      <c r="AU83" s="94"/>
      <c r="AV83" s="94"/>
      <c r="AW83" s="94"/>
      <c r="AX83" s="94"/>
      <c r="AY83" s="94"/>
    </row>
    <row r="84" spans="15:51" x14ac:dyDescent="0.25">
      <c r="O84" s="96"/>
      <c r="Q84" s="96"/>
      <c r="R84" s="96"/>
      <c r="S84" s="96"/>
      <c r="AS84" s="94"/>
      <c r="AT84" s="94"/>
      <c r="AU84" s="94"/>
      <c r="AV84" s="94"/>
      <c r="AW84" s="94"/>
      <c r="AX84" s="94"/>
      <c r="AY84" s="94"/>
    </row>
    <row r="85" spans="15:51" x14ac:dyDescent="0.25">
      <c r="O85" s="12"/>
      <c r="P85" s="96"/>
      <c r="Q85" s="96"/>
      <c r="R85" s="96"/>
      <c r="S85" s="96"/>
      <c r="T85" s="96"/>
      <c r="AS85" s="94"/>
      <c r="AT85" s="94"/>
      <c r="AU85" s="94"/>
      <c r="AV85" s="94"/>
      <c r="AW85" s="94"/>
      <c r="AX85" s="94"/>
      <c r="AY85" s="94"/>
    </row>
    <row r="86" spans="15:51" x14ac:dyDescent="0.25">
      <c r="O86" s="12"/>
      <c r="P86" s="96"/>
      <c r="Q86" s="96"/>
      <c r="R86" s="96"/>
      <c r="S86" s="96"/>
      <c r="T86" s="96"/>
      <c r="U86" s="96"/>
      <c r="AS86" s="94"/>
      <c r="AT86" s="94"/>
      <c r="AU86" s="94"/>
      <c r="AV86" s="94"/>
      <c r="AW86" s="94"/>
      <c r="AX86" s="94"/>
      <c r="AY86" s="94"/>
    </row>
    <row r="87" spans="15:51" x14ac:dyDescent="0.25">
      <c r="O87" s="12"/>
      <c r="P87" s="96"/>
      <c r="T87" s="96"/>
      <c r="U87" s="96"/>
      <c r="AS87" s="94"/>
      <c r="AT87" s="94"/>
      <c r="AU87" s="94"/>
      <c r="AV87" s="94"/>
      <c r="AW87" s="94"/>
      <c r="AX87" s="94"/>
      <c r="AY87" s="94"/>
    </row>
    <row r="99" spans="45:51" x14ac:dyDescent="0.25">
      <c r="AS99" s="94"/>
      <c r="AT99" s="94"/>
      <c r="AU99" s="94"/>
      <c r="AV99" s="94"/>
      <c r="AW99" s="94"/>
      <c r="AX99" s="94"/>
      <c r="AY99" s="94"/>
    </row>
  </sheetData>
  <protectedRanges>
    <protectedRange sqref="S73:T76"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3:R76" name="Range2_12_1_6_1_1"/>
    <protectedRange sqref="L73:M76" name="Range2_2_12_1_7_1_1"/>
    <protectedRange sqref="AS11:AS15" name="Range1_4_1_1_1_1"/>
    <protectedRange sqref="J11:J15 J26:J34" name="Range1_1_2_1_10_1_1_1_1"/>
    <protectedRange sqref="S38:S72" name="Range2_12_3_1_1_1_1"/>
    <protectedRange sqref="D38:H38 N60:R72 N38:R55" name="Range2_12_1_3_1_1_1_1"/>
    <protectedRange sqref="I38:M38 E39:M46 F48:M48 E49:M51 G47:M47 F52:M52 E57:H59 E53:M55 E60:M72" name="Range2_2_12_1_6_1_1_1_1"/>
    <protectedRange sqref="D39:D46 D49:D51 D53:D55 D57:D72" name="Range2_1_1_1_1_11_1_1_1_1_1_1"/>
    <protectedRange sqref="C39:C46 C49:C51 C53:C55 C57:C72" name="Range2_1_2_1_1_1_1_1"/>
    <protectedRange sqref="C38" name="Range2_3_1_1_1_1_1"/>
    <protectedRange sqref="Q35" name="Range1_16_3_1_1_1_1_1_2"/>
    <protectedRange sqref="P35" name="Range1_16_3_1_1_2"/>
    <protectedRange sqref="U35 V11:V34 X11:AB34" name="Range1_16_3_1_1_3"/>
    <protectedRange sqref="AR11 AR32:AR34" name="Range1_16_3_1_1_5"/>
    <protectedRange sqref="L6 D6 D8 O8:U8" name="Range1_16_3_1_1_7"/>
    <protectedRange sqref="J73:K76" name="Range2_2_12_1_4_1_1_1_1_1_1_1_1_1_1_1_1_1_1_1"/>
    <protectedRange sqref="I73:I76" name="Range2_2_12_1_7_1_1_2_2_1_2"/>
    <protectedRange sqref="F73:H76" name="Range2_2_12_1_3_1_2_1_1_1_1_2_1_1_1_1_1_1_1_1_1_1_1"/>
    <protectedRange sqref="E73:E76"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31"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E48" name="Range2_2_12_1_6_1_1_1_1_2"/>
    <protectedRange sqref="D48" name="Range2_1_1_1_1_11_1_1_1_1_1_1_2"/>
    <protectedRange sqref="C48" name="Range2_1_2_1_1_1_1_1_2"/>
    <protectedRange sqref="N59:R59" name="Range2_12_1_3_1_1_1_1_2_1_2_2_2_2_2_2_2_2_2"/>
    <protectedRange sqref="I59:M59" name="Range2_2_12_1_6_1_1_1_1_3_1_2_2_2_3_2_2_2_2_2"/>
    <protectedRange sqref="N58:R58" name="Range2_12_1_3_1_1_1_1_2_1_2_2_2_2_2_2_2_2_2_2"/>
    <protectedRange sqref="I58:M58" name="Range2_2_12_1_6_1_1_1_1_3_1_2_2_2_3_2_2_2_2_2_2"/>
    <protectedRange sqref="N57:R57" name="Range2_12_1_3_1_1_1_1_2_1_2_2_2_2_2_2_3_2_2_2_2_2_2"/>
    <protectedRange sqref="I57:M57" name="Range2_2_12_1_6_1_1_1_1_3_1_2_2_2_3_2_2_3_2_2_2_2_2_2"/>
    <protectedRange sqref="E56" name="Range2_2_12_1_6_1_1_1_1_3_1_2_2_2_1_2_2_2_2_2_2_2_2_2_2_2_2_2"/>
    <protectedRange sqref="D56" name="Range2_1_1_1_1_11_1_1_1_1_1_1_3_1_2_2_2_1_2_2_2_2_2_2_2_2_2_2_2_2_2"/>
    <protectedRange sqref="N56:R56" name="Range2_12_1_3_1_1_1_1_2_1_2_2_2_2_2_2_3_2_2_2_2_2_2_2_2"/>
    <protectedRange sqref="I56:M56" name="Range2_2_12_1_6_1_1_1_1_3_1_2_2_2_3_2_2_3_2_2_2_2_2_2_2_2"/>
    <protectedRange sqref="G56:H56 E52" name="Range2_2_12_1_6_1_1_1_1_2_2_1_2_2_2_2_2_2_3_2_2_2_2_2_2_2_2"/>
    <protectedRange sqref="F56" name="Range2_2_12_1_6_1_1_1_1_3_1_2_2_2_1_2_2_2_2_2_2_2_2_2_2_2_2_2_2_2"/>
    <protectedRange sqref="C56" name="Range2_1_2_1_1_1_1_1_3_1_2_2_1_2_1_2_2_2_2_2_2_2_2_2_2_2_2_2_2"/>
    <protectedRange sqref="Q10" name="Range1_16_3_1_1_1_1_1_4_1"/>
    <protectedRange sqref="AG10" name="Range1_16_3_1_1_1_1_1_3"/>
    <protectedRange sqref="AP10" name="Range1_16_3_1_1_1_1_1_5"/>
    <protectedRange sqref="B42 B56" name="Range2_12_5_1_1_1_2_1_1_1_1_1_1_1_1_1_1_1_2_1_2_1_1_1_1_1_1_1_1_1_2_1_1_1_1_1_1_1_1_1_1_1_1_1_1_1_1_1_1_1_1_1_1_1_1_1_1_1_1_1_1_1_1_1_1_1_1_1_1_1_1_1_1_1_2_1_1_1_1_1_1_1_1_1_2_1_2_1_1_1_1_1_2_1_1_1_1_1_1_1_1_2_1_1_1_1_1_2_1"/>
    <protectedRange sqref="F47" name="Range2_12_5_1_1_1_2_2_1_1_1_1_1_1_1_1_1_1_1_2_1_1_1_2_1_1_1_1_1_1_1_1_1_1_1_1_1_1_1_1_2_1_1_1_1_1_1_1_1_1_2_1_1_3_1_1_1_3_1_1_1_1_1_1_1_1_1_1_1_1_1_1_1_1_1_1_1_1_1_1_2_1_1_1_1_1_1_1_1_1_1_1_2_2_1_2_1_1_1_1_1_1_1_1_1_1_1_1_1_2_2_2_2_2_2_2_2_1_1_1_2_3_2__4"/>
    <protectedRange sqref="C47"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46:B47"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9" name="Range2_12_5_1_1_1_2_1_1_1_1_1_1_1_1_1_1_1_2_1_1_1_1_1_1_1_1_1_1_1_1_1_1_1_1_1_1_1_1_1_1_2_1_1_1_1_1_1_1_1_1_1_1_2_1_1_1_1_2_1_1_1_1_1_1_1_1_1_1_1_2_1_1_1_1_1_1_1_1_1_1_1_1_1_1_3_1_1_1_1_2_1_1_1_1_1_1_1_2_1_1_1_1_1_1_1_1_1_1_1_1_1_1_1_1_1_1_1_1_1_1_1_1__5"/>
    <protectedRange sqref="B50" name="Range2_12_5_1_1_1_2_2_1_1_1_1_1_1_1_1_1_1_1_2_1_1_1_1_1_1_1_1_1_1_1_1_1_1_1_1_1_1_1_1_1_1_1_1_1_1_1_1_1_1_1_1_1_1_1_1_1_1_1_1_1_1_1_1_1_1_1_1_1_1_1_1_1_2_1_1_1_1_1_1_1_1_1_1_1_2_1_1_1_1_1_2_1_1_1_1_1_1_1_1_1_1_1_1_1_1_1_1_1_1_1_1_1_1_1_1_1_1_1_1_1_1_2__4"/>
    <protectedRange sqref="B54" name="Range2_12_5_1_1_1_2_1_1_1_1_1_1_1_1_1_1_1_2_1_2_1_1_1_1_1_1_1_1_1_2_1_1_1_1_1_1_1_1_1_1_1_1_1_1_1_1_1_1_1_1_1_1_1_1_1_1_1_1_1_1_1_1_1_1_1_1_1_1_1_1_1_1_1_2_1_1_1_1_1_1_1_1_1_2_1_2_1_1_1_1_1_2_1_1_1_1_1_1_1_1_2_1_1_1_1_1_1_1_1_2_1_1_1_1_1_2_1_1_1_1_1_2__4"/>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AA34 X11:Y15 X34:Y34 AA11:AA15 X16:AB33">
    <cfRule type="containsText" dxfId="1065" priority="36" operator="containsText" text="N/A">
      <formula>NOT(ISERROR(SEARCH("N/A",X11)))</formula>
    </cfRule>
    <cfRule type="cellIs" dxfId="1064" priority="49" operator="equal">
      <formula>0</formula>
    </cfRule>
  </conditionalFormatting>
  <conditionalFormatting sqref="AC11:AE34 AA34 X11:Y15 X34:Y34 AA11:AA15 X16:AB33">
    <cfRule type="cellIs" dxfId="1063" priority="48" operator="greaterThanOrEqual">
      <formula>1185</formula>
    </cfRule>
  </conditionalFormatting>
  <conditionalFormatting sqref="AC11:AE34 AA34 X11:Y15 X34:Y34 AA11:AA15 X16:AB33">
    <cfRule type="cellIs" dxfId="1062" priority="47" operator="between">
      <formula>0.1</formula>
      <formula>1184</formula>
    </cfRule>
  </conditionalFormatting>
  <conditionalFormatting sqref="X8">
    <cfRule type="cellIs" dxfId="1061" priority="46" operator="equal">
      <formula>0</formula>
    </cfRule>
  </conditionalFormatting>
  <conditionalFormatting sqref="X8">
    <cfRule type="cellIs" dxfId="1060" priority="45" operator="greaterThan">
      <formula>1179</formula>
    </cfRule>
  </conditionalFormatting>
  <conditionalFormatting sqref="X8">
    <cfRule type="cellIs" dxfId="1059" priority="44" operator="greaterThan">
      <formula>99</formula>
    </cfRule>
  </conditionalFormatting>
  <conditionalFormatting sqref="X8">
    <cfRule type="cellIs" dxfId="1058" priority="43" operator="greaterThan">
      <formula>0.99</formula>
    </cfRule>
  </conditionalFormatting>
  <conditionalFormatting sqref="AB8">
    <cfRule type="cellIs" dxfId="1057" priority="42" operator="equal">
      <formula>0</formula>
    </cfRule>
  </conditionalFormatting>
  <conditionalFormatting sqref="AB8">
    <cfRule type="cellIs" dxfId="1056" priority="41" operator="greaterThan">
      <formula>1179</formula>
    </cfRule>
  </conditionalFormatting>
  <conditionalFormatting sqref="AB8">
    <cfRule type="cellIs" dxfId="1055" priority="40" operator="greaterThan">
      <formula>99</formula>
    </cfRule>
  </conditionalFormatting>
  <conditionalFormatting sqref="AB8">
    <cfRule type="cellIs" dxfId="1054" priority="39" operator="greaterThan">
      <formula>0.99</formula>
    </cfRule>
  </conditionalFormatting>
  <conditionalFormatting sqref="AH11:AH31">
    <cfRule type="cellIs" dxfId="1053" priority="37" operator="greaterThan">
      <formula>$AH$8</formula>
    </cfRule>
    <cfRule type="cellIs" dxfId="1052" priority="38" operator="greaterThan">
      <formula>$AH$8</formula>
    </cfRule>
  </conditionalFormatting>
  <conditionalFormatting sqref="AB11:AB15 AB34">
    <cfRule type="containsText" dxfId="1051" priority="32" operator="containsText" text="N/A">
      <formula>NOT(ISERROR(SEARCH("N/A",AB11)))</formula>
    </cfRule>
    <cfRule type="cellIs" dxfId="1050" priority="35" operator="equal">
      <formula>0</formula>
    </cfRule>
  </conditionalFormatting>
  <conditionalFormatting sqref="AB11:AB15 AB34">
    <cfRule type="cellIs" dxfId="1049" priority="34" operator="greaterThanOrEqual">
      <formula>1185</formula>
    </cfRule>
  </conditionalFormatting>
  <conditionalFormatting sqref="AB11:AB15 AB34">
    <cfRule type="cellIs" dxfId="1048" priority="33" operator="between">
      <formula>0.1</formula>
      <formula>1184</formula>
    </cfRule>
  </conditionalFormatting>
  <conditionalFormatting sqref="AN11:AN35 AO11:AO34">
    <cfRule type="cellIs" dxfId="1047" priority="31" operator="equal">
      <formula>0</formula>
    </cfRule>
  </conditionalFormatting>
  <conditionalFormatting sqref="AN11:AN35 AO11:AO34">
    <cfRule type="cellIs" dxfId="1046" priority="30" operator="greaterThan">
      <formula>1179</formula>
    </cfRule>
  </conditionalFormatting>
  <conditionalFormatting sqref="AN11:AN35 AO11:AO34">
    <cfRule type="cellIs" dxfId="1045" priority="29" operator="greaterThan">
      <formula>99</formula>
    </cfRule>
  </conditionalFormatting>
  <conditionalFormatting sqref="AN11:AN35 AO11:AO34">
    <cfRule type="cellIs" dxfId="1044" priority="28" operator="greaterThan">
      <formula>0.99</formula>
    </cfRule>
  </conditionalFormatting>
  <conditionalFormatting sqref="AQ11:AQ34">
    <cfRule type="cellIs" dxfId="1043" priority="27" operator="equal">
      <formula>0</formula>
    </cfRule>
  </conditionalFormatting>
  <conditionalFormatting sqref="AQ11:AQ34">
    <cfRule type="cellIs" dxfId="1042" priority="26" operator="greaterThan">
      <formula>1179</formula>
    </cfRule>
  </conditionalFormatting>
  <conditionalFormatting sqref="AQ11:AQ34">
    <cfRule type="cellIs" dxfId="1041" priority="25" operator="greaterThan">
      <formula>99</formula>
    </cfRule>
  </conditionalFormatting>
  <conditionalFormatting sqref="AQ11:AQ34">
    <cfRule type="cellIs" dxfId="1040" priority="24" operator="greaterThan">
      <formula>0.99</formula>
    </cfRule>
  </conditionalFormatting>
  <conditionalFormatting sqref="Z11:Z15 Z34">
    <cfRule type="containsText" dxfId="1039" priority="20" operator="containsText" text="N/A">
      <formula>NOT(ISERROR(SEARCH("N/A",Z11)))</formula>
    </cfRule>
    <cfRule type="cellIs" dxfId="1038" priority="23" operator="equal">
      <formula>0</formula>
    </cfRule>
  </conditionalFormatting>
  <conditionalFormatting sqref="Z11:Z15 Z34">
    <cfRule type="cellIs" dxfId="1037" priority="22" operator="greaterThanOrEqual">
      <formula>1185</formula>
    </cfRule>
  </conditionalFormatting>
  <conditionalFormatting sqref="Z11:Z15 Z34">
    <cfRule type="cellIs" dxfId="1036" priority="21" operator="between">
      <formula>0.1</formula>
      <formula>1184</formula>
    </cfRule>
  </conditionalFormatting>
  <conditionalFormatting sqref="AJ11:AN35">
    <cfRule type="cellIs" dxfId="1035" priority="19" operator="equal">
      <formula>0</formula>
    </cfRule>
  </conditionalFormatting>
  <conditionalFormatting sqref="AJ11:AN35">
    <cfRule type="cellIs" dxfId="1034" priority="18" operator="greaterThan">
      <formula>1179</formula>
    </cfRule>
  </conditionalFormatting>
  <conditionalFormatting sqref="AJ11:AN35">
    <cfRule type="cellIs" dxfId="1033" priority="17" operator="greaterThan">
      <formula>99</formula>
    </cfRule>
  </conditionalFormatting>
  <conditionalFormatting sqref="AJ11:AN35">
    <cfRule type="cellIs" dxfId="1032" priority="16" operator="greaterThan">
      <formula>0.99</formula>
    </cfRule>
  </conditionalFormatting>
  <conditionalFormatting sqref="AP11:AP34">
    <cfRule type="cellIs" dxfId="1031" priority="15" operator="equal">
      <formula>0</formula>
    </cfRule>
  </conditionalFormatting>
  <conditionalFormatting sqref="AP11:AP34">
    <cfRule type="cellIs" dxfId="1030" priority="14" operator="greaterThan">
      <formula>1179</formula>
    </cfRule>
  </conditionalFormatting>
  <conditionalFormatting sqref="AP11:AP34">
    <cfRule type="cellIs" dxfId="1029" priority="13" operator="greaterThan">
      <formula>99</formula>
    </cfRule>
  </conditionalFormatting>
  <conditionalFormatting sqref="AP11:AP34">
    <cfRule type="cellIs" dxfId="1028" priority="12" operator="greaterThan">
      <formula>0.99</formula>
    </cfRule>
  </conditionalFormatting>
  <conditionalFormatting sqref="AH32:AH34">
    <cfRule type="cellIs" dxfId="1027" priority="10" operator="greaterThan">
      <formula>$AH$8</formula>
    </cfRule>
    <cfRule type="cellIs" dxfId="1026" priority="11" operator="greaterThan">
      <formula>$AH$8</formula>
    </cfRule>
  </conditionalFormatting>
  <conditionalFormatting sqref="AI11:AI34">
    <cfRule type="cellIs" dxfId="1025" priority="9" operator="greaterThan">
      <formula>$AI$8</formula>
    </cfRule>
  </conditionalFormatting>
  <conditionalFormatting sqref="AL32:AN34 AL11:AL32">
    <cfRule type="cellIs" dxfId="1024" priority="8" operator="equal">
      <formula>0</formula>
    </cfRule>
  </conditionalFormatting>
  <conditionalFormatting sqref="AL32:AN34 AL11:AL32">
    <cfRule type="cellIs" dxfId="1023" priority="7" operator="greaterThan">
      <formula>1179</formula>
    </cfRule>
  </conditionalFormatting>
  <conditionalFormatting sqref="AL32:AN34 AL11:AL32">
    <cfRule type="cellIs" dxfId="1022" priority="6" operator="greaterThan">
      <formula>99</formula>
    </cfRule>
  </conditionalFormatting>
  <conditionalFormatting sqref="AL32:AN34 AL11:AL32">
    <cfRule type="cellIs" dxfId="1021" priority="5" operator="greaterThan">
      <formula>0.99</formula>
    </cfRule>
  </conditionalFormatting>
  <conditionalFormatting sqref="AM16:AM34">
    <cfRule type="cellIs" dxfId="1020" priority="4" operator="equal">
      <formula>0</formula>
    </cfRule>
  </conditionalFormatting>
  <conditionalFormatting sqref="AM16:AM34">
    <cfRule type="cellIs" dxfId="1019" priority="3" operator="greaterThan">
      <formula>1179</formula>
    </cfRule>
  </conditionalFormatting>
  <conditionalFormatting sqref="AM16:AM34">
    <cfRule type="cellIs" dxfId="1018" priority="2" operator="greaterThan">
      <formula>99</formula>
    </cfRule>
  </conditionalFormatting>
  <conditionalFormatting sqref="AM16:AM34">
    <cfRule type="cellIs" dxfId="1017"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05"/>
  <sheetViews>
    <sheetView showWhiteSpace="0" topLeftCell="C47" zoomScaleNormal="100" workbookViewId="0">
      <selection activeCell="F15" sqref="F15"/>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125</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178"/>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75" t="s">
        <v>10</v>
      </c>
      <c r="I7" s="108" t="s">
        <v>11</v>
      </c>
      <c r="J7" s="108" t="s">
        <v>12</v>
      </c>
      <c r="K7" s="108" t="s">
        <v>13</v>
      </c>
      <c r="L7" s="12"/>
      <c r="M7" s="12"/>
      <c r="N7" s="12"/>
      <c r="O7" s="175"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42597</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22904</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179" t="s">
        <v>51</v>
      </c>
      <c r="V9" s="179" t="s">
        <v>52</v>
      </c>
      <c r="W9" s="283" t="s">
        <v>53</v>
      </c>
      <c r="X9" s="284" t="s">
        <v>54</v>
      </c>
      <c r="Y9" s="285"/>
      <c r="Z9" s="285"/>
      <c r="AA9" s="285"/>
      <c r="AB9" s="285"/>
      <c r="AC9" s="285"/>
      <c r="AD9" s="285"/>
      <c r="AE9" s="286"/>
      <c r="AF9" s="177" t="s">
        <v>55</v>
      </c>
      <c r="AG9" s="177" t="s">
        <v>56</v>
      </c>
      <c r="AH9" s="272" t="s">
        <v>57</v>
      </c>
      <c r="AI9" s="287" t="s">
        <v>58</v>
      </c>
      <c r="AJ9" s="179" t="s">
        <v>59</v>
      </c>
      <c r="AK9" s="179" t="s">
        <v>60</v>
      </c>
      <c r="AL9" s="179" t="s">
        <v>61</v>
      </c>
      <c r="AM9" s="179" t="s">
        <v>62</v>
      </c>
      <c r="AN9" s="179" t="s">
        <v>63</v>
      </c>
      <c r="AO9" s="179" t="s">
        <v>64</v>
      </c>
      <c r="AP9" s="179" t="s">
        <v>65</v>
      </c>
      <c r="AQ9" s="270" t="s">
        <v>66</v>
      </c>
      <c r="AR9" s="179" t="s">
        <v>67</v>
      </c>
      <c r="AS9" s="272" t="s">
        <v>68</v>
      </c>
      <c r="AV9" s="35" t="s">
        <v>69</v>
      </c>
      <c r="AW9" s="35" t="s">
        <v>70</v>
      </c>
      <c r="AY9" s="36" t="s">
        <v>71</v>
      </c>
    </row>
    <row r="10" spans="2:51" x14ac:dyDescent="0.25">
      <c r="B10" s="179" t="s">
        <v>72</v>
      </c>
      <c r="C10" s="179" t="s">
        <v>73</v>
      </c>
      <c r="D10" s="179" t="s">
        <v>74</v>
      </c>
      <c r="E10" s="179" t="s">
        <v>75</v>
      </c>
      <c r="F10" s="179" t="s">
        <v>74</v>
      </c>
      <c r="G10" s="179" t="s">
        <v>75</v>
      </c>
      <c r="H10" s="266"/>
      <c r="I10" s="179" t="s">
        <v>75</v>
      </c>
      <c r="J10" s="179" t="s">
        <v>75</v>
      </c>
      <c r="K10" s="179" t="s">
        <v>75</v>
      </c>
      <c r="L10" s="28" t="s">
        <v>29</v>
      </c>
      <c r="M10" s="269"/>
      <c r="N10" s="28" t="s">
        <v>29</v>
      </c>
      <c r="O10" s="271"/>
      <c r="P10" s="271"/>
      <c r="Q10" s="1">
        <f>'AUG 14'!Q34</f>
        <v>13254528</v>
      </c>
      <c r="R10" s="280"/>
      <c r="S10" s="281"/>
      <c r="T10" s="282"/>
      <c r="U10" s="179" t="s">
        <v>75</v>
      </c>
      <c r="V10" s="179" t="s">
        <v>75</v>
      </c>
      <c r="W10" s="283"/>
      <c r="X10" s="37" t="s">
        <v>76</v>
      </c>
      <c r="Y10" s="37" t="s">
        <v>77</v>
      </c>
      <c r="Z10" s="37" t="s">
        <v>78</v>
      </c>
      <c r="AA10" s="37" t="s">
        <v>79</v>
      </c>
      <c r="AB10" s="37" t="s">
        <v>80</v>
      </c>
      <c r="AC10" s="37" t="s">
        <v>81</v>
      </c>
      <c r="AD10" s="37" t="s">
        <v>82</v>
      </c>
      <c r="AE10" s="37" t="s">
        <v>83</v>
      </c>
      <c r="AF10" s="38"/>
      <c r="AG10" s="1">
        <f>'AUG 14'!AG34</f>
        <v>49295572</v>
      </c>
      <c r="AH10" s="272"/>
      <c r="AI10" s="288"/>
      <c r="AJ10" s="179" t="s">
        <v>84</v>
      </c>
      <c r="AK10" s="179" t="s">
        <v>84</v>
      </c>
      <c r="AL10" s="179" t="s">
        <v>84</v>
      </c>
      <c r="AM10" s="179" t="s">
        <v>84</v>
      </c>
      <c r="AN10" s="179" t="s">
        <v>84</v>
      </c>
      <c r="AO10" s="179" t="s">
        <v>84</v>
      </c>
      <c r="AP10" s="1">
        <f>'AUG 14'!AP34</f>
        <v>11136199</v>
      </c>
      <c r="AQ10" s="271"/>
      <c r="AR10" s="176" t="s">
        <v>85</v>
      </c>
      <c r="AS10" s="272"/>
      <c r="AV10" s="39" t="s">
        <v>86</v>
      </c>
      <c r="AW10" s="39" t="s">
        <v>87</v>
      </c>
      <c r="AY10" s="80" t="s">
        <v>126</v>
      </c>
    </row>
    <row r="11" spans="2:51" x14ac:dyDescent="0.25">
      <c r="B11" s="40">
        <v>2</v>
      </c>
      <c r="C11" s="40">
        <v>4.1666666666666664E-2</v>
      </c>
      <c r="D11" s="102">
        <v>5</v>
      </c>
      <c r="E11" s="41">
        <f t="shared" ref="E11:E34" si="0">D11/1.42</f>
        <v>3.5211267605633805</v>
      </c>
      <c r="F11" s="137">
        <v>43</v>
      </c>
      <c r="G11" s="41">
        <f>F11/1.42</f>
        <v>30.281690140845072</v>
      </c>
      <c r="H11" s="42" t="s">
        <v>88</v>
      </c>
      <c r="I11" s="42">
        <f>J11-(2/1.42)</f>
        <v>25.35211267605634</v>
      </c>
      <c r="J11" s="43">
        <f>(F11-5)/1.42</f>
        <v>26.760563380281692</v>
      </c>
      <c r="K11" s="42">
        <f>J11+(6/1.42)</f>
        <v>30.985915492957748</v>
      </c>
      <c r="L11" s="44">
        <v>14</v>
      </c>
      <c r="M11" s="45" t="s">
        <v>89</v>
      </c>
      <c r="N11" s="45">
        <v>11.4</v>
      </c>
      <c r="O11" s="103">
        <v>139</v>
      </c>
      <c r="P11" s="103">
        <v>52</v>
      </c>
      <c r="Q11" s="103">
        <v>13257124</v>
      </c>
      <c r="R11" s="46">
        <f>IF(ISBLANK(Q11),"-",Q11-Q10)</f>
        <v>2596</v>
      </c>
      <c r="S11" s="47">
        <f>R11*24/1000</f>
        <v>62.304000000000002</v>
      </c>
      <c r="T11" s="47">
        <f>R11/1000</f>
        <v>2.5960000000000001</v>
      </c>
      <c r="U11" s="104">
        <v>5.6</v>
      </c>
      <c r="V11" s="104">
        <f>U11</f>
        <v>5.6</v>
      </c>
      <c r="W11" s="105" t="s">
        <v>212</v>
      </c>
      <c r="X11" s="107">
        <v>0</v>
      </c>
      <c r="Y11" s="107">
        <v>0</v>
      </c>
      <c r="Z11" s="107">
        <v>996</v>
      </c>
      <c r="AA11" s="107">
        <v>0</v>
      </c>
      <c r="AB11" s="107">
        <v>0</v>
      </c>
      <c r="AC11" s="48" t="s">
        <v>90</v>
      </c>
      <c r="AD11" s="48" t="s">
        <v>90</v>
      </c>
      <c r="AE11" s="48" t="s">
        <v>90</v>
      </c>
      <c r="AF11" s="106" t="s">
        <v>90</v>
      </c>
      <c r="AG11" s="112">
        <v>49295916</v>
      </c>
      <c r="AH11" s="49">
        <f>IF(ISBLANK(AG11),"-",AG11-AG10)</f>
        <v>344</v>
      </c>
      <c r="AI11" s="50">
        <f>AH11/T11</f>
        <v>132.5115562403698</v>
      </c>
      <c r="AJ11" s="95">
        <v>0</v>
      </c>
      <c r="AK11" s="95">
        <v>0</v>
      </c>
      <c r="AL11" s="95">
        <v>1</v>
      </c>
      <c r="AM11" s="95">
        <v>0</v>
      </c>
      <c r="AN11" s="95">
        <v>0</v>
      </c>
      <c r="AO11" s="95">
        <v>0.5</v>
      </c>
      <c r="AP11" s="107">
        <v>11138195</v>
      </c>
      <c r="AQ11" s="107">
        <f t="shared" ref="AQ11:AQ34" si="1">AP11-AP10</f>
        <v>1996</v>
      </c>
      <c r="AR11" s="200">
        <v>1.27</v>
      </c>
      <c r="AS11" s="52" t="s">
        <v>113</v>
      </c>
      <c r="AV11" s="39" t="s">
        <v>88</v>
      </c>
      <c r="AW11" s="39" t="s">
        <v>91</v>
      </c>
      <c r="AY11" s="80" t="s">
        <v>125</v>
      </c>
    </row>
    <row r="12" spans="2:51" x14ac:dyDescent="0.25">
      <c r="B12" s="40">
        <v>2.0416666666666701</v>
      </c>
      <c r="C12" s="40">
        <v>8.3333333333333329E-2</v>
      </c>
      <c r="D12" s="102">
        <v>7</v>
      </c>
      <c r="E12" s="41">
        <f t="shared" si="0"/>
        <v>4.9295774647887329</v>
      </c>
      <c r="F12" s="137">
        <v>44</v>
      </c>
      <c r="G12" s="41">
        <f t="shared" ref="G12:G34" si="2">F12/1.42</f>
        <v>30.985915492957748</v>
      </c>
      <c r="H12" s="42" t="s">
        <v>88</v>
      </c>
      <c r="I12" s="42">
        <f t="shared" ref="I12:I34" si="3">J12-(2/1.42)</f>
        <v>26.056338028169016</v>
      </c>
      <c r="J12" s="43">
        <f>(F12-5)/1.42</f>
        <v>27.464788732394368</v>
      </c>
      <c r="K12" s="42">
        <f>J12+(6/1.42)</f>
        <v>31.690140845070424</v>
      </c>
      <c r="L12" s="44">
        <v>14</v>
      </c>
      <c r="M12" s="45" t="s">
        <v>89</v>
      </c>
      <c r="N12" s="45">
        <v>11.2</v>
      </c>
      <c r="O12" s="103">
        <v>137</v>
      </c>
      <c r="P12" s="103">
        <v>53</v>
      </c>
      <c r="Q12" s="103">
        <v>13259844</v>
      </c>
      <c r="R12" s="46">
        <f t="shared" ref="R12:R34" si="4">IF(ISBLANK(Q12),"-",Q12-Q11)</f>
        <v>2720</v>
      </c>
      <c r="S12" s="47">
        <f t="shared" ref="S12:S34" si="5">R12*24/1000</f>
        <v>65.28</v>
      </c>
      <c r="T12" s="47">
        <f t="shared" ref="T12:T34" si="6">R12/1000</f>
        <v>2.72</v>
      </c>
      <c r="U12" s="104">
        <v>8.4</v>
      </c>
      <c r="V12" s="104">
        <f t="shared" ref="V12:V34" si="7">U12</f>
        <v>8.4</v>
      </c>
      <c r="W12" s="105" t="s">
        <v>212</v>
      </c>
      <c r="X12" s="107">
        <v>0</v>
      </c>
      <c r="Y12" s="107">
        <v>0</v>
      </c>
      <c r="Z12" s="107">
        <v>997</v>
      </c>
      <c r="AA12" s="107">
        <v>0</v>
      </c>
      <c r="AB12" s="107">
        <v>0</v>
      </c>
      <c r="AC12" s="48" t="s">
        <v>90</v>
      </c>
      <c r="AD12" s="48" t="s">
        <v>90</v>
      </c>
      <c r="AE12" s="48" t="s">
        <v>90</v>
      </c>
      <c r="AF12" s="106" t="s">
        <v>90</v>
      </c>
      <c r="AG12" s="112">
        <v>49296240</v>
      </c>
      <c r="AH12" s="49">
        <f>IF(ISBLANK(AG12),"-",AG12-AG11)</f>
        <v>324</v>
      </c>
      <c r="AI12" s="50">
        <f t="shared" ref="AI12:AI34" si="8">AH12/T12</f>
        <v>119.11764705882352</v>
      </c>
      <c r="AJ12" s="95">
        <v>0</v>
      </c>
      <c r="AK12" s="95">
        <v>0</v>
      </c>
      <c r="AL12" s="95">
        <v>1</v>
      </c>
      <c r="AM12" s="95">
        <v>0</v>
      </c>
      <c r="AN12" s="95">
        <v>0</v>
      </c>
      <c r="AO12" s="95">
        <v>0.5</v>
      </c>
      <c r="AP12" s="107">
        <v>11141000</v>
      </c>
      <c r="AQ12" s="107">
        <f t="shared" si="1"/>
        <v>2805</v>
      </c>
      <c r="AR12" s="110">
        <v>1.08</v>
      </c>
      <c r="AS12" s="52" t="s">
        <v>113</v>
      </c>
      <c r="AV12" s="39" t="s">
        <v>92</v>
      </c>
      <c r="AW12" s="39" t="s">
        <v>93</v>
      </c>
      <c r="AY12" s="80" t="s">
        <v>124</v>
      </c>
    </row>
    <row r="13" spans="2:51" x14ac:dyDescent="0.25">
      <c r="B13" s="40">
        <v>2.0833333333333299</v>
      </c>
      <c r="C13" s="40">
        <v>0.125</v>
      </c>
      <c r="D13" s="102">
        <v>14</v>
      </c>
      <c r="E13" s="41">
        <f t="shared" si="0"/>
        <v>9.8591549295774659</v>
      </c>
      <c r="F13" s="137">
        <v>46</v>
      </c>
      <c r="G13" s="41">
        <f t="shared" si="2"/>
        <v>32.394366197183103</v>
      </c>
      <c r="H13" s="42" t="s">
        <v>88</v>
      </c>
      <c r="I13" s="42">
        <f t="shared" si="3"/>
        <v>27.464788732394368</v>
      </c>
      <c r="J13" s="43">
        <f>(F13-5)/1.42</f>
        <v>28.87323943661972</v>
      </c>
      <c r="K13" s="42">
        <f>J13+(6/1.42)</f>
        <v>33.098591549295776</v>
      </c>
      <c r="L13" s="44">
        <v>14</v>
      </c>
      <c r="M13" s="45" t="s">
        <v>89</v>
      </c>
      <c r="N13" s="45">
        <v>11.2</v>
      </c>
      <c r="O13" s="103">
        <v>74</v>
      </c>
      <c r="P13" s="103">
        <v>54</v>
      </c>
      <c r="Q13" s="103">
        <v>13262823</v>
      </c>
      <c r="R13" s="46">
        <f t="shared" si="4"/>
        <v>2979</v>
      </c>
      <c r="S13" s="47">
        <f t="shared" si="5"/>
        <v>71.495999999999995</v>
      </c>
      <c r="T13" s="47">
        <f t="shared" si="6"/>
        <v>2.9790000000000001</v>
      </c>
      <c r="U13" s="104">
        <v>9.5</v>
      </c>
      <c r="V13" s="104">
        <f t="shared" si="7"/>
        <v>9.5</v>
      </c>
      <c r="W13" s="105" t="s">
        <v>212</v>
      </c>
      <c r="X13" s="107">
        <v>0</v>
      </c>
      <c r="Y13" s="107">
        <v>0</v>
      </c>
      <c r="Z13" s="107">
        <v>997</v>
      </c>
      <c r="AA13" s="107">
        <v>0</v>
      </c>
      <c r="AB13" s="107">
        <v>0</v>
      </c>
      <c r="AC13" s="48" t="s">
        <v>90</v>
      </c>
      <c r="AD13" s="48" t="s">
        <v>90</v>
      </c>
      <c r="AE13" s="48" t="s">
        <v>90</v>
      </c>
      <c r="AF13" s="106" t="s">
        <v>90</v>
      </c>
      <c r="AG13" s="112">
        <v>49296556</v>
      </c>
      <c r="AH13" s="49">
        <f>IF(ISBLANK(AG13),"-",AG13-AG12)</f>
        <v>316</v>
      </c>
      <c r="AI13" s="50">
        <f t="shared" si="8"/>
        <v>106.07586438402149</v>
      </c>
      <c r="AJ13" s="95">
        <v>0</v>
      </c>
      <c r="AK13" s="95">
        <v>0</v>
      </c>
      <c r="AL13" s="95">
        <v>1</v>
      </c>
      <c r="AM13" s="95">
        <v>0</v>
      </c>
      <c r="AN13" s="95">
        <v>0</v>
      </c>
      <c r="AO13" s="95">
        <v>0.5</v>
      </c>
      <c r="AP13" s="107">
        <v>11143034</v>
      </c>
      <c r="AQ13" s="107">
        <f t="shared" si="1"/>
        <v>2034</v>
      </c>
      <c r="AR13" s="200">
        <v>0.98</v>
      </c>
      <c r="AS13" s="52" t="s">
        <v>113</v>
      </c>
      <c r="AV13" s="39" t="s">
        <v>94</v>
      </c>
      <c r="AW13" s="39" t="s">
        <v>95</v>
      </c>
      <c r="AY13" s="80" t="s">
        <v>129</v>
      </c>
    </row>
    <row r="14" spans="2:51" x14ac:dyDescent="0.25">
      <c r="B14" s="40">
        <v>2.125</v>
      </c>
      <c r="C14" s="40">
        <v>0.16666666666666699</v>
      </c>
      <c r="D14" s="102">
        <v>21</v>
      </c>
      <c r="E14" s="41">
        <f t="shared" si="0"/>
        <v>14.788732394366198</v>
      </c>
      <c r="F14" s="137">
        <v>47</v>
      </c>
      <c r="G14" s="41">
        <f t="shared" si="2"/>
        <v>33.098591549295776</v>
      </c>
      <c r="H14" s="42" t="s">
        <v>88</v>
      </c>
      <c r="I14" s="42">
        <f t="shared" si="3"/>
        <v>28.169014084507044</v>
      </c>
      <c r="J14" s="43">
        <f>(F14-5)/1.42</f>
        <v>29.577464788732396</v>
      </c>
      <c r="K14" s="42">
        <f>J14+(6/1.42)</f>
        <v>33.802816901408455</v>
      </c>
      <c r="L14" s="44">
        <v>14</v>
      </c>
      <c r="M14" s="45" t="s">
        <v>89</v>
      </c>
      <c r="N14" s="45">
        <v>12.8</v>
      </c>
      <c r="O14" s="103">
        <v>67</v>
      </c>
      <c r="P14" s="103">
        <v>54</v>
      </c>
      <c r="Q14" s="103">
        <v>13265902</v>
      </c>
      <c r="R14" s="46">
        <f t="shared" si="4"/>
        <v>3079</v>
      </c>
      <c r="S14" s="47">
        <f t="shared" si="5"/>
        <v>73.896000000000001</v>
      </c>
      <c r="T14" s="47">
        <f t="shared" si="6"/>
        <v>3.0790000000000002</v>
      </c>
      <c r="U14" s="104">
        <v>9.5</v>
      </c>
      <c r="V14" s="104">
        <f t="shared" si="7"/>
        <v>9.5</v>
      </c>
      <c r="W14" s="105" t="s">
        <v>212</v>
      </c>
      <c r="X14" s="107">
        <v>0</v>
      </c>
      <c r="Y14" s="107">
        <v>0</v>
      </c>
      <c r="Z14" s="107">
        <v>997</v>
      </c>
      <c r="AA14" s="107">
        <v>0</v>
      </c>
      <c r="AB14" s="107">
        <v>0</v>
      </c>
      <c r="AC14" s="48" t="s">
        <v>90</v>
      </c>
      <c r="AD14" s="48" t="s">
        <v>90</v>
      </c>
      <c r="AE14" s="48" t="s">
        <v>90</v>
      </c>
      <c r="AF14" s="106" t="s">
        <v>90</v>
      </c>
      <c r="AG14" s="112">
        <v>49296916</v>
      </c>
      <c r="AH14" s="49">
        <f t="shared" ref="AH14:AH34" si="9">IF(ISBLANK(AG14),"-",AG14-AG13)</f>
        <v>360</v>
      </c>
      <c r="AI14" s="50">
        <f t="shared" si="8"/>
        <v>116.92107827216628</v>
      </c>
      <c r="AJ14" s="95">
        <v>0</v>
      </c>
      <c r="AK14" s="95">
        <v>0</v>
      </c>
      <c r="AL14" s="95">
        <v>1</v>
      </c>
      <c r="AM14" s="95">
        <v>0</v>
      </c>
      <c r="AN14" s="95">
        <v>0</v>
      </c>
      <c r="AO14" s="95">
        <v>0</v>
      </c>
      <c r="AP14" s="107">
        <v>11143034</v>
      </c>
      <c r="AQ14" s="107">
        <f>AP14-AP13</f>
        <v>0</v>
      </c>
      <c r="AR14" s="200">
        <v>1.07</v>
      </c>
      <c r="AS14" s="52" t="s">
        <v>113</v>
      </c>
      <c r="AT14" s="54"/>
      <c r="AV14" s="39" t="s">
        <v>96</v>
      </c>
      <c r="AW14" s="39" t="s">
        <v>97</v>
      </c>
      <c r="AY14" s="80" t="s">
        <v>146</v>
      </c>
    </row>
    <row r="15" spans="2:51" ht="14.25" customHeight="1" x14ac:dyDescent="0.25">
      <c r="B15" s="40">
        <v>2.1666666666666701</v>
      </c>
      <c r="C15" s="40">
        <v>0.20833333333333301</v>
      </c>
      <c r="D15" s="102">
        <v>14</v>
      </c>
      <c r="E15" s="41">
        <f t="shared" si="0"/>
        <v>9.8591549295774659</v>
      </c>
      <c r="F15" s="137">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126</v>
      </c>
      <c r="P15" s="103">
        <v>117</v>
      </c>
      <c r="Q15" s="103">
        <v>13270331</v>
      </c>
      <c r="R15" s="46">
        <f t="shared" si="4"/>
        <v>4429</v>
      </c>
      <c r="S15" s="47">
        <f t="shared" si="5"/>
        <v>106.29600000000001</v>
      </c>
      <c r="T15" s="47">
        <f t="shared" si="6"/>
        <v>4.4290000000000003</v>
      </c>
      <c r="U15" s="104">
        <v>9.5</v>
      </c>
      <c r="V15" s="104">
        <f t="shared" si="7"/>
        <v>9.5</v>
      </c>
      <c r="W15" s="105" t="s">
        <v>131</v>
      </c>
      <c r="X15" s="107">
        <v>0</v>
      </c>
      <c r="Y15" s="107">
        <v>0</v>
      </c>
      <c r="Z15" s="107">
        <v>1176</v>
      </c>
      <c r="AA15" s="107">
        <v>1185</v>
      </c>
      <c r="AB15" s="107">
        <v>1176</v>
      </c>
      <c r="AC15" s="48" t="s">
        <v>90</v>
      </c>
      <c r="AD15" s="48" t="s">
        <v>90</v>
      </c>
      <c r="AE15" s="48" t="s">
        <v>90</v>
      </c>
      <c r="AF15" s="106" t="s">
        <v>90</v>
      </c>
      <c r="AG15" s="112">
        <v>49297792</v>
      </c>
      <c r="AH15" s="49">
        <f t="shared" si="9"/>
        <v>876</v>
      </c>
      <c r="AI15" s="50">
        <f t="shared" si="8"/>
        <v>197.78731090539625</v>
      </c>
      <c r="AJ15" s="95">
        <v>0</v>
      </c>
      <c r="AK15" s="95">
        <v>0</v>
      </c>
      <c r="AL15" s="95">
        <v>1</v>
      </c>
      <c r="AM15" s="95">
        <v>1</v>
      </c>
      <c r="AN15" s="95">
        <v>1</v>
      </c>
      <c r="AO15" s="95">
        <v>0</v>
      </c>
      <c r="AP15" s="107">
        <v>11143034</v>
      </c>
      <c r="AQ15" s="107">
        <f>AP15-AP14</f>
        <v>0</v>
      </c>
      <c r="AR15" s="200">
        <v>1.1200000000000001</v>
      </c>
      <c r="AS15" s="52" t="s">
        <v>113</v>
      </c>
      <c r="AV15" s="39" t="s">
        <v>98</v>
      </c>
      <c r="AW15" s="39" t="s">
        <v>99</v>
      </c>
      <c r="AY15" s="94"/>
    </row>
    <row r="16" spans="2:51" x14ac:dyDescent="0.25">
      <c r="B16" s="40">
        <v>2.2083333333333299</v>
      </c>
      <c r="C16" s="40">
        <v>0.25</v>
      </c>
      <c r="D16" s="102">
        <v>10</v>
      </c>
      <c r="E16" s="41">
        <f t="shared" si="0"/>
        <v>7.042253521126761</v>
      </c>
      <c r="F16" s="137">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137</v>
      </c>
      <c r="P16" s="103">
        <v>121</v>
      </c>
      <c r="Q16" s="103">
        <v>13275665</v>
      </c>
      <c r="R16" s="46">
        <f t="shared" si="4"/>
        <v>5334</v>
      </c>
      <c r="S16" s="47">
        <f t="shared" si="5"/>
        <v>128.01599999999999</v>
      </c>
      <c r="T16" s="47">
        <f t="shared" si="6"/>
        <v>5.3339999999999996</v>
      </c>
      <c r="U16" s="104">
        <v>9.5</v>
      </c>
      <c r="V16" s="104">
        <f t="shared" si="7"/>
        <v>9.5</v>
      </c>
      <c r="W16" s="105" t="s">
        <v>131</v>
      </c>
      <c r="X16" s="107">
        <v>0</v>
      </c>
      <c r="Y16" s="107">
        <v>0</v>
      </c>
      <c r="Z16" s="107">
        <v>1186</v>
      </c>
      <c r="AA16" s="107">
        <v>1185</v>
      </c>
      <c r="AB16" s="107">
        <v>1187</v>
      </c>
      <c r="AC16" s="48" t="s">
        <v>90</v>
      </c>
      <c r="AD16" s="48" t="s">
        <v>90</v>
      </c>
      <c r="AE16" s="48" t="s">
        <v>90</v>
      </c>
      <c r="AF16" s="106" t="s">
        <v>90</v>
      </c>
      <c r="AG16" s="112">
        <v>49298996</v>
      </c>
      <c r="AH16" s="49">
        <f t="shared" si="9"/>
        <v>1204</v>
      </c>
      <c r="AI16" s="50">
        <f t="shared" si="8"/>
        <v>225.72178477690289</v>
      </c>
      <c r="AJ16" s="95">
        <v>0</v>
      </c>
      <c r="AK16" s="95">
        <v>0</v>
      </c>
      <c r="AL16" s="95">
        <v>1</v>
      </c>
      <c r="AM16" s="95">
        <v>1</v>
      </c>
      <c r="AN16" s="95">
        <v>1</v>
      </c>
      <c r="AO16" s="95">
        <v>0</v>
      </c>
      <c r="AP16" s="107">
        <v>11143034</v>
      </c>
      <c r="AQ16" s="107">
        <f>AP16-AP15</f>
        <v>0</v>
      </c>
      <c r="AR16" s="53">
        <v>1.2</v>
      </c>
      <c r="AS16" s="52" t="s">
        <v>101</v>
      </c>
      <c r="AV16" s="39" t="s">
        <v>102</v>
      </c>
      <c r="AW16" s="39" t="s">
        <v>103</v>
      </c>
      <c r="AY16" s="94"/>
    </row>
    <row r="17" spans="1:51" x14ac:dyDescent="0.25">
      <c r="B17" s="40">
        <v>2.25</v>
      </c>
      <c r="C17" s="40">
        <v>0.29166666666666702</v>
      </c>
      <c r="D17" s="102">
        <v>7</v>
      </c>
      <c r="E17" s="41">
        <f t="shared" si="0"/>
        <v>4.9295774647887329</v>
      </c>
      <c r="F17" s="137">
        <v>74</v>
      </c>
      <c r="G17" s="41">
        <f t="shared" si="2"/>
        <v>52.112676056338032</v>
      </c>
      <c r="H17" s="42" t="s">
        <v>88</v>
      </c>
      <c r="I17" s="42">
        <f t="shared" si="3"/>
        <v>50.70422535211268</v>
      </c>
      <c r="J17" s="43">
        <f t="shared" si="10"/>
        <v>52.112676056338032</v>
      </c>
      <c r="K17" s="42">
        <f t="shared" ref="K17:K22" si="11">J17+1.42</f>
        <v>53.532676056338033</v>
      </c>
      <c r="L17" s="44">
        <v>19</v>
      </c>
      <c r="M17" s="45" t="s">
        <v>100</v>
      </c>
      <c r="N17" s="45">
        <v>16.7</v>
      </c>
      <c r="O17" s="103">
        <v>117</v>
      </c>
      <c r="P17" s="103">
        <v>157</v>
      </c>
      <c r="Q17" s="103">
        <v>13281820</v>
      </c>
      <c r="R17" s="46">
        <f t="shared" si="4"/>
        <v>6155</v>
      </c>
      <c r="S17" s="47">
        <f t="shared" si="5"/>
        <v>147.72</v>
      </c>
      <c r="T17" s="47">
        <f t="shared" si="6"/>
        <v>6.1550000000000002</v>
      </c>
      <c r="U17" s="104">
        <v>9</v>
      </c>
      <c r="V17" s="104">
        <f t="shared" si="7"/>
        <v>9</v>
      </c>
      <c r="W17" s="105" t="s">
        <v>127</v>
      </c>
      <c r="X17" s="107">
        <v>1047</v>
      </c>
      <c r="Y17" s="107">
        <v>0</v>
      </c>
      <c r="Z17" s="107">
        <v>1186</v>
      </c>
      <c r="AA17" s="107">
        <v>1185</v>
      </c>
      <c r="AB17" s="107">
        <v>1187</v>
      </c>
      <c r="AC17" s="48" t="s">
        <v>90</v>
      </c>
      <c r="AD17" s="48" t="s">
        <v>90</v>
      </c>
      <c r="AE17" s="48" t="s">
        <v>90</v>
      </c>
      <c r="AF17" s="106" t="s">
        <v>90</v>
      </c>
      <c r="AG17" s="112">
        <v>49300340</v>
      </c>
      <c r="AH17" s="49">
        <f t="shared" si="9"/>
        <v>1344</v>
      </c>
      <c r="AI17" s="50">
        <f t="shared" si="8"/>
        <v>218.35905767668561</v>
      </c>
      <c r="AJ17" s="95">
        <v>1</v>
      </c>
      <c r="AK17" s="95">
        <v>0</v>
      </c>
      <c r="AL17" s="95">
        <v>1</v>
      </c>
      <c r="AM17" s="95">
        <v>1</v>
      </c>
      <c r="AN17" s="95">
        <v>1</v>
      </c>
      <c r="AO17" s="95">
        <v>0</v>
      </c>
      <c r="AP17" s="107">
        <v>11143034</v>
      </c>
      <c r="AQ17" s="107">
        <f t="shared" si="1"/>
        <v>0</v>
      </c>
      <c r="AR17" s="200">
        <v>1.22</v>
      </c>
      <c r="AS17" s="52" t="s">
        <v>101</v>
      </c>
      <c r="AT17" s="54"/>
      <c r="AV17" s="39" t="s">
        <v>104</v>
      </c>
      <c r="AW17" s="39" t="s">
        <v>105</v>
      </c>
      <c r="AY17" s="97"/>
    </row>
    <row r="18" spans="1:51" x14ac:dyDescent="0.25">
      <c r="B18" s="40">
        <v>2.2916666666666701</v>
      </c>
      <c r="C18" s="40">
        <v>0.33333333333333298</v>
      </c>
      <c r="D18" s="102">
        <v>5</v>
      </c>
      <c r="E18" s="41">
        <f t="shared" si="0"/>
        <v>3.5211267605633805</v>
      </c>
      <c r="F18" s="137">
        <v>71</v>
      </c>
      <c r="G18" s="41">
        <f t="shared" si="2"/>
        <v>50</v>
      </c>
      <c r="H18" s="42" t="s">
        <v>88</v>
      </c>
      <c r="I18" s="42">
        <f t="shared" si="3"/>
        <v>48.591549295774648</v>
      </c>
      <c r="J18" s="43">
        <f t="shared" si="10"/>
        <v>50</v>
      </c>
      <c r="K18" s="42">
        <f t="shared" si="11"/>
        <v>51.42</v>
      </c>
      <c r="L18" s="44">
        <v>19</v>
      </c>
      <c r="M18" s="45" t="s">
        <v>100</v>
      </c>
      <c r="N18" s="45">
        <v>17.3</v>
      </c>
      <c r="O18" s="103">
        <v>116</v>
      </c>
      <c r="P18" s="103">
        <v>160</v>
      </c>
      <c r="Q18" s="103">
        <v>13288725</v>
      </c>
      <c r="R18" s="46">
        <f t="shared" si="4"/>
        <v>6905</v>
      </c>
      <c r="S18" s="47">
        <f t="shared" si="5"/>
        <v>165.72</v>
      </c>
      <c r="T18" s="47">
        <f t="shared" si="6"/>
        <v>6.9050000000000002</v>
      </c>
      <c r="U18" s="104">
        <v>8.1999999999999993</v>
      </c>
      <c r="V18" s="104">
        <f t="shared" si="7"/>
        <v>8.1999999999999993</v>
      </c>
      <c r="W18" s="105" t="s">
        <v>127</v>
      </c>
      <c r="X18" s="107">
        <v>1048</v>
      </c>
      <c r="Y18" s="107">
        <v>0</v>
      </c>
      <c r="Z18" s="107">
        <v>1187</v>
      </c>
      <c r="AA18" s="107">
        <v>1185</v>
      </c>
      <c r="AB18" s="107">
        <v>1186</v>
      </c>
      <c r="AC18" s="48" t="s">
        <v>90</v>
      </c>
      <c r="AD18" s="48" t="s">
        <v>90</v>
      </c>
      <c r="AE18" s="48" t="s">
        <v>90</v>
      </c>
      <c r="AF18" s="106" t="s">
        <v>90</v>
      </c>
      <c r="AG18" s="112">
        <v>49301668</v>
      </c>
      <c r="AH18" s="49">
        <f t="shared" si="9"/>
        <v>1328</v>
      </c>
      <c r="AI18" s="50">
        <f t="shared" si="8"/>
        <v>192.32440260680664</v>
      </c>
      <c r="AJ18" s="95">
        <v>1</v>
      </c>
      <c r="AK18" s="95">
        <v>0</v>
      </c>
      <c r="AL18" s="95">
        <v>1</v>
      </c>
      <c r="AM18" s="95">
        <v>1</v>
      </c>
      <c r="AN18" s="95">
        <v>1</v>
      </c>
      <c r="AO18" s="95">
        <v>0</v>
      </c>
      <c r="AP18" s="107">
        <v>11143034</v>
      </c>
      <c r="AQ18" s="107">
        <f t="shared" si="1"/>
        <v>0</v>
      </c>
      <c r="AR18" s="200">
        <v>1.1499999999999999</v>
      </c>
      <c r="AS18" s="52" t="s">
        <v>101</v>
      </c>
      <c r="AV18" s="39" t="s">
        <v>106</v>
      </c>
      <c r="AW18" s="39" t="s">
        <v>107</v>
      </c>
      <c r="AY18" s="97"/>
    </row>
    <row r="19" spans="1:51" x14ac:dyDescent="0.25">
      <c r="A19" s="94" t="s">
        <v>130</v>
      </c>
      <c r="B19" s="40">
        <v>2.3333333333333299</v>
      </c>
      <c r="C19" s="40">
        <v>0.375</v>
      </c>
      <c r="D19" s="102">
        <v>4</v>
      </c>
      <c r="E19" s="41">
        <f t="shared" si="0"/>
        <v>2.8169014084507045</v>
      </c>
      <c r="F19" s="137">
        <v>70</v>
      </c>
      <c r="G19" s="41">
        <f t="shared" si="2"/>
        <v>49.295774647887328</v>
      </c>
      <c r="H19" s="42" t="s">
        <v>88</v>
      </c>
      <c r="I19" s="42">
        <f t="shared" si="3"/>
        <v>47.887323943661976</v>
      </c>
      <c r="J19" s="43">
        <f t="shared" si="10"/>
        <v>49.295774647887328</v>
      </c>
      <c r="K19" s="42">
        <f t="shared" si="11"/>
        <v>50.715774647887329</v>
      </c>
      <c r="L19" s="44">
        <v>19</v>
      </c>
      <c r="M19" s="45" t="s">
        <v>100</v>
      </c>
      <c r="N19" s="45">
        <v>18.399999999999999</v>
      </c>
      <c r="O19" s="103">
        <v>115</v>
      </c>
      <c r="P19" s="103">
        <v>155</v>
      </c>
      <c r="Q19" s="103">
        <v>13295156</v>
      </c>
      <c r="R19" s="46">
        <f t="shared" si="4"/>
        <v>6431</v>
      </c>
      <c r="S19" s="47">
        <f t="shared" si="5"/>
        <v>154.34399999999999</v>
      </c>
      <c r="T19" s="47">
        <f t="shared" si="6"/>
        <v>6.431</v>
      </c>
      <c r="U19" s="104">
        <v>7.3</v>
      </c>
      <c r="V19" s="104">
        <f t="shared" si="7"/>
        <v>7.3</v>
      </c>
      <c r="W19" s="105" t="s">
        <v>127</v>
      </c>
      <c r="X19" s="107">
        <v>1026</v>
      </c>
      <c r="Y19" s="107">
        <v>0</v>
      </c>
      <c r="Z19" s="107">
        <v>1187</v>
      </c>
      <c r="AA19" s="107">
        <v>1185</v>
      </c>
      <c r="AB19" s="107">
        <v>1186</v>
      </c>
      <c r="AC19" s="48" t="s">
        <v>90</v>
      </c>
      <c r="AD19" s="48" t="s">
        <v>90</v>
      </c>
      <c r="AE19" s="48" t="s">
        <v>90</v>
      </c>
      <c r="AF19" s="106" t="s">
        <v>90</v>
      </c>
      <c r="AG19" s="112">
        <v>49302988</v>
      </c>
      <c r="AH19" s="49">
        <f t="shared" si="9"/>
        <v>1320</v>
      </c>
      <c r="AI19" s="50">
        <f t="shared" si="8"/>
        <v>205.25579225625876</v>
      </c>
      <c r="AJ19" s="95">
        <v>1</v>
      </c>
      <c r="AK19" s="95">
        <v>0</v>
      </c>
      <c r="AL19" s="95">
        <v>1</v>
      </c>
      <c r="AM19" s="95">
        <v>1</v>
      </c>
      <c r="AN19" s="95">
        <v>1</v>
      </c>
      <c r="AO19" s="95">
        <v>0</v>
      </c>
      <c r="AP19" s="107">
        <v>11143034</v>
      </c>
      <c r="AQ19" s="107">
        <f t="shared" si="1"/>
        <v>0</v>
      </c>
      <c r="AR19" s="200">
        <v>1.23</v>
      </c>
      <c r="AS19" s="52" t="s">
        <v>101</v>
      </c>
      <c r="AV19" s="39" t="s">
        <v>108</v>
      </c>
      <c r="AW19" s="39" t="s">
        <v>109</v>
      </c>
      <c r="AY19" s="97"/>
    </row>
    <row r="20" spans="1:51" x14ac:dyDescent="0.25">
      <c r="B20" s="40">
        <v>2.375</v>
      </c>
      <c r="C20" s="40">
        <v>0.41666666666666669</v>
      </c>
      <c r="D20" s="102">
        <v>3</v>
      </c>
      <c r="E20" s="41">
        <f t="shared" si="0"/>
        <v>2.1126760563380285</v>
      </c>
      <c r="F20" s="137">
        <v>70</v>
      </c>
      <c r="G20" s="41">
        <f t="shared" si="2"/>
        <v>49.295774647887328</v>
      </c>
      <c r="H20" s="42" t="s">
        <v>88</v>
      </c>
      <c r="I20" s="42">
        <f t="shared" si="3"/>
        <v>47.887323943661976</v>
      </c>
      <c r="J20" s="43">
        <f t="shared" si="10"/>
        <v>49.295774647887328</v>
      </c>
      <c r="K20" s="42">
        <f t="shared" si="11"/>
        <v>50.715774647887329</v>
      </c>
      <c r="L20" s="44">
        <v>19</v>
      </c>
      <c r="M20" s="45" t="s">
        <v>100</v>
      </c>
      <c r="N20" s="45">
        <v>17.7</v>
      </c>
      <c r="O20" s="103">
        <v>115</v>
      </c>
      <c r="P20" s="103">
        <v>133</v>
      </c>
      <c r="Q20" s="103">
        <v>13301482</v>
      </c>
      <c r="R20" s="46">
        <f t="shared" si="4"/>
        <v>6326</v>
      </c>
      <c r="S20" s="47">
        <f t="shared" si="5"/>
        <v>151.82400000000001</v>
      </c>
      <c r="T20" s="47">
        <f t="shared" si="6"/>
        <v>6.3259999999999996</v>
      </c>
      <c r="U20" s="104">
        <v>6.5</v>
      </c>
      <c r="V20" s="104">
        <f t="shared" si="7"/>
        <v>6.5</v>
      </c>
      <c r="W20" s="105" t="s">
        <v>127</v>
      </c>
      <c r="X20" s="107">
        <v>1014</v>
      </c>
      <c r="Y20" s="107">
        <v>0</v>
      </c>
      <c r="Z20" s="107">
        <v>1185</v>
      </c>
      <c r="AA20" s="107">
        <v>1185</v>
      </c>
      <c r="AB20" s="107">
        <v>1186</v>
      </c>
      <c r="AC20" s="48" t="s">
        <v>90</v>
      </c>
      <c r="AD20" s="48" t="s">
        <v>90</v>
      </c>
      <c r="AE20" s="48" t="s">
        <v>90</v>
      </c>
      <c r="AF20" s="106" t="s">
        <v>90</v>
      </c>
      <c r="AG20" s="112">
        <v>49304292</v>
      </c>
      <c r="AH20" s="49">
        <f t="shared" si="9"/>
        <v>1304</v>
      </c>
      <c r="AI20" s="50">
        <f t="shared" si="8"/>
        <v>206.13341764147961</v>
      </c>
      <c r="AJ20" s="95">
        <v>1</v>
      </c>
      <c r="AK20" s="95">
        <v>0</v>
      </c>
      <c r="AL20" s="95">
        <v>1</v>
      </c>
      <c r="AM20" s="95">
        <v>1</v>
      </c>
      <c r="AN20" s="95">
        <v>1</v>
      </c>
      <c r="AO20" s="95">
        <v>0</v>
      </c>
      <c r="AP20" s="107">
        <v>11143034</v>
      </c>
      <c r="AQ20" s="107">
        <v>0</v>
      </c>
      <c r="AR20" s="53">
        <v>1.26</v>
      </c>
      <c r="AS20" s="52" t="s">
        <v>130</v>
      </c>
      <c r="AY20" s="97"/>
    </row>
    <row r="21" spans="1:51" x14ac:dyDescent="0.25">
      <c r="B21" s="40">
        <v>2.4166666666666701</v>
      </c>
      <c r="C21" s="40">
        <v>0.45833333333333298</v>
      </c>
      <c r="D21" s="102">
        <v>3</v>
      </c>
      <c r="E21" s="41">
        <f t="shared" si="0"/>
        <v>2.1126760563380285</v>
      </c>
      <c r="F21" s="137">
        <v>68</v>
      </c>
      <c r="G21" s="41">
        <f t="shared" si="2"/>
        <v>47.887323943661976</v>
      </c>
      <c r="H21" s="42" t="s">
        <v>88</v>
      </c>
      <c r="I21" s="42">
        <f t="shared" si="3"/>
        <v>46.478873239436624</v>
      </c>
      <c r="J21" s="43">
        <f t="shared" si="10"/>
        <v>47.887323943661976</v>
      </c>
      <c r="K21" s="42">
        <f t="shared" si="11"/>
        <v>49.307323943661977</v>
      </c>
      <c r="L21" s="44">
        <v>19</v>
      </c>
      <c r="M21" s="45" t="s">
        <v>100</v>
      </c>
      <c r="N21" s="45">
        <v>17.7</v>
      </c>
      <c r="O21" s="103">
        <v>115</v>
      </c>
      <c r="P21" s="103">
        <v>150</v>
      </c>
      <c r="Q21" s="103">
        <v>13307594</v>
      </c>
      <c r="R21" s="46">
        <f t="shared" si="4"/>
        <v>6112</v>
      </c>
      <c r="S21" s="47">
        <f t="shared" si="5"/>
        <v>146.68799999999999</v>
      </c>
      <c r="T21" s="47">
        <f t="shared" si="6"/>
        <v>6.1120000000000001</v>
      </c>
      <c r="U21" s="104">
        <v>5.8</v>
      </c>
      <c r="V21" s="104">
        <f t="shared" si="7"/>
        <v>5.8</v>
      </c>
      <c r="W21" s="105" t="s">
        <v>127</v>
      </c>
      <c r="X21" s="107">
        <v>1006</v>
      </c>
      <c r="Y21" s="107">
        <v>0</v>
      </c>
      <c r="Z21" s="107">
        <v>1186</v>
      </c>
      <c r="AA21" s="107">
        <v>1185</v>
      </c>
      <c r="AB21" s="107">
        <v>1186</v>
      </c>
      <c r="AC21" s="48" t="s">
        <v>90</v>
      </c>
      <c r="AD21" s="48" t="s">
        <v>90</v>
      </c>
      <c r="AE21" s="48" t="s">
        <v>90</v>
      </c>
      <c r="AF21" s="106" t="s">
        <v>90</v>
      </c>
      <c r="AG21" s="112">
        <v>49305580</v>
      </c>
      <c r="AH21" s="49">
        <f t="shared" si="9"/>
        <v>1288</v>
      </c>
      <c r="AI21" s="50">
        <f t="shared" si="8"/>
        <v>210.73298429319371</v>
      </c>
      <c r="AJ21" s="95">
        <v>1</v>
      </c>
      <c r="AK21" s="95">
        <v>0</v>
      </c>
      <c r="AL21" s="95">
        <v>1</v>
      </c>
      <c r="AM21" s="95">
        <v>1</v>
      </c>
      <c r="AN21" s="95">
        <v>1</v>
      </c>
      <c r="AO21" s="95">
        <v>0</v>
      </c>
      <c r="AP21" s="107">
        <v>11143034</v>
      </c>
      <c r="AQ21" s="107">
        <f t="shared" si="1"/>
        <v>0</v>
      </c>
      <c r="AR21" s="53">
        <v>1.17</v>
      </c>
      <c r="AS21" s="52" t="s">
        <v>101</v>
      </c>
      <c r="AY21" s="97"/>
    </row>
    <row r="22" spans="1:51" x14ac:dyDescent="0.25">
      <c r="A22" s="94" t="s">
        <v>135</v>
      </c>
      <c r="B22" s="40">
        <v>2.4583333333333299</v>
      </c>
      <c r="C22" s="40">
        <v>0.5</v>
      </c>
      <c r="D22" s="102">
        <v>3</v>
      </c>
      <c r="E22" s="41">
        <f t="shared" si="0"/>
        <v>2.1126760563380285</v>
      </c>
      <c r="F22" s="137">
        <v>68</v>
      </c>
      <c r="G22" s="41">
        <f t="shared" si="2"/>
        <v>47.887323943661976</v>
      </c>
      <c r="H22" s="42" t="s">
        <v>88</v>
      </c>
      <c r="I22" s="42">
        <f t="shared" si="3"/>
        <v>46.478873239436624</v>
      </c>
      <c r="J22" s="43">
        <f t="shared" si="10"/>
        <v>47.887323943661976</v>
      </c>
      <c r="K22" s="42">
        <f t="shared" si="11"/>
        <v>49.307323943661977</v>
      </c>
      <c r="L22" s="44">
        <v>19</v>
      </c>
      <c r="M22" s="45" t="s">
        <v>100</v>
      </c>
      <c r="N22" s="45">
        <v>17.3</v>
      </c>
      <c r="O22" s="103">
        <v>119</v>
      </c>
      <c r="P22" s="103">
        <v>160</v>
      </c>
      <c r="Q22" s="103">
        <v>13313617</v>
      </c>
      <c r="R22" s="46">
        <f t="shared" si="4"/>
        <v>6023</v>
      </c>
      <c r="S22" s="47">
        <f t="shared" si="5"/>
        <v>144.55199999999999</v>
      </c>
      <c r="T22" s="47">
        <f t="shared" si="6"/>
        <v>6.0229999999999997</v>
      </c>
      <c r="U22" s="104">
        <v>5.2</v>
      </c>
      <c r="V22" s="104">
        <f t="shared" si="7"/>
        <v>5.2</v>
      </c>
      <c r="W22" s="105" t="s">
        <v>127</v>
      </c>
      <c r="X22" s="107">
        <v>1006</v>
      </c>
      <c r="Y22" s="107">
        <v>0</v>
      </c>
      <c r="Z22" s="107">
        <v>1187</v>
      </c>
      <c r="AA22" s="107">
        <v>1185</v>
      </c>
      <c r="AB22" s="107">
        <v>1186</v>
      </c>
      <c r="AC22" s="48" t="s">
        <v>90</v>
      </c>
      <c r="AD22" s="48" t="s">
        <v>90</v>
      </c>
      <c r="AE22" s="48" t="s">
        <v>90</v>
      </c>
      <c r="AF22" s="106" t="s">
        <v>90</v>
      </c>
      <c r="AG22" s="112">
        <v>49306892</v>
      </c>
      <c r="AH22" s="49">
        <f t="shared" si="9"/>
        <v>1312</v>
      </c>
      <c r="AI22" s="50">
        <f t="shared" si="8"/>
        <v>217.83164535945542</v>
      </c>
      <c r="AJ22" s="95">
        <v>1</v>
      </c>
      <c r="AK22" s="95">
        <v>0</v>
      </c>
      <c r="AL22" s="95">
        <v>1</v>
      </c>
      <c r="AM22" s="95">
        <v>1</v>
      </c>
      <c r="AN22" s="95">
        <v>1</v>
      </c>
      <c r="AO22" s="95">
        <v>0</v>
      </c>
      <c r="AP22" s="107">
        <v>11143034</v>
      </c>
      <c r="AQ22" s="107">
        <f t="shared" si="1"/>
        <v>0</v>
      </c>
      <c r="AR22" s="53">
        <v>1.2</v>
      </c>
      <c r="AS22" s="52" t="s">
        <v>101</v>
      </c>
      <c r="AV22" s="55" t="s">
        <v>110</v>
      </c>
      <c r="AY22" s="97"/>
    </row>
    <row r="23" spans="1:51" x14ac:dyDescent="0.25">
      <c r="B23" s="40">
        <v>2.5</v>
      </c>
      <c r="C23" s="40">
        <v>0.54166666666666696</v>
      </c>
      <c r="D23" s="102">
        <v>3</v>
      </c>
      <c r="E23" s="41">
        <f t="shared" si="0"/>
        <v>2.1126760563380285</v>
      </c>
      <c r="F23" s="137">
        <v>68</v>
      </c>
      <c r="G23" s="41">
        <f t="shared" si="2"/>
        <v>47.887323943661976</v>
      </c>
      <c r="H23" s="42" t="s">
        <v>88</v>
      </c>
      <c r="I23" s="42">
        <f t="shared" si="3"/>
        <v>46.478873239436624</v>
      </c>
      <c r="J23" s="43">
        <f t="shared" si="10"/>
        <v>47.887323943661976</v>
      </c>
      <c r="K23" s="42">
        <f>J23+(6/1.42)</f>
        <v>52.112676056338032</v>
      </c>
      <c r="L23" s="44">
        <v>19</v>
      </c>
      <c r="M23" s="45" t="s">
        <v>100</v>
      </c>
      <c r="N23" s="45">
        <v>17.5</v>
      </c>
      <c r="O23" s="103">
        <v>120</v>
      </c>
      <c r="P23" s="103">
        <v>162</v>
      </c>
      <c r="Q23" s="103">
        <v>13319753</v>
      </c>
      <c r="R23" s="46">
        <f t="shared" si="4"/>
        <v>6136</v>
      </c>
      <c r="S23" s="47">
        <f t="shared" si="5"/>
        <v>147.26400000000001</v>
      </c>
      <c r="T23" s="47">
        <f t="shared" si="6"/>
        <v>6.1360000000000001</v>
      </c>
      <c r="U23" s="104">
        <v>4.5</v>
      </c>
      <c r="V23" s="104">
        <f t="shared" si="7"/>
        <v>4.5</v>
      </c>
      <c r="W23" s="105" t="s">
        <v>127</v>
      </c>
      <c r="X23" s="107">
        <v>1007</v>
      </c>
      <c r="Y23" s="107">
        <v>0</v>
      </c>
      <c r="Z23" s="107">
        <v>1187</v>
      </c>
      <c r="AA23" s="107">
        <v>1185</v>
      </c>
      <c r="AB23" s="107">
        <v>1186</v>
      </c>
      <c r="AC23" s="48" t="s">
        <v>90</v>
      </c>
      <c r="AD23" s="48" t="s">
        <v>90</v>
      </c>
      <c r="AE23" s="48" t="s">
        <v>90</v>
      </c>
      <c r="AF23" s="106" t="s">
        <v>90</v>
      </c>
      <c r="AG23" s="112">
        <v>49308196</v>
      </c>
      <c r="AH23" s="49">
        <f t="shared" si="9"/>
        <v>1304</v>
      </c>
      <c r="AI23" s="50">
        <f t="shared" si="8"/>
        <v>212.51629726205996</v>
      </c>
      <c r="AJ23" s="95">
        <v>1</v>
      </c>
      <c r="AK23" s="95">
        <v>0</v>
      </c>
      <c r="AL23" s="95">
        <v>1</v>
      </c>
      <c r="AM23" s="95">
        <v>1</v>
      </c>
      <c r="AN23" s="95">
        <v>1</v>
      </c>
      <c r="AO23" s="95">
        <v>0</v>
      </c>
      <c r="AP23" s="107">
        <v>11143034</v>
      </c>
      <c r="AQ23" s="107">
        <f t="shared" si="1"/>
        <v>0</v>
      </c>
      <c r="AR23" s="53">
        <v>1.1599999999999999</v>
      </c>
      <c r="AS23" s="52" t="s">
        <v>113</v>
      </c>
      <c r="AT23" s="54"/>
      <c r="AV23" s="56" t="s">
        <v>111</v>
      </c>
      <c r="AW23" s="57" t="s">
        <v>112</v>
      </c>
      <c r="AY23" s="97"/>
    </row>
    <row r="24" spans="1:51" x14ac:dyDescent="0.25">
      <c r="B24" s="40">
        <v>2.5416666666666701</v>
      </c>
      <c r="C24" s="40">
        <v>0.58333333333333404</v>
      </c>
      <c r="D24" s="102">
        <v>3</v>
      </c>
      <c r="E24" s="41">
        <f t="shared" si="0"/>
        <v>2.1126760563380285</v>
      </c>
      <c r="F24" s="137">
        <v>62</v>
      </c>
      <c r="G24" s="41">
        <f t="shared" si="2"/>
        <v>43.661971830985919</v>
      </c>
      <c r="H24" s="42" t="s">
        <v>88</v>
      </c>
      <c r="I24" s="42">
        <f t="shared" si="3"/>
        <v>42.253521126760567</v>
      </c>
      <c r="J24" s="43">
        <f t="shared" si="10"/>
        <v>43.661971830985919</v>
      </c>
      <c r="K24" s="42">
        <f t="shared" ref="K24:K34" si="12">J24+(6/1.42)</f>
        <v>47.887323943661976</v>
      </c>
      <c r="L24" s="44">
        <v>18</v>
      </c>
      <c r="M24" s="45" t="s">
        <v>100</v>
      </c>
      <c r="N24" s="45">
        <v>17.3</v>
      </c>
      <c r="O24" s="103">
        <v>110</v>
      </c>
      <c r="P24" s="103">
        <v>102</v>
      </c>
      <c r="Q24" s="103">
        <v>13326064</v>
      </c>
      <c r="R24" s="46">
        <f t="shared" si="4"/>
        <v>6311</v>
      </c>
      <c r="S24" s="47">
        <f t="shared" si="5"/>
        <v>151.464</v>
      </c>
      <c r="T24" s="47">
        <f t="shared" si="6"/>
        <v>6.3109999999999999</v>
      </c>
      <c r="U24" s="104">
        <v>3.8</v>
      </c>
      <c r="V24" s="104">
        <f t="shared" si="7"/>
        <v>3.8</v>
      </c>
      <c r="W24" s="105" t="s">
        <v>127</v>
      </c>
      <c r="X24" s="107">
        <v>987</v>
      </c>
      <c r="Y24" s="107">
        <v>0</v>
      </c>
      <c r="Z24" s="107">
        <v>1035</v>
      </c>
      <c r="AA24" s="107">
        <v>1185</v>
      </c>
      <c r="AB24" s="107">
        <v>1055</v>
      </c>
      <c r="AC24" s="48" t="s">
        <v>90</v>
      </c>
      <c r="AD24" s="48" t="s">
        <v>90</v>
      </c>
      <c r="AE24" s="48" t="s">
        <v>90</v>
      </c>
      <c r="AF24" s="106" t="s">
        <v>90</v>
      </c>
      <c r="AG24" s="112">
        <v>49309332</v>
      </c>
      <c r="AH24" s="49">
        <f>IF(ISBLANK(AG24),"-",AG24-AG23)</f>
        <v>1136</v>
      </c>
      <c r="AI24" s="50">
        <f t="shared" si="8"/>
        <v>180.003169069878</v>
      </c>
      <c r="AJ24" s="95">
        <v>1</v>
      </c>
      <c r="AK24" s="95">
        <v>0</v>
      </c>
      <c r="AL24" s="95">
        <v>1</v>
      </c>
      <c r="AM24" s="95">
        <v>1</v>
      </c>
      <c r="AN24" s="95">
        <v>1</v>
      </c>
      <c r="AO24" s="95">
        <v>0</v>
      </c>
      <c r="AP24" s="107">
        <v>11143034</v>
      </c>
      <c r="AQ24" s="107">
        <f t="shared" si="1"/>
        <v>0</v>
      </c>
      <c r="AR24" s="53">
        <v>1.34</v>
      </c>
      <c r="AS24" s="52" t="s">
        <v>113</v>
      </c>
      <c r="AV24" s="58" t="s">
        <v>29</v>
      </c>
      <c r="AW24" s="58">
        <v>14.7</v>
      </c>
      <c r="AY24" s="97"/>
    </row>
    <row r="25" spans="1:51" x14ac:dyDescent="0.25">
      <c r="A25" s="94" t="s">
        <v>130</v>
      </c>
      <c r="B25" s="40">
        <v>2.5833333333333299</v>
      </c>
      <c r="C25" s="40">
        <v>0.625</v>
      </c>
      <c r="D25" s="102">
        <v>3</v>
      </c>
      <c r="E25" s="41">
        <f t="shared" si="0"/>
        <v>2.1126760563380285</v>
      </c>
      <c r="F25" s="137">
        <v>65</v>
      </c>
      <c r="G25" s="41">
        <f t="shared" si="2"/>
        <v>45.774647887323944</v>
      </c>
      <c r="H25" s="42" t="s">
        <v>88</v>
      </c>
      <c r="I25" s="42">
        <f t="shared" si="3"/>
        <v>44.366197183098592</v>
      </c>
      <c r="J25" s="43">
        <f t="shared" si="10"/>
        <v>45.774647887323944</v>
      </c>
      <c r="K25" s="42">
        <f t="shared" si="12"/>
        <v>50</v>
      </c>
      <c r="L25" s="44">
        <v>18</v>
      </c>
      <c r="M25" s="45" t="s">
        <v>100</v>
      </c>
      <c r="N25" s="45">
        <v>16.899999999999999</v>
      </c>
      <c r="O25" s="103">
        <v>116</v>
      </c>
      <c r="P25" s="103">
        <v>98</v>
      </c>
      <c r="Q25" s="103">
        <v>13332412</v>
      </c>
      <c r="R25" s="46">
        <f t="shared" si="4"/>
        <v>6348</v>
      </c>
      <c r="S25" s="47">
        <f t="shared" si="5"/>
        <v>152.352</v>
      </c>
      <c r="T25" s="47">
        <f t="shared" si="6"/>
        <v>6.3479999999999999</v>
      </c>
      <c r="U25" s="104">
        <v>3.1</v>
      </c>
      <c r="V25" s="104">
        <f t="shared" si="7"/>
        <v>3.1</v>
      </c>
      <c r="W25" s="105" t="s">
        <v>204</v>
      </c>
      <c r="X25" s="107">
        <v>977</v>
      </c>
      <c r="Y25" s="107">
        <v>0</v>
      </c>
      <c r="Z25" s="107">
        <v>0</v>
      </c>
      <c r="AA25" s="107">
        <v>1185</v>
      </c>
      <c r="AB25" s="107">
        <v>1107</v>
      </c>
      <c r="AC25" s="48" t="s">
        <v>90</v>
      </c>
      <c r="AD25" s="48" t="s">
        <v>90</v>
      </c>
      <c r="AE25" s="48" t="s">
        <v>90</v>
      </c>
      <c r="AF25" s="106" t="s">
        <v>90</v>
      </c>
      <c r="AG25" s="112">
        <v>49310264</v>
      </c>
      <c r="AH25" s="49">
        <f t="shared" si="9"/>
        <v>932</v>
      </c>
      <c r="AI25" s="50">
        <f t="shared" si="8"/>
        <v>146.81789540012602</v>
      </c>
      <c r="AJ25" s="95">
        <v>1</v>
      </c>
      <c r="AK25" s="95">
        <v>0</v>
      </c>
      <c r="AL25" s="95">
        <v>0</v>
      </c>
      <c r="AM25" s="95">
        <v>1</v>
      </c>
      <c r="AN25" s="95">
        <v>1</v>
      </c>
      <c r="AO25" s="95">
        <v>0</v>
      </c>
      <c r="AP25" s="107">
        <v>11143034</v>
      </c>
      <c r="AQ25" s="107">
        <f t="shared" si="1"/>
        <v>0</v>
      </c>
      <c r="AR25" s="53">
        <v>1.35</v>
      </c>
      <c r="AS25" s="52" t="s">
        <v>113</v>
      </c>
      <c r="AV25" s="58" t="s">
        <v>74</v>
      </c>
      <c r="AW25" s="58">
        <v>10.36</v>
      </c>
      <c r="AY25" s="97"/>
    </row>
    <row r="26" spans="1:51" x14ac:dyDescent="0.25">
      <c r="B26" s="40">
        <v>2.625</v>
      </c>
      <c r="C26" s="40">
        <v>0.66666666666666696</v>
      </c>
      <c r="D26" s="102">
        <v>3</v>
      </c>
      <c r="E26" s="41">
        <f t="shared" si="0"/>
        <v>2.1126760563380285</v>
      </c>
      <c r="F26" s="137">
        <v>67</v>
      </c>
      <c r="G26" s="41">
        <f t="shared" si="2"/>
        <v>47.183098591549296</v>
      </c>
      <c r="H26" s="42" t="s">
        <v>88</v>
      </c>
      <c r="I26" s="42">
        <f t="shared" si="3"/>
        <v>43.661971830985919</v>
      </c>
      <c r="J26" s="43">
        <f>(F26-3)/1.42</f>
        <v>45.070422535211272</v>
      </c>
      <c r="K26" s="42">
        <f t="shared" si="12"/>
        <v>49.295774647887328</v>
      </c>
      <c r="L26" s="44">
        <v>18</v>
      </c>
      <c r="M26" s="45" t="s">
        <v>100</v>
      </c>
      <c r="N26" s="45">
        <v>16.7</v>
      </c>
      <c r="O26" s="103">
        <v>122</v>
      </c>
      <c r="P26" s="103">
        <v>94</v>
      </c>
      <c r="Q26" s="103">
        <v>13338882</v>
      </c>
      <c r="R26" s="46">
        <f t="shared" si="4"/>
        <v>6470</v>
      </c>
      <c r="S26" s="47">
        <f t="shared" si="5"/>
        <v>155.28</v>
      </c>
      <c r="T26" s="47">
        <f t="shared" si="6"/>
        <v>6.47</v>
      </c>
      <c r="U26" s="104">
        <v>2.6</v>
      </c>
      <c r="V26" s="104">
        <f t="shared" si="7"/>
        <v>2.6</v>
      </c>
      <c r="W26" s="105" t="s">
        <v>204</v>
      </c>
      <c r="X26" s="107">
        <v>966</v>
      </c>
      <c r="Y26" s="107">
        <v>0</v>
      </c>
      <c r="Z26" s="107">
        <v>0</v>
      </c>
      <c r="AA26" s="107">
        <v>1185</v>
      </c>
      <c r="AB26" s="107">
        <v>1106</v>
      </c>
      <c r="AC26" s="48" t="s">
        <v>90</v>
      </c>
      <c r="AD26" s="48" t="s">
        <v>90</v>
      </c>
      <c r="AE26" s="48" t="s">
        <v>90</v>
      </c>
      <c r="AF26" s="106" t="s">
        <v>90</v>
      </c>
      <c r="AG26" s="112">
        <v>49311264</v>
      </c>
      <c r="AH26" s="49">
        <f t="shared" si="9"/>
        <v>1000</v>
      </c>
      <c r="AI26" s="50">
        <f t="shared" si="8"/>
        <v>154.5595054095827</v>
      </c>
      <c r="AJ26" s="95">
        <v>1</v>
      </c>
      <c r="AK26" s="95">
        <v>0</v>
      </c>
      <c r="AL26" s="95">
        <v>0</v>
      </c>
      <c r="AM26" s="95">
        <v>1</v>
      </c>
      <c r="AN26" s="95">
        <v>1</v>
      </c>
      <c r="AO26" s="95">
        <v>0</v>
      </c>
      <c r="AP26" s="107">
        <v>11143034</v>
      </c>
      <c r="AQ26" s="107">
        <f t="shared" si="1"/>
        <v>0</v>
      </c>
      <c r="AR26" s="53">
        <v>1.1200000000000001</v>
      </c>
      <c r="AS26" s="52" t="s">
        <v>113</v>
      </c>
      <c r="AV26" s="58" t="s">
        <v>114</v>
      </c>
      <c r="AW26" s="58">
        <v>1.01325</v>
      </c>
      <c r="AY26" s="97"/>
    </row>
    <row r="27" spans="1:51" x14ac:dyDescent="0.25">
      <c r="B27" s="40">
        <v>2.6666666666666701</v>
      </c>
      <c r="C27" s="40">
        <v>0.70833333333333404</v>
      </c>
      <c r="D27" s="102">
        <v>4</v>
      </c>
      <c r="E27" s="41">
        <f t="shared" si="0"/>
        <v>2.8169014084507045</v>
      </c>
      <c r="F27" s="137">
        <v>67</v>
      </c>
      <c r="G27" s="41">
        <f t="shared" si="2"/>
        <v>47.183098591549296</v>
      </c>
      <c r="H27" s="42" t="s">
        <v>88</v>
      </c>
      <c r="I27" s="42">
        <f t="shared" si="3"/>
        <v>43.661971830985919</v>
      </c>
      <c r="J27" s="43">
        <f t="shared" ref="J27:J32" si="13">(F27-3)/1.42</f>
        <v>45.070422535211272</v>
      </c>
      <c r="K27" s="42">
        <f t="shared" si="12"/>
        <v>49.295774647887328</v>
      </c>
      <c r="L27" s="44">
        <v>18</v>
      </c>
      <c r="M27" s="45" t="s">
        <v>100</v>
      </c>
      <c r="N27" s="45">
        <v>16.7</v>
      </c>
      <c r="O27" s="103">
        <v>123</v>
      </c>
      <c r="P27" s="103">
        <v>96</v>
      </c>
      <c r="Q27" s="103">
        <v>13345172</v>
      </c>
      <c r="R27" s="46">
        <f t="shared" si="4"/>
        <v>6290</v>
      </c>
      <c r="S27" s="47">
        <f t="shared" si="5"/>
        <v>150.96</v>
      </c>
      <c r="T27" s="47">
        <f t="shared" si="6"/>
        <v>6.29</v>
      </c>
      <c r="U27" s="104">
        <v>2.2999999999999998</v>
      </c>
      <c r="V27" s="104">
        <f t="shared" si="7"/>
        <v>2.2999999999999998</v>
      </c>
      <c r="W27" s="105" t="s">
        <v>204</v>
      </c>
      <c r="X27" s="107">
        <v>966</v>
      </c>
      <c r="Y27" s="107">
        <v>0</v>
      </c>
      <c r="Z27" s="107">
        <v>0</v>
      </c>
      <c r="AA27" s="107">
        <v>1185</v>
      </c>
      <c r="AB27" s="107">
        <v>1106</v>
      </c>
      <c r="AC27" s="48" t="s">
        <v>90</v>
      </c>
      <c r="AD27" s="48" t="s">
        <v>90</v>
      </c>
      <c r="AE27" s="48" t="s">
        <v>90</v>
      </c>
      <c r="AF27" s="106" t="s">
        <v>90</v>
      </c>
      <c r="AG27" s="112">
        <v>49312144</v>
      </c>
      <c r="AH27" s="49">
        <f t="shared" si="9"/>
        <v>880</v>
      </c>
      <c r="AI27" s="50">
        <f t="shared" si="8"/>
        <v>139.90461049284579</v>
      </c>
      <c r="AJ27" s="95">
        <v>1</v>
      </c>
      <c r="AK27" s="95">
        <v>0</v>
      </c>
      <c r="AL27" s="95">
        <v>0</v>
      </c>
      <c r="AM27" s="95">
        <v>1</v>
      </c>
      <c r="AN27" s="95">
        <v>1</v>
      </c>
      <c r="AO27" s="95">
        <v>0</v>
      </c>
      <c r="AP27" s="107">
        <v>11143034</v>
      </c>
      <c r="AQ27" s="107">
        <f t="shared" si="1"/>
        <v>0</v>
      </c>
      <c r="AR27" s="53">
        <v>1.43</v>
      </c>
      <c r="AS27" s="52" t="s">
        <v>113</v>
      </c>
      <c r="AV27" s="58" t="s">
        <v>115</v>
      </c>
      <c r="AW27" s="58">
        <v>1</v>
      </c>
      <c r="AY27" s="97"/>
    </row>
    <row r="28" spans="1:51" x14ac:dyDescent="0.25">
      <c r="B28" s="40">
        <v>2.7083333333333299</v>
      </c>
      <c r="C28" s="40">
        <v>0.750000000000002</v>
      </c>
      <c r="D28" s="102">
        <v>6</v>
      </c>
      <c r="E28" s="41">
        <f t="shared" si="0"/>
        <v>4.2253521126760569</v>
      </c>
      <c r="F28" s="137">
        <v>70</v>
      </c>
      <c r="G28" s="41">
        <f t="shared" si="2"/>
        <v>49.295774647887328</v>
      </c>
      <c r="H28" s="42" t="s">
        <v>88</v>
      </c>
      <c r="I28" s="42">
        <f t="shared" si="3"/>
        <v>45.774647887323944</v>
      </c>
      <c r="J28" s="43">
        <f t="shared" si="13"/>
        <v>47.183098591549296</v>
      </c>
      <c r="K28" s="42">
        <f t="shared" si="12"/>
        <v>51.408450704225352</v>
      </c>
      <c r="L28" s="44">
        <v>18</v>
      </c>
      <c r="M28" s="45" t="s">
        <v>100</v>
      </c>
      <c r="N28" s="45">
        <v>16.7</v>
      </c>
      <c r="O28" s="103">
        <v>132</v>
      </c>
      <c r="P28" s="103">
        <v>92</v>
      </c>
      <c r="Q28" s="103">
        <v>13350822</v>
      </c>
      <c r="R28" s="46">
        <f t="shared" si="4"/>
        <v>5650</v>
      </c>
      <c r="S28" s="47">
        <f t="shared" si="5"/>
        <v>135.6</v>
      </c>
      <c r="T28" s="47">
        <f t="shared" si="6"/>
        <v>5.65</v>
      </c>
      <c r="U28" s="104">
        <v>2.1</v>
      </c>
      <c r="V28" s="104">
        <f t="shared" si="7"/>
        <v>2.1</v>
      </c>
      <c r="W28" s="105" t="s">
        <v>204</v>
      </c>
      <c r="X28" s="107">
        <v>965</v>
      </c>
      <c r="Y28" s="107">
        <v>0</v>
      </c>
      <c r="Z28" s="107">
        <v>0</v>
      </c>
      <c r="AA28" s="107">
        <v>1185</v>
      </c>
      <c r="AB28" s="107">
        <v>1107</v>
      </c>
      <c r="AC28" s="48" t="s">
        <v>90</v>
      </c>
      <c r="AD28" s="48" t="s">
        <v>90</v>
      </c>
      <c r="AE28" s="48" t="s">
        <v>90</v>
      </c>
      <c r="AF28" s="106" t="s">
        <v>90</v>
      </c>
      <c r="AG28" s="112">
        <v>49313100</v>
      </c>
      <c r="AH28" s="49">
        <f t="shared" si="9"/>
        <v>956</v>
      </c>
      <c r="AI28" s="50">
        <f t="shared" si="8"/>
        <v>169.20353982300884</v>
      </c>
      <c r="AJ28" s="95">
        <v>1</v>
      </c>
      <c r="AK28" s="95">
        <v>0</v>
      </c>
      <c r="AL28" s="95">
        <v>0</v>
      </c>
      <c r="AM28" s="95">
        <v>1</v>
      </c>
      <c r="AN28" s="95">
        <v>1</v>
      </c>
      <c r="AO28" s="95">
        <v>0</v>
      </c>
      <c r="AP28" s="107">
        <v>11143034</v>
      </c>
      <c r="AQ28" s="107">
        <f t="shared" si="1"/>
        <v>0</v>
      </c>
      <c r="AR28" s="53">
        <v>1.32</v>
      </c>
      <c r="AS28" s="52" t="s">
        <v>113</v>
      </c>
      <c r="AV28" s="58" t="s">
        <v>116</v>
      </c>
      <c r="AW28" s="58">
        <v>101.325</v>
      </c>
      <c r="AY28" s="97"/>
    </row>
    <row r="29" spans="1:51" x14ac:dyDescent="0.25">
      <c r="A29" s="94" t="s">
        <v>130</v>
      </c>
      <c r="B29" s="40">
        <v>2.75</v>
      </c>
      <c r="C29" s="40">
        <v>0.79166666666666896</v>
      </c>
      <c r="D29" s="102">
        <v>8</v>
      </c>
      <c r="E29" s="41">
        <f t="shared" si="0"/>
        <v>5.6338028169014089</v>
      </c>
      <c r="F29" s="137">
        <v>70</v>
      </c>
      <c r="G29" s="41">
        <f t="shared" si="2"/>
        <v>49.295774647887328</v>
      </c>
      <c r="H29" s="42" t="s">
        <v>88</v>
      </c>
      <c r="I29" s="42">
        <f t="shared" si="3"/>
        <v>45.774647887323944</v>
      </c>
      <c r="J29" s="43">
        <f t="shared" si="13"/>
        <v>47.183098591549296</v>
      </c>
      <c r="K29" s="42">
        <f t="shared" si="12"/>
        <v>51.408450704225352</v>
      </c>
      <c r="L29" s="44">
        <v>18</v>
      </c>
      <c r="M29" s="45" t="s">
        <v>100</v>
      </c>
      <c r="N29" s="45">
        <v>16.600000000000001</v>
      </c>
      <c r="O29" s="103">
        <v>134</v>
      </c>
      <c r="P29" s="103">
        <v>95</v>
      </c>
      <c r="Q29" s="103">
        <v>13356262</v>
      </c>
      <c r="R29" s="46">
        <f t="shared" si="4"/>
        <v>5440</v>
      </c>
      <c r="S29" s="47">
        <f t="shared" si="5"/>
        <v>130.56</v>
      </c>
      <c r="T29" s="47">
        <f t="shared" si="6"/>
        <v>5.44</v>
      </c>
      <c r="U29" s="104">
        <v>2</v>
      </c>
      <c r="V29" s="104">
        <f t="shared" si="7"/>
        <v>2</v>
      </c>
      <c r="W29" s="105" t="s">
        <v>204</v>
      </c>
      <c r="X29" s="107">
        <v>965</v>
      </c>
      <c r="Y29" s="107">
        <v>0</v>
      </c>
      <c r="Z29" s="107">
        <v>0</v>
      </c>
      <c r="AA29" s="107">
        <v>1185</v>
      </c>
      <c r="AB29" s="107">
        <v>1106</v>
      </c>
      <c r="AC29" s="48" t="s">
        <v>90</v>
      </c>
      <c r="AD29" s="48" t="s">
        <v>90</v>
      </c>
      <c r="AE29" s="48" t="s">
        <v>90</v>
      </c>
      <c r="AF29" s="106" t="s">
        <v>90</v>
      </c>
      <c r="AG29" s="112">
        <v>49314004</v>
      </c>
      <c r="AH29" s="49">
        <f t="shared" si="9"/>
        <v>904</v>
      </c>
      <c r="AI29" s="50">
        <f t="shared" si="8"/>
        <v>166.17647058823528</v>
      </c>
      <c r="AJ29" s="95">
        <v>1</v>
      </c>
      <c r="AK29" s="95">
        <v>0</v>
      </c>
      <c r="AL29" s="95">
        <v>0</v>
      </c>
      <c r="AM29" s="95">
        <v>1</v>
      </c>
      <c r="AN29" s="95">
        <v>1</v>
      </c>
      <c r="AO29" s="95">
        <v>0</v>
      </c>
      <c r="AP29" s="107">
        <v>11143034</v>
      </c>
      <c r="AQ29" s="107">
        <f t="shared" si="1"/>
        <v>0</v>
      </c>
      <c r="AR29" s="53">
        <v>1.2</v>
      </c>
      <c r="AS29" s="52" t="s">
        <v>113</v>
      </c>
      <c r="AY29" s="97"/>
    </row>
    <row r="30" spans="1:51" x14ac:dyDescent="0.25">
      <c r="B30" s="40">
        <v>2.7916666666666701</v>
      </c>
      <c r="C30" s="40">
        <v>0.83333333333333703</v>
      </c>
      <c r="D30" s="102">
        <v>10</v>
      </c>
      <c r="E30" s="41">
        <f t="shared" si="0"/>
        <v>7.042253521126761</v>
      </c>
      <c r="F30" s="137">
        <v>70</v>
      </c>
      <c r="G30" s="41">
        <f t="shared" si="2"/>
        <v>49.295774647887328</v>
      </c>
      <c r="H30" s="42" t="s">
        <v>88</v>
      </c>
      <c r="I30" s="42">
        <f t="shared" si="3"/>
        <v>45.774647887323944</v>
      </c>
      <c r="J30" s="43">
        <f t="shared" si="13"/>
        <v>47.183098591549296</v>
      </c>
      <c r="K30" s="42">
        <f t="shared" si="12"/>
        <v>51.408450704225352</v>
      </c>
      <c r="L30" s="44">
        <v>18</v>
      </c>
      <c r="M30" s="45" t="s">
        <v>100</v>
      </c>
      <c r="N30" s="45">
        <v>16.600000000000001</v>
      </c>
      <c r="O30" s="103">
        <v>136</v>
      </c>
      <c r="P30" s="103">
        <v>92</v>
      </c>
      <c r="Q30" s="103">
        <v>13361884</v>
      </c>
      <c r="R30" s="46">
        <f t="shared" si="4"/>
        <v>5622</v>
      </c>
      <c r="S30" s="47">
        <f t="shared" si="5"/>
        <v>134.928</v>
      </c>
      <c r="T30" s="47">
        <f t="shared" si="6"/>
        <v>5.6219999999999999</v>
      </c>
      <c r="U30" s="104">
        <v>1.9</v>
      </c>
      <c r="V30" s="104">
        <f t="shared" si="7"/>
        <v>1.9</v>
      </c>
      <c r="W30" s="105" t="s">
        <v>204</v>
      </c>
      <c r="X30" s="107">
        <v>964</v>
      </c>
      <c r="Y30" s="107">
        <v>0</v>
      </c>
      <c r="Z30" s="107">
        <v>0</v>
      </c>
      <c r="AA30" s="107">
        <v>1185</v>
      </c>
      <c r="AB30" s="107">
        <v>1107</v>
      </c>
      <c r="AC30" s="48" t="s">
        <v>90</v>
      </c>
      <c r="AD30" s="48" t="s">
        <v>90</v>
      </c>
      <c r="AE30" s="48" t="s">
        <v>90</v>
      </c>
      <c r="AF30" s="106" t="s">
        <v>90</v>
      </c>
      <c r="AG30" s="112">
        <v>49314948</v>
      </c>
      <c r="AH30" s="49">
        <f t="shared" si="9"/>
        <v>944</v>
      </c>
      <c r="AI30" s="50">
        <f t="shared" si="8"/>
        <v>167.91177516897901</v>
      </c>
      <c r="AJ30" s="95">
        <v>1</v>
      </c>
      <c r="AK30" s="95">
        <v>0</v>
      </c>
      <c r="AL30" s="95">
        <v>0</v>
      </c>
      <c r="AM30" s="95">
        <v>1</v>
      </c>
      <c r="AN30" s="95">
        <v>1</v>
      </c>
      <c r="AO30" s="95">
        <v>0</v>
      </c>
      <c r="AP30" s="107">
        <v>11143034</v>
      </c>
      <c r="AQ30" s="107">
        <f t="shared" si="1"/>
        <v>0</v>
      </c>
      <c r="AR30" s="53">
        <v>1.1299999999999999</v>
      </c>
      <c r="AS30" s="52" t="s">
        <v>113</v>
      </c>
      <c r="AV30" s="273" t="s">
        <v>117</v>
      </c>
      <c r="AW30" s="273"/>
      <c r="AY30" s="97"/>
    </row>
    <row r="31" spans="1:51" x14ac:dyDescent="0.25">
      <c r="B31" s="40">
        <v>2.8333333333333299</v>
      </c>
      <c r="C31" s="40">
        <v>0.875000000000004</v>
      </c>
      <c r="D31" s="102">
        <v>13</v>
      </c>
      <c r="E31" s="41">
        <f t="shared" si="0"/>
        <v>9.1549295774647899</v>
      </c>
      <c r="F31" s="137">
        <v>72</v>
      </c>
      <c r="G31" s="41">
        <f t="shared" si="2"/>
        <v>50.70422535211268</v>
      </c>
      <c r="H31" s="42" t="s">
        <v>88</v>
      </c>
      <c r="I31" s="42">
        <f t="shared" si="3"/>
        <v>47.183098591549296</v>
      </c>
      <c r="J31" s="43">
        <f t="shared" si="13"/>
        <v>48.591549295774648</v>
      </c>
      <c r="K31" s="42">
        <f t="shared" si="12"/>
        <v>52.816901408450704</v>
      </c>
      <c r="L31" s="44">
        <v>18</v>
      </c>
      <c r="M31" s="45" t="s">
        <v>100</v>
      </c>
      <c r="N31" s="45">
        <v>16.100000000000001</v>
      </c>
      <c r="O31" s="103">
        <v>135</v>
      </c>
      <c r="P31" s="103">
        <v>94</v>
      </c>
      <c r="Q31" s="103">
        <v>13367768</v>
      </c>
      <c r="R31" s="46">
        <f t="shared" si="4"/>
        <v>5884</v>
      </c>
      <c r="S31" s="47">
        <f t="shared" si="5"/>
        <v>141.21600000000001</v>
      </c>
      <c r="T31" s="47">
        <f t="shared" si="6"/>
        <v>5.8840000000000003</v>
      </c>
      <c r="U31" s="104">
        <v>1.8</v>
      </c>
      <c r="V31" s="104">
        <f t="shared" si="7"/>
        <v>1.8</v>
      </c>
      <c r="W31" s="105" t="s">
        <v>204</v>
      </c>
      <c r="X31" s="107">
        <v>984</v>
      </c>
      <c r="Y31" s="107">
        <v>0</v>
      </c>
      <c r="Z31" s="107">
        <v>0</v>
      </c>
      <c r="AA31" s="107">
        <v>1185</v>
      </c>
      <c r="AB31" s="107">
        <v>1107</v>
      </c>
      <c r="AC31" s="48" t="s">
        <v>90</v>
      </c>
      <c r="AD31" s="48" t="s">
        <v>90</v>
      </c>
      <c r="AE31" s="48" t="s">
        <v>90</v>
      </c>
      <c r="AF31" s="106" t="s">
        <v>90</v>
      </c>
      <c r="AG31" s="112">
        <v>49315940</v>
      </c>
      <c r="AH31" s="49">
        <f t="shared" si="9"/>
        <v>992</v>
      </c>
      <c r="AI31" s="50">
        <f t="shared" si="8"/>
        <v>168.59279401767503</v>
      </c>
      <c r="AJ31" s="95">
        <v>1</v>
      </c>
      <c r="AK31" s="95">
        <v>0</v>
      </c>
      <c r="AL31" s="95">
        <v>0</v>
      </c>
      <c r="AM31" s="95">
        <v>1</v>
      </c>
      <c r="AN31" s="95">
        <v>1</v>
      </c>
      <c r="AO31" s="95">
        <v>0</v>
      </c>
      <c r="AP31" s="107">
        <v>11143034</v>
      </c>
      <c r="AQ31" s="107">
        <f t="shared" si="1"/>
        <v>0</v>
      </c>
      <c r="AR31" s="53">
        <v>1.07</v>
      </c>
      <c r="AS31" s="52" t="s">
        <v>113</v>
      </c>
      <c r="AV31" s="59" t="s">
        <v>29</v>
      </c>
      <c r="AW31" s="59" t="s">
        <v>74</v>
      </c>
      <c r="AY31" s="97"/>
    </row>
    <row r="32" spans="1:51" x14ac:dyDescent="0.25">
      <c r="B32" s="40">
        <v>2.875</v>
      </c>
      <c r="C32" s="40">
        <v>0.91666666666667096</v>
      </c>
      <c r="D32" s="102">
        <v>16</v>
      </c>
      <c r="E32" s="41">
        <f t="shared" si="0"/>
        <v>11.267605633802818</v>
      </c>
      <c r="F32" s="137">
        <v>73</v>
      </c>
      <c r="G32" s="41">
        <f t="shared" si="2"/>
        <v>51.408450704225352</v>
      </c>
      <c r="H32" s="42" t="s">
        <v>88</v>
      </c>
      <c r="I32" s="42">
        <f t="shared" si="3"/>
        <v>47.887323943661976</v>
      </c>
      <c r="J32" s="43">
        <f t="shared" si="13"/>
        <v>49.295774647887328</v>
      </c>
      <c r="K32" s="42">
        <f t="shared" si="12"/>
        <v>53.521126760563384</v>
      </c>
      <c r="L32" s="44">
        <v>14</v>
      </c>
      <c r="M32" s="45" t="s">
        <v>118</v>
      </c>
      <c r="N32" s="45">
        <v>12.6</v>
      </c>
      <c r="O32" s="103">
        <v>135</v>
      </c>
      <c r="P32" s="103">
        <v>93</v>
      </c>
      <c r="Q32" s="103">
        <v>13372779</v>
      </c>
      <c r="R32" s="46">
        <f t="shared" si="4"/>
        <v>5011</v>
      </c>
      <c r="S32" s="47">
        <f t="shared" si="5"/>
        <v>120.264</v>
      </c>
      <c r="T32" s="47">
        <f t="shared" si="6"/>
        <v>5.0110000000000001</v>
      </c>
      <c r="U32" s="104">
        <v>1.8</v>
      </c>
      <c r="V32" s="104">
        <f t="shared" si="7"/>
        <v>1.8</v>
      </c>
      <c r="W32" s="105" t="s">
        <v>204</v>
      </c>
      <c r="X32" s="107">
        <v>994</v>
      </c>
      <c r="Y32" s="107">
        <v>0</v>
      </c>
      <c r="Z32" s="107">
        <v>0</v>
      </c>
      <c r="AA32" s="107">
        <v>1185</v>
      </c>
      <c r="AB32" s="107">
        <v>1107</v>
      </c>
      <c r="AC32" s="48" t="s">
        <v>90</v>
      </c>
      <c r="AD32" s="48" t="s">
        <v>90</v>
      </c>
      <c r="AE32" s="48" t="s">
        <v>90</v>
      </c>
      <c r="AF32" s="106" t="s">
        <v>90</v>
      </c>
      <c r="AG32" s="112">
        <v>49316752</v>
      </c>
      <c r="AH32" s="49">
        <f t="shared" si="9"/>
        <v>812</v>
      </c>
      <c r="AI32" s="50">
        <f t="shared" si="8"/>
        <v>162.04350429056078</v>
      </c>
      <c r="AJ32" s="95">
        <v>1</v>
      </c>
      <c r="AK32" s="95">
        <v>0</v>
      </c>
      <c r="AL32" s="95">
        <v>0</v>
      </c>
      <c r="AM32" s="95">
        <v>1</v>
      </c>
      <c r="AN32" s="95">
        <v>1</v>
      </c>
      <c r="AO32" s="95">
        <v>0</v>
      </c>
      <c r="AP32" s="107">
        <v>11143034</v>
      </c>
      <c r="AQ32" s="107">
        <f t="shared" si="1"/>
        <v>0</v>
      </c>
      <c r="AR32" s="53">
        <v>1.1499999999999999</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17</v>
      </c>
      <c r="E33" s="41">
        <f t="shared" si="0"/>
        <v>11.971830985915494</v>
      </c>
      <c r="F33" s="137">
        <v>71</v>
      </c>
      <c r="G33" s="41">
        <f t="shared" si="2"/>
        <v>50</v>
      </c>
      <c r="H33" s="42" t="s">
        <v>88</v>
      </c>
      <c r="I33" s="42">
        <f>J33-(2/1.42)</f>
        <v>45.070422535211272</v>
      </c>
      <c r="J33" s="43">
        <f>(F33-5)/1.42</f>
        <v>46.478873239436624</v>
      </c>
      <c r="K33" s="42">
        <f t="shared" si="12"/>
        <v>50.70422535211268</v>
      </c>
      <c r="L33" s="44">
        <v>14</v>
      </c>
      <c r="M33" s="45" t="s">
        <v>118</v>
      </c>
      <c r="N33" s="45">
        <v>11.9</v>
      </c>
      <c r="O33" s="103">
        <v>177</v>
      </c>
      <c r="P33" s="103">
        <v>94</v>
      </c>
      <c r="Q33" s="103">
        <v>13377725</v>
      </c>
      <c r="R33" s="46">
        <f t="shared" si="4"/>
        <v>4946</v>
      </c>
      <c r="S33" s="47">
        <f t="shared" si="5"/>
        <v>118.70399999999999</v>
      </c>
      <c r="T33" s="47">
        <f t="shared" si="6"/>
        <v>4.9459999999999997</v>
      </c>
      <c r="U33" s="104">
        <v>3.5</v>
      </c>
      <c r="V33" s="104">
        <f t="shared" si="7"/>
        <v>3.5</v>
      </c>
      <c r="W33" s="105" t="s">
        <v>207</v>
      </c>
      <c r="X33" s="107">
        <v>0</v>
      </c>
      <c r="Y33" s="107">
        <v>0</v>
      </c>
      <c r="Z33" s="107">
        <v>0</v>
      </c>
      <c r="AA33" s="107">
        <v>1185</v>
      </c>
      <c r="AB33" s="107">
        <v>1107</v>
      </c>
      <c r="AC33" s="48" t="s">
        <v>90</v>
      </c>
      <c r="AD33" s="48" t="s">
        <v>90</v>
      </c>
      <c r="AE33" s="48" t="s">
        <v>90</v>
      </c>
      <c r="AF33" s="106" t="s">
        <v>90</v>
      </c>
      <c r="AG33" s="112">
        <v>49317612</v>
      </c>
      <c r="AH33" s="49">
        <f t="shared" si="9"/>
        <v>860</v>
      </c>
      <c r="AI33" s="50">
        <f t="shared" si="8"/>
        <v>173.87788111605337</v>
      </c>
      <c r="AJ33" s="95">
        <v>0</v>
      </c>
      <c r="AK33" s="95">
        <v>0</v>
      </c>
      <c r="AL33" s="95">
        <v>0</v>
      </c>
      <c r="AM33" s="95">
        <v>1</v>
      </c>
      <c r="AN33" s="95">
        <v>1</v>
      </c>
      <c r="AO33" s="95">
        <v>0.4</v>
      </c>
      <c r="AP33" s="107">
        <v>11145002</v>
      </c>
      <c r="AQ33" s="107">
        <f t="shared" si="1"/>
        <v>1968</v>
      </c>
      <c r="AR33" s="53">
        <v>1.0900000000000001</v>
      </c>
      <c r="AS33" s="52" t="s">
        <v>113</v>
      </c>
      <c r="AY33" s="97"/>
    </row>
    <row r="34" spans="2:51" x14ac:dyDescent="0.25">
      <c r="B34" s="40">
        <v>2.9583333333333299</v>
      </c>
      <c r="C34" s="40">
        <v>1</v>
      </c>
      <c r="D34" s="102">
        <v>17</v>
      </c>
      <c r="E34" s="41">
        <f t="shared" si="0"/>
        <v>11.971830985915494</v>
      </c>
      <c r="F34" s="137">
        <v>72</v>
      </c>
      <c r="G34" s="41">
        <f t="shared" si="2"/>
        <v>50.70422535211268</v>
      </c>
      <c r="H34" s="42" t="s">
        <v>88</v>
      </c>
      <c r="I34" s="42">
        <f t="shared" si="3"/>
        <v>45.774647887323944</v>
      </c>
      <c r="J34" s="43">
        <f>(F34-5)/1.42</f>
        <v>47.183098591549296</v>
      </c>
      <c r="K34" s="42">
        <f t="shared" si="12"/>
        <v>51.408450704225352</v>
      </c>
      <c r="L34" s="44">
        <v>14</v>
      </c>
      <c r="M34" s="45" t="s">
        <v>118</v>
      </c>
      <c r="N34" s="61">
        <v>11.5</v>
      </c>
      <c r="O34" s="103">
        <v>176</v>
      </c>
      <c r="P34" s="103">
        <v>94</v>
      </c>
      <c r="Q34" s="103">
        <v>13382824</v>
      </c>
      <c r="R34" s="46">
        <f t="shared" si="4"/>
        <v>5099</v>
      </c>
      <c r="S34" s="47">
        <f t="shared" si="5"/>
        <v>122.376</v>
      </c>
      <c r="T34" s="47">
        <f t="shared" si="6"/>
        <v>5.0990000000000002</v>
      </c>
      <c r="U34" s="104">
        <v>5.8</v>
      </c>
      <c r="V34" s="104">
        <f t="shared" si="7"/>
        <v>5.8</v>
      </c>
      <c r="W34" s="105" t="s">
        <v>207</v>
      </c>
      <c r="X34" s="107">
        <v>0</v>
      </c>
      <c r="Y34" s="107">
        <v>0</v>
      </c>
      <c r="Z34" s="107">
        <v>0</v>
      </c>
      <c r="AA34" s="107">
        <v>1185</v>
      </c>
      <c r="AB34" s="107">
        <v>1107</v>
      </c>
      <c r="AC34" s="48" t="s">
        <v>90</v>
      </c>
      <c r="AD34" s="48" t="s">
        <v>90</v>
      </c>
      <c r="AE34" s="48" t="s">
        <v>90</v>
      </c>
      <c r="AF34" s="106" t="s">
        <v>90</v>
      </c>
      <c r="AG34" s="112">
        <v>49318476</v>
      </c>
      <c r="AH34" s="49">
        <f t="shared" si="9"/>
        <v>864</v>
      </c>
      <c r="AI34" s="50">
        <f t="shared" si="8"/>
        <v>169.44498921357129</v>
      </c>
      <c r="AJ34" s="95">
        <v>0</v>
      </c>
      <c r="AK34" s="95">
        <v>0</v>
      </c>
      <c r="AL34" s="95">
        <v>0</v>
      </c>
      <c r="AM34" s="95">
        <v>1</v>
      </c>
      <c r="AN34" s="95">
        <v>1</v>
      </c>
      <c r="AO34" s="95">
        <v>0.4</v>
      </c>
      <c r="AP34" s="107">
        <v>11147095</v>
      </c>
      <c r="AQ34" s="107">
        <f t="shared" si="1"/>
        <v>2093</v>
      </c>
      <c r="AR34" s="53">
        <v>1.21</v>
      </c>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128296</v>
      </c>
      <c r="S35" s="65">
        <f>AVERAGE(S11:S34)</f>
        <v>128.29600000000002</v>
      </c>
      <c r="T35" s="65">
        <f>SUM(T11:T34)</f>
        <v>128.29599999999999</v>
      </c>
      <c r="U35" s="104"/>
      <c r="V35" s="91"/>
      <c r="W35" s="57"/>
      <c r="X35" s="85"/>
      <c r="Y35" s="86"/>
      <c r="Z35" s="86"/>
      <c r="AA35" s="86"/>
      <c r="AB35" s="87"/>
      <c r="AC35" s="85"/>
      <c r="AD35" s="86"/>
      <c r="AE35" s="87"/>
      <c r="AF35" s="88"/>
      <c r="AG35" s="66">
        <f>AG34-AG10</f>
        <v>22904</v>
      </c>
      <c r="AH35" s="67">
        <f>SUM(AH11:AH34)</f>
        <v>22904</v>
      </c>
      <c r="AI35" s="68">
        <f>$AH$35/$T35</f>
        <v>178.52466171977304</v>
      </c>
      <c r="AJ35" s="95"/>
      <c r="AK35" s="95"/>
      <c r="AL35" s="95"/>
      <c r="AM35" s="95"/>
      <c r="AN35" s="95"/>
      <c r="AO35" s="69"/>
      <c r="AP35" s="70">
        <f>AP34-AP10</f>
        <v>10896</v>
      </c>
      <c r="AQ35" s="71">
        <f>SUM(AQ11:AQ34)</f>
        <v>10896</v>
      </c>
      <c r="AR35" s="72">
        <f>AVERAGE(AR11:AR34)</f>
        <v>1.1883333333333332</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88" t="s">
        <v>228</v>
      </c>
      <c r="C41" s="163"/>
      <c r="D41" s="163"/>
      <c r="E41" s="163"/>
      <c r="F41" s="163"/>
      <c r="G41" s="163"/>
      <c r="H41" s="163"/>
      <c r="I41" s="189"/>
      <c r="J41" s="189"/>
      <c r="K41" s="189"/>
      <c r="L41" s="189"/>
      <c r="M41" s="189"/>
      <c r="N41" s="189"/>
      <c r="O41" s="189"/>
      <c r="P41" s="189"/>
      <c r="Q41" s="189"/>
      <c r="R41" s="189"/>
      <c r="S41" s="191"/>
      <c r="T41" s="139"/>
      <c r="U41" s="139"/>
      <c r="V41" s="139"/>
      <c r="W41" s="98"/>
      <c r="X41" s="98"/>
      <c r="Y41" s="98"/>
      <c r="Z41" s="98"/>
      <c r="AA41" s="98"/>
      <c r="AB41" s="98"/>
      <c r="AC41" s="98"/>
      <c r="AD41" s="98"/>
      <c r="AE41" s="98"/>
      <c r="AM41" s="20"/>
      <c r="AN41" s="96"/>
      <c r="AO41" s="96"/>
      <c r="AP41" s="96"/>
      <c r="AQ41" s="96"/>
      <c r="AR41" s="98"/>
      <c r="AV41" s="73"/>
      <c r="AW41" s="73"/>
      <c r="AY41" s="97"/>
    </row>
    <row r="42" spans="2:51" x14ac:dyDescent="0.25">
      <c r="B42" s="115" t="s">
        <v>225</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35" t="s">
        <v>226</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123" t="s">
        <v>141</v>
      </c>
      <c r="C44" s="99"/>
      <c r="D44" s="99"/>
      <c r="E44" s="99"/>
      <c r="F44" s="99"/>
      <c r="G44" s="99"/>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81" t="s">
        <v>227</v>
      </c>
      <c r="C45" s="99"/>
      <c r="D45" s="99"/>
      <c r="E45" s="99"/>
      <c r="F45" s="99"/>
      <c r="G45" s="99"/>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213</v>
      </c>
      <c r="C46" s="99"/>
      <c r="D46" s="99"/>
      <c r="E46" s="99"/>
      <c r="F46" s="99"/>
      <c r="G46" s="99"/>
      <c r="H46" s="99"/>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214</v>
      </c>
      <c r="C47" s="99"/>
      <c r="D47" s="192"/>
      <c r="E47" s="193"/>
      <c r="F47" s="193"/>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142</v>
      </c>
      <c r="C48" s="99"/>
      <c r="D48" s="99"/>
      <c r="E48" s="99"/>
      <c r="F48" s="150"/>
      <c r="G48" s="150"/>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95" t="s">
        <v>230</v>
      </c>
      <c r="C49" s="197"/>
      <c r="D49" s="197"/>
      <c r="E49" s="198"/>
      <c r="F49" s="198"/>
      <c r="G49" s="198"/>
      <c r="H49" s="198"/>
      <c r="I49" s="100"/>
      <c r="J49" s="100"/>
      <c r="K49" s="100"/>
      <c r="L49" s="100"/>
      <c r="M49" s="100"/>
      <c r="N49" s="100"/>
      <c r="O49" s="100"/>
      <c r="P49" s="100"/>
      <c r="Q49" s="100"/>
      <c r="R49" s="100"/>
      <c r="S49" s="139"/>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143</v>
      </c>
      <c r="C50" s="150"/>
      <c r="D50" s="150"/>
      <c r="E50" s="150"/>
      <c r="F50" s="150"/>
      <c r="G50" s="150"/>
      <c r="H50" s="99"/>
      <c r="I50" s="100"/>
      <c r="J50" s="100"/>
      <c r="K50" s="100"/>
      <c r="L50" s="100"/>
      <c r="M50" s="100"/>
      <c r="N50" s="100"/>
      <c r="O50" s="100"/>
      <c r="P50" s="100"/>
      <c r="Q50" s="100"/>
      <c r="R50" s="100"/>
      <c r="S50" s="139"/>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14" t="s">
        <v>150</v>
      </c>
      <c r="C51" s="99"/>
      <c r="D51" s="99"/>
      <c r="E51" s="99"/>
      <c r="F51" s="99"/>
      <c r="G51" s="99"/>
      <c r="H51" s="99"/>
      <c r="I51" s="100"/>
      <c r="J51" s="100"/>
      <c r="K51" s="100"/>
      <c r="L51" s="100"/>
      <c r="M51" s="100"/>
      <c r="N51" s="100"/>
      <c r="O51" s="100"/>
      <c r="P51" s="100"/>
      <c r="Q51" s="100"/>
      <c r="R51" s="100"/>
      <c r="S51" s="139"/>
      <c r="T51" s="83"/>
      <c r="U51" s="83"/>
      <c r="V51" s="83"/>
      <c r="W51" s="98"/>
      <c r="X51" s="98"/>
      <c r="Y51" s="98"/>
      <c r="Z51" s="98"/>
      <c r="AA51" s="98"/>
      <c r="AB51" s="98"/>
      <c r="AC51" s="98"/>
      <c r="AD51" s="98"/>
      <c r="AE51" s="98"/>
      <c r="AM51" s="20"/>
      <c r="AN51" s="96"/>
      <c r="AO51" s="96"/>
      <c r="AP51" s="96"/>
      <c r="AQ51" s="96"/>
      <c r="AR51" s="98"/>
      <c r="AV51" s="113"/>
      <c r="AW51" s="113"/>
      <c r="AY51" s="97"/>
    </row>
    <row r="52" spans="1:51" x14ac:dyDescent="0.25">
      <c r="B52" s="123" t="s">
        <v>229</v>
      </c>
      <c r="C52" s="99"/>
      <c r="D52" s="99"/>
      <c r="E52" s="99"/>
      <c r="F52" s="99"/>
      <c r="G52" s="99"/>
      <c r="H52" s="99"/>
      <c r="I52" s="100"/>
      <c r="J52" s="100"/>
      <c r="K52" s="100"/>
      <c r="L52" s="100"/>
      <c r="M52" s="100"/>
      <c r="N52" s="100"/>
      <c r="O52" s="100"/>
      <c r="P52" s="100"/>
      <c r="Q52" s="100"/>
      <c r="R52" s="100"/>
      <c r="S52" s="139"/>
      <c r="T52" s="83"/>
      <c r="U52" s="83"/>
      <c r="V52" s="83"/>
      <c r="W52" s="98"/>
      <c r="X52" s="98"/>
      <c r="Y52" s="98"/>
      <c r="Z52" s="98"/>
      <c r="AA52" s="98"/>
      <c r="AB52" s="98"/>
      <c r="AC52" s="98"/>
      <c r="AD52" s="98"/>
      <c r="AE52" s="98"/>
      <c r="AM52" s="20"/>
      <c r="AN52" s="96"/>
      <c r="AO52" s="96"/>
      <c r="AP52" s="96"/>
      <c r="AQ52" s="96"/>
      <c r="AR52" s="98"/>
      <c r="AV52" s="113"/>
      <c r="AW52" s="113"/>
      <c r="AY52" s="97"/>
    </row>
    <row r="53" spans="1:51" x14ac:dyDescent="0.25">
      <c r="A53" s="161"/>
      <c r="B53" s="188" t="s">
        <v>218</v>
      </c>
      <c r="C53" s="163"/>
      <c r="D53" s="163"/>
      <c r="E53" s="163"/>
      <c r="F53" s="163"/>
      <c r="G53" s="163"/>
      <c r="H53" s="163"/>
      <c r="I53" s="189"/>
      <c r="J53" s="189"/>
      <c r="K53" s="189"/>
      <c r="L53" s="189"/>
      <c r="M53" s="189"/>
      <c r="N53" s="189"/>
      <c r="O53" s="189"/>
      <c r="P53" s="189"/>
      <c r="Q53" s="189"/>
      <c r="R53" s="189"/>
      <c r="S53" s="191"/>
      <c r="T53" s="83"/>
      <c r="U53" s="83"/>
      <c r="V53" s="83"/>
      <c r="W53" s="98"/>
      <c r="X53" s="98"/>
      <c r="Y53" s="98"/>
      <c r="Z53" s="98"/>
      <c r="AA53" s="98"/>
      <c r="AB53" s="98"/>
      <c r="AC53" s="98"/>
      <c r="AD53" s="98"/>
      <c r="AE53" s="98"/>
      <c r="AM53" s="20"/>
      <c r="AN53" s="96"/>
      <c r="AO53" s="96"/>
      <c r="AP53" s="96"/>
      <c r="AQ53" s="96"/>
      <c r="AR53" s="98"/>
      <c r="AV53" s="113"/>
      <c r="AW53" s="113"/>
      <c r="AY53" s="97"/>
    </row>
    <row r="54" spans="1:51" x14ac:dyDescent="0.25">
      <c r="A54" s="161"/>
      <c r="B54" s="123" t="s">
        <v>132</v>
      </c>
      <c r="C54" s="99"/>
      <c r="D54" s="99"/>
      <c r="E54" s="99"/>
      <c r="F54" s="99"/>
      <c r="G54" s="99"/>
      <c r="H54" s="99"/>
      <c r="I54" s="100"/>
      <c r="J54" s="100"/>
      <c r="K54" s="100"/>
      <c r="L54" s="100"/>
      <c r="M54" s="100"/>
      <c r="N54" s="100"/>
      <c r="O54" s="100"/>
      <c r="P54" s="100"/>
      <c r="Q54" s="100"/>
      <c r="R54" s="100"/>
      <c r="S54" s="139"/>
      <c r="T54" s="83"/>
      <c r="U54" s="83"/>
      <c r="V54" s="83"/>
      <c r="W54" s="98"/>
      <c r="X54" s="98"/>
      <c r="Y54" s="98"/>
      <c r="Z54" s="98"/>
      <c r="AA54" s="98"/>
      <c r="AB54" s="98"/>
      <c r="AC54" s="98"/>
      <c r="AD54" s="98"/>
      <c r="AE54" s="98"/>
      <c r="AM54" s="20"/>
      <c r="AN54" s="96"/>
      <c r="AO54" s="96"/>
      <c r="AP54" s="96"/>
      <c r="AQ54" s="96"/>
      <c r="AR54" s="98"/>
      <c r="AV54" s="113"/>
      <c r="AW54" s="113"/>
      <c r="AY54" s="97"/>
    </row>
    <row r="55" spans="1:51" x14ac:dyDescent="0.25">
      <c r="A55" s="161"/>
      <c r="B55" s="195" t="s">
        <v>220</v>
      </c>
      <c r="C55" s="186"/>
      <c r="D55" s="186"/>
      <c r="E55" s="186"/>
      <c r="F55" s="186"/>
      <c r="G55" s="186"/>
      <c r="H55" s="186"/>
      <c r="I55" s="196"/>
      <c r="J55" s="196"/>
      <c r="K55" s="100"/>
      <c r="L55" s="100"/>
      <c r="M55" s="100"/>
      <c r="N55" s="100"/>
      <c r="O55" s="100"/>
      <c r="P55" s="100"/>
      <c r="Q55" s="100"/>
      <c r="R55" s="100"/>
      <c r="S55" s="139"/>
      <c r="T55" s="83"/>
      <c r="U55" s="83"/>
      <c r="V55" s="83"/>
      <c r="W55" s="98"/>
      <c r="X55" s="98"/>
      <c r="Y55" s="98"/>
      <c r="Z55" s="98"/>
      <c r="AA55" s="98"/>
      <c r="AB55" s="98"/>
      <c r="AC55" s="98"/>
      <c r="AD55" s="98"/>
      <c r="AE55" s="98"/>
      <c r="AM55" s="20"/>
      <c r="AN55" s="96"/>
      <c r="AO55" s="96"/>
      <c r="AP55" s="96"/>
      <c r="AQ55" s="96"/>
      <c r="AR55" s="98"/>
      <c r="AV55" s="113"/>
      <c r="AW55" s="113"/>
      <c r="AY55" s="97"/>
    </row>
    <row r="56" spans="1:51" x14ac:dyDescent="0.25">
      <c r="B56" s="208" t="s">
        <v>231</v>
      </c>
      <c r="C56" s="206"/>
      <c r="D56" s="206"/>
      <c r="E56" s="131"/>
      <c r="F56" s="131"/>
      <c r="G56" s="131"/>
      <c r="H56" s="131"/>
      <c r="I56" s="100"/>
      <c r="J56" s="100"/>
      <c r="K56" s="100"/>
      <c r="L56" s="100"/>
      <c r="M56" s="100"/>
      <c r="N56" s="100"/>
      <c r="O56" s="100"/>
      <c r="P56" s="100"/>
      <c r="Q56" s="100"/>
      <c r="R56" s="100"/>
      <c r="S56" s="139"/>
      <c r="T56" s="83"/>
      <c r="U56" s="83"/>
      <c r="V56" s="83"/>
      <c r="W56" s="98"/>
      <c r="X56" s="98"/>
      <c r="Y56" s="98"/>
      <c r="Z56" s="98"/>
      <c r="AA56" s="98"/>
      <c r="AB56" s="98"/>
      <c r="AC56" s="98"/>
      <c r="AD56" s="98"/>
      <c r="AE56" s="98"/>
      <c r="AM56" s="20"/>
      <c r="AN56" s="96"/>
      <c r="AO56" s="96"/>
      <c r="AP56" s="96"/>
      <c r="AQ56" s="96"/>
      <c r="AR56" s="98"/>
      <c r="AV56" s="113"/>
      <c r="AW56" s="113"/>
      <c r="AY56" s="97"/>
    </row>
    <row r="57" spans="1:51" x14ac:dyDescent="0.25">
      <c r="B57" s="207" t="s">
        <v>232</v>
      </c>
      <c r="C57" s="131"/>
      <c r="D57" s="131"/>
      <c r="E57" s="131"/>
      <c r="F57" s="131"/>
      <c r="G57" s="131"/>
      <c r="H57" s="131"/>
      <c r="I57" s="100"/>
      <c r="J57" s="100"/>
      <c r="K57" s="100"/>
      <c r="L57" s="100"/>
      <c r="M57" s="100"/>
      <c r="N57" s="100"/>
      <c r="O57" s="100"/>
      <c r="P57" s="100"/>
      <c r="Q57" s="100"/>
      <c r="R57" s="100"/>
      <c r="S57" s="190"/>
      <c r="T57" s="83"/>
      <c r="U57" s="83"/>
      <c r="V57" s="83"/>
      <c r="W57" s="98"/>
      <c r="X57" s="98"/>
      <c r="Y57" s="98"/>
      <c r="Z57" s="98"/>
      <c r="AA57" s="98"/>
      <c r="AB57" s="98"/>
      <c r="AC57" s="98"/>
      <c r="AD57" s="98"/>
      <c r="AE57" s="98"/>
      <c r="AM57" s="20"/>
      <c r="AN57" s="96"/>
      <c r="AO57" s="96"/>
      <c r="AP57" s="96"/>
      <c r="AQ57" s="96"/>
      <c r="AR57" s="98"/>
      <c r="AV57" s="113"/>
      <c r="AW57" s="113"/>
      <c r="AY57" s="97"/>
    </row>
    <row r="58" spans="1:51" x14ac:dyDescent="0.25">
      <c r="B58" s="207" t="s">
        <v>233</v>
      </c>
      <c r="C58" s="131"/>
      <c r="D58" s="131"/>
      <c r="E58" s="131"/>
      <c r="F58" s="131"/>
      <c r="G58" s="131"/>
      <c r="H58" s="131"/>
      <c r="I58" s="100"/>
      <c r="J58" s="100"/>
      <c r="K58" s="100"/>
      <c r="L58" s="100"/>
      <c r="M58" s="100"/>
      <c r="N58" s="100"/>
      <c r="O58" s="100"/>
      <c r="P58" s="100"/>
      <c r="Q58" s="100"/>
      <c r="R58" s="100"/>
      <c r="S58" s="190"/>
      <c r="T58" s="83"/>
      <c r="U58" s="83"/>
      <c r="V58" s="83"/>
      <c r="W58" s="98"/>
      <c r="X58" s="98"/>
      <c r="Y58" s="98"/>
      <c r="Z58" s="98"/>
      <c r="AA58" s="98"/>
      <c r="AB58" s="98"/>
      <c r="AC58" s="98"/>
      <c r="AD58" s="98"/>
      <c r="AE58" s="98"/>
      <c r="AM58" s="20"/>
      <c r="AN58" s="96"/>
      <c r="AO58" s="96"/>
      <c r="AP58" s="96"/>
      <c r="AQ58" s="96"/>
      <c r="AR58" s="98"/>
      <c r="AV58" s="113"/>
      <c r="AW58" s="113"/>
      <c r="AY58" s="97"/>
    </row>
    <row r="59" spans="1:51" x14ac:dyDescent="0.25">
      <c r="B59" s="207" t="s">
        <v>234</v>
      </c>
      <c r="C59" s="131"/>
      <c r="D59" s="131"/>
      <c r="E59" s="131"/>
      <c r="F59" s="131"/>
      <c r="G59" s="131"/>
      <c r="H59" s="131"/>
      <c r="I59" s="100"/>
      <c r="J59" s="100"/>
      <c r="K59" s="100"/>
      <c r="L59" s="100"/>
      <c r="M59" s="100"/>
      <c r="N59" s="100"/>
      <c r="O59" s="100"/>
      <c r="P59" s="100"/>
      <c r="Q59" s="100"/>
      <c r="R59" s="100"/>
      <c r="S59" s="139"/>
      <c r="T59" s="83"/>
      <c r="U59" s="83"/>
      <c r="V59" s="83"/>
      <c r="W59" s="98"/>
      <c r="X59" s="98"/>
      <c r="Y59" s="98"/>
      <c r="Z59" s="98"/>
      <c r="AA59" s="98"/>
      <c r="AB59" s="98"/>
      <c r="AC59" s="98"/>
      <c r="AD59" s="98"/>
      <c r="AE59" s="98"/>
      <c r="AM59" s="20"/>
      <c r="AN59" s="96"/>
      <c r="AO59" s="96"/>
      <c r="AP59" s="96"/>
      <c r="AQ59" s="96"/>
      <c r="AR59" s="98"/>
      <c r="AV59" s="113"/>
      <c r="AW59" s="113"/>
      <c r="AY59" s="97"/>
    </row>
    <row r="60" spans="1:51" x14ac:dyDescent="0.25">
      <c r="B60" s="207" t="s">
        <v>235</v>
      </c>
      <c r="C60" s="131"/>
      <c r="D60" s="131"/>
      <c r="E60" s="131"/>
      <c r="F60" s="131"/>
      <c r="G60" s="131"/>
      <c r="H60" s="131"/>
      <c r="I60" s="100"/>
      <c r="J60" s="100"/>
      <c r="K60" s="100"/>
      <c r="L60" s="100"/>
      <c r="M60" s="100"/>
      <c r="N60" s="100"/>
      <c r="O60" s="100"/>
      <c r="P60" s="100"/>
      <c r="Q60" s="100"/>
      <c r="R60" s="100"/>
      <c r="S60" s="139"/>
      <c r="T60" s="83"/>
      <c r="U60" s="83"/>
      <c r="V60" s="83"/>
      <c r="W60" s="98"/>
      <c r="X60" s="98"/>
      <c r="Y60" s="98"/>
      <c r="Z60" s="98"/>
      <c r="AA60" s="98"/>
      <c r="AB60" s="98"/>
      <c r="AC60" s="98"/>
      <c r="AD60" s="98"/>
      <c r="AE60" s="98"/>
      <c r="AM60" s="20"/>
      <c r="AN60" s="96"/>
      <c r="AO60" s="96"/>
      <c r="AP60" s="96"/>
      <c r="AQ60" s="96"/>
      <c r="AR60" s="98"/>
      <c r="AV60" s="113"/>
      <c r="AW60" s="113"/>
      <c r="AY60" s="97"/>
    </row>
    <row r="61" spans="1:51" x14ac:dyDescent="0.25">
      <c r="B61" s="207" t="s">
        <v>236</v>
      </c>
      <c r="C61" s="131"/>
      <c r="D61" s="131"/>
      <c r="E61" s="131"/>
      <c r="F61" s="131"/>
      <c r="G61" s="131"/>
      <c r="H61" s="131"/>
      <c r="I61" s="100"/>
      <c r="J61" s="100"/>
      <c r="K61" s="100"/>
      <c r="L61" s="100"/>
      <c r="M61" s="100"/>
      <c r="N61" s="100"/>
      <c r="O61" s="100"/>
      <c r="P61" s="100"/>
      <c r="Q61" s="100"/>
      <c r="R61" s="100"/>
      <c r="S61" s="139"/>
      <c r="T61" s="83"/>
      <c r="U61" s="83"/>
      <c r="V61" s="83"/>
      <c r="W61" s="98"/>
      <c r="X61" s="98"/>
      <c r="Y61" s="98"/>
      <c r="Z61" s="98"/>
      <c r="AA61" s="98"/>
      <c r="AB61" s="98"/>
      <c r="AC61" s="98"/>
      <c r="AD61" s="98"/>
      <c r="AE61" s="98"/>
      <c r="AM61" s="20"/>
      <c r="AN61" s="96"/>
      <c r="AO61" s="96"/>
      <c r="AP61" s="96"/>
      <c r="AQ61" s="96"/>
      <c r="AR61" s="98"/>
      <c r="AV61" s="113"/>
      <c r="AW61" s="113"/>
      <c r="AY61" s="97"/>
    </row>
    <row r="62" spans="1:51" x14ac:dyDescent="0.25">
      <c r="B62" s="115" t="s">
        <v>237</v>
      </c>
      <c r="C62" s="99"/>
      <c r="D62" s="99"/>
      <c r="E62" s="99"/>
      <c r="F62" s="99"/>
      <c r="G62" s="99"/>
      <c r="H62" s="99"/>
      <c r="I62" s="100"/>
      <c r="J62" s="100"/>
      <c r="K62" s="100"/>
      <c r="L62" s="100"/>
      <c r="M62" s="100"/>
      <c r="N62" s="100"/>
      <c r="O62" s="100"/>
      <c r="P62" s="100"/>
      <c r="Q62" s="100"/>
      <c r="R62" s="100"/>
      <c r="S62" s="139"/>
      <c r="T62" s="83"/>
      <c r="U62" s="83"/>
      <c r="V62" s="83"/>
      <c r="W62" s="98"/>
      <c r="X62" s="98"/>
      <c r="Y62" s="98"/>
      <c r="Z62" s="98"/>
      <c r="AA62" s="98"/>
      <c r="AB62" s="98"/>
      <c r="AC62" s="98"/>
      <c r="AD62" s="98"/>
      <c r="AE62" s="98"/>
      <c r="AM62" s="20"/>
      <c r="AN62" s="96"/>
      <c r="AO62" s="96"/>
      <c r="AP62" s="96"/>
      <c r="AQ62" s="96"/>
      <c r="AR62" s="98"/>
      <c r="AV62" s="113"/>
      <c r="AW62" s="113"/>
      <c r="AY62" s="97"/>
    </row>
    <row r="63" spans="1:51" x14ac:dyDescent="0.25">
      <c r="B63" s="188" t="s">
        <v>238</v>
      </c>
      <c r="C63" s="163"/>
      <c r="D63" s="163"/>
      <c r="E63" s="163"/>
      <c r="F63" s="163"/>
      <c r="G63" s="163"/>
      <c r="H63" s="163"/>
      <c r="I63" s="189"/>
      <c r="J63" s="189"/>
      <c r="K63" s="189"/>
      <c r="L63" s="189"/>
      <c r="M63" s="189"/>
      <c r="N63" s="189"/>
      <c r="O63" s="189"/>
      <c r="P63" s="189"/>
      <c r="Q63" s="189"/>
      <c r="R63" s="189"/>
      <c r="S63" s="191"/>
      <c r="T63" s="191"/>
      <c r="U63" s="191"/>
      <c r="V63" s="191"/>
      <c r="W63" s="98"/>
      <c r="X63" s="98"/>
      <c r="Y63" s="98"/>
      <c r="Z63" s="98"/>
      <c r="AA63" s="98"/>
      <c r="AB63" s="98"/>
      <c r="AC63" s="98"/>
      <c r="AD63" s="98"/>
      <c r="AE63" s="98"/>
      <c r="AM63" s="20"/>
      <c r="AN63" s="96"/>
      <c r="AO63" s="96"/>
      <c r="AP63" s="96"/>
      <c r="AQ63" s="96"/>
      <c r="AR63" s="98"/>
      <c r="AV63" s="113"/>
      <c r="AW63" s="113"/>
      <c r="AY63" s="97"/>
    </row>
    <row r="64" spans="1:51" x14ac:dyDescent="0.25">
      <c r="B64" s="123" t="s">
        <v>133</v>
      </c>
      <c r="C64" s="99"/>
      <c r="D64" s="99"/>
      <c r="E64" s="99"/>
      <c r="F64" s="99"/>
      <c r="G64" s="99"/>
      <c r="H64" s="99"/>
      <c r="I64" s="100"/>
      <c r="J64" s="100"/>
      <c r="K64" s="100"/>
      <c r="L64" s="100"/>
      <c r="M64" s="100"/>
      <c r="N64" s="100"/>
      <c r="O64" s="100"/>
      <c r="P64" s="100"/>
      <c r="Q64" s="100"/>
      <c r="R64" s="100"/>
      <c r="S64" s="139"/>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195" t="s">
        <v>239</v>
      </c>
      <c r="C65" s="186"/>
      <c r="D65" s="186"/>
      <c r="E65" s="186"/>
      <c r="F65" s="186"/>
      <c r="G65" s="186"/>
      <c r="H65" s="186"/>
      <c r="I65" s="196"/>
      <c r="J65" s="196"/>
      <c r="K65" s="100"/>
      <c r="L65" s="100"/>
      <c r="M65" s="100"/>
      <c r="N65" s="100"/>
      <c r="O65" s="100"/>
      <c r="P65" s="100"/>
      <c r="Q65" s="100"/>
      <c r="R65" s="100"/>
      <c r="S65" s="139"/>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123" t="s">
        <v>149</v>
      </c>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195" t="s">
        <v>240</v>
      </c>
      <c r="C67" s="186"/>
      <c r="D67" s="186"/>
      <c r="E67" s="186"/>
      <c r="F67" s="186"/>
      <c r="G67" s="186"/>
      <c r="H67" s="186"/>
      <c r="I67" s="196"/>
      <c r="J67" s="196"/>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123" t="s">
        <v>136</v>
      </c>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195" t="s">
        <v>241</v>
      </c>
      <c r="C69" s="186"/>
      <c r="D69" s="186"/>
      <c r="E69" s="186"/>
      <c r="F69" s="186"/>
      <c r="G69" s="186"/>
      <c r="H69" s="186"/>
      <c r="I69" s="196"/>
      <c r="J69" s="196"/>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114" t="s">
        <v>242</v>
      </c>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B71" s="123" t="s">
        <v>134</v>
      </c>
      <c r="C71" s="99"/>
      <c r="D71" s="99"/>
      <c r="E71" s="99"/>
      <c r="F71" s="99"/>
      <c r="G71" s="99"/>
      <c r="H71" s="99"/>
      <c r="I71" s="100"/>
      <c r="J71" s="100"/>
      <c r="K71" s="100"/>
      <c r="L71" s="100"/>
      <c r="M71" s="100"/>
      <c r="N71" s="100"/>
      <c r="O71" s="100"/>
      <c r="P71" s="100"/>
      <c r="Q71" s="100"/>
      <c r="R71" s="100"/>
      <c r="S71" s="83"/>
      <c r="T71" s="83"/>
      <c r="U71" s="83"/>
      <c r="V71" s="83"/>
      <c r="W71" s="98"/>
      <c r="X71" s="98"/>
      <c r="Y71" s="98"/>
      <c r="Z71" s="98"/>
      <c r="AA71" s="98"/>
      <c r="AB71" s="98"/>
      <c r="AC71" s="98"/>
      <c r="AD71" s="98"/>
      <c r="AE71" s="98"/>
      <c r="AM71" s="20"/>
      <c r="AN71" s="96"/>
      <c r="AO71" s="96"/>
      <c r="AP71" s="96"/>
      <c r="AQ71" s="96"/>
      <c r="AR71" s="98"/>
      <c r="AV71" s="113"/>
      <c r="AW71" s="113"/>
      <c r="AY71" s="97"/>
    </row>
    <row r="72" spans="1:51" x14ac:dyDescent="0.25">
      <c r="B72" s="114" t="s">
        <v>208</v>
      </c>
      <c r="C72" s="99"/>
      <c r="D72" s="99"/>
      <c r="E72" s="99"/>
      <c r="F72" s="99"/>
      <c r="G72" s="99"/>
      <c r="H72" s="99"/>
      <c r="I72" s="100"/>
      <c r="J72" s="100"/>
      <c r="K72" s="100"/>
      <c r="L72" s="100"/>
      <c r="M72" s="100"/>
      <c r="N72" s="100"/>
      <c r="O72" s="100"/>
      <c r="P72" s="100"/>
      <c r="Q72" s="100"/>
      <c r="R72" s="100"/>
      <c r="S72" s="83"/>
      <c r="T72" s="83"/>
      <c r="U72" s="83"/>
      <c r="V72" s="83"/>
      <c r="W72" s="98"/>
      <c r="X72" s="98"/>
      <c r="Y72" s="98"/>
      <c r="Z72" s="98"/>
      <c r="AA72" s="98"/>
      <c r="AB72" s="98"/>
      <c r="AC72" s="98"/>
      <c r="AD72" s="98"/>
      <c r="AE72" s="98"/>
      <c r="AM72" s="20"/>
      <c r="AN72" s="96"/>
      <c r="AO72" s="96"/>
      <c r="AP72" s="96"/>
      <c r="AQ72" s="96"/>
      <c r="AR72" s="98"/>
      <c r="AV72" s="113"/>
      <c r="AW72" s="113"/>
      <c r="AY72" s="97"/>
    </row>
    <row r="73" spans="1:51" x14ac:dyDescent="0.25">
      <c r="B73" s="81"/>
      <c r="C73" s="99"/>
      <c r="D73" s="99"/>
      <c r="E73" s="99"/>
      <c r="F73" s="99"/>
      <c r="G73" s="99"/>
      <c r="H73" s="99"/>
      <c r="I73" s="100"/>
      <c r="J73" s="100"/>
      <c r="K73" s="100"/>
      <c r="L73" s="100"/>
      <c r="M73" s="100"/>
      <c r="N73" s="100"/>
      <c r="O73" s="100"/>
      <c r="P73" s="100"/>
      <c r="Q73" s="100"/>
      <c r="R73" s="100"/>
      <c r="S73" s="83"/>
      <c r="T73" s="83"/>
      <c r="U73" s="83"/>
      <c r="V73" s="83"/>
      <c r="W73" s="98"/>
      <c r="X73" s="98"/>
      <c r="Y73" s="98"/>
      <c r="Z73" s="98"/>
      <c r="AA73" s="98"/>
      <c r="AB73" s="98"/>
      <c r="AC73" s="98"/>
      <c r="AD73" s="98"/>
      <c r="AE73" s="98"/>
      <c r="AM73" s="20"/>
      <c r="AN73" s="96"/>
      <c r="AO73" s="96"/>
      <c r="AP73" s="96"/>
      <c r="AQ73" s="96"/>
      <c r="AR73" s="98"/>
      <c r="AV73" s="113"/>
      <c r="AW73" s="113"/>
      <c r="AY73" s="97"/>
    </row>
    <row r="74" spans="1:51" x14ac:dyDescent="0.25">
      <c r="B74" s="81"/>
      <c r="C74" s="99"/>
      <c r="D74" s="99"/>
      <c r="E74" s="99"/>
      <c r="F74" s="99"/>
      <c r="G74" s="99"/>
      <c r="H74" s="99"/>
      <c r="I74" s="100"/>
      <c r="J74" s="100"/>
      <c r="K74" s="100"/>
      <c r="L74" s="100"/>
      <c r="M74" s="100"/>
      <c r="N74" s="100"/>
      <c r="O74" s="100"/>
      <c r="P74" s="100"/>
      <c r="Q74" s="100"/>
      <c r="R74" s="100"/>
      <c r="S74" s="83"/>
      <c r="T74" s="83"/>
      <c r="U74" s="83"/>
      <c r="V74" s="83"/>
      <c r="W74" s="98"/>
      <c r="X74" s="98"/>
      <c r="Y74" s="98"/>
      <c r="Z74" s="98"/>
      <c r="AA74" s="98"/>
      <c r="AB74" s="98"/>
      <c r="AC74" s="98"/>
      <c r="AD74" s="98"/>
      <c r="AE74" s="98"/>
      <c r="AM74" s="20"/>
      <c r="AN74" s="96"/>
      <c r="AO74" s="96"/>
      <c r="AP74" s="96"/>
      <c r="AQ74" s="96"/>
      <c r="AR74" s="98"/>
      <c r="AV74" s="113"/>
      <c r="AW74" s="113"/>
      <c r="AY74" s="97"/>
    </row>
    <row r="75" spans="1:51" x14ac:dyDescent="0.25">
      <c r="B75" s="81"/>
      <c r="C75" s="99"/>
      <c r="D75" s="99"/>
      <c r="E75" s="99"/>
      <c r="F75" s="99"/>
      <c r="G75" s="99"/>
      <c r="H75" s="99"/>
      <c r="I75" s="100"/>
      <c r="J75" s="100"/>
      <c r="K75" s="100"/>
      <c r="L75" s="100"/>
      <c r="M75" s="100"/>
      <c r="N75" s="100"/>
      <c r="O75" s="100"/>
      <c r="P75" s="100"/>
      <c r="Q75" s="100"/>
      <c r="R75" s="100"/>
      <c r="S75" s="83"/>
      <c r="T75" s="83"/>
      <c r="U75" s="83"/>
      <c r="V75" s="83"/>
      <c r="W75" s="98"/>
      <c r="X75" s="98"/>
      <c r="Y75" s="98"/>
      <c r="Z75" s="98"/>
      <c r="AA75" s="98"/>
      <c r="AB75" s="98"/>
      <c r="AC75" s="98"/>
      <c r="AD75" s="98"/>
      <c r="AE75" s="98"/>
      <c r="AM75" s="20"/>
      <c r="AN75" s="96"/>
      <c r="AO75" s="96"/>
      <c r="AP75" s="96"/>
      <c r="AQ75" s="96"/>
      <c r="AR75" s="98"/>
      <c r="AV75" s="113"/>
      <c r="AW75" s="113"/>
      <c r="AY75" s="97"/>
    </row>
    <row r="76" spans="1:51" x14ac:dyDescent="0.25">
      <c r="B76" s="81"/>
      <c r="C76" s="99"/>
      <c r="D76" s="99"/>
      <c r="E76" s="99"/>
      <c r="F76" s="99"/>
      <c r="G76" s="99"/>
      <c r="H76" s="99"/>
      <c r="I76" s="100"/>
      <c r="J76" s="100"/>
      <c r="K76" s="100"/>
      <c r="L76" s="100"/>
      <c r="M76" s="100"/>
      <c r="N76" s="100"/>
      <c r="O76" s="100"/>
      <c r="P76" s="100"/>
      <c r="Q76" s="100"/>
      <c r="R76" s="100"/>
      <c r="S76" s="83"/>
      <c r="T76" s="83"/>
      <c r="U76" s="83"/>
      <c r="V76" s="83"/>
      <c r="W76" s="98"/>
      <c r="X76" s="98"/>
      <c r="Y76" s="98"/>
      <c r="Z76" s="98"/>
      <c r="AA76" s="98"/>
      <c r="AB76" s="98"/>
      <c r="AC76" s="98"/>
      <c r="AD76" s="98"/>
      <c r="AE76" s="98"/>
      <c r="AM76" s="20"/>
      <c r="AN76" s="96"/>
      <c r="AO76" s="96"/>
      <c r="AP76" s="96"/>
      <c r="AQ76" s="96"/>
      <c r="AR76" s="98"/>
      <c r="AV76" s="113"/>
      <c r="AW76" s="113"/>
      <c r="AY76" s="97"/>
    </row>
    <row r="77" spans="1:51" x14ac:dyDescent="0.25">
      <c r="B77" s="81"/>
      <c r="C77" s="99"/>
      <c r="D77" s="99"/>
      <c r="E77" s="99"/>
      <c r="F77" s="99"/>
      <c r="G77" s="99"/>
      <c r="H77" s="99"/>
      <c r="I77" s="100"/>
      <c r="J77" s="100"/>
      <c r="K77" s="100"/>
      <c r="L77" s="100"/>
      <c r="M77" s="100"/>
      <c r="N77" s="100"/>
      <c r="O77" s="100"/>
      <c r="P77" s="100"/>
      <c r="Q77" s="100"/>
      <c r="R77" s="100"/>
      <c r="S77" s="83"/>
      <c r="T77" s="83"/>
      <c r="U77" s="83"/>
      <c r="V77" s="83"/>
      <c r="W77" s="98"/>
      <c r="X77" s="98"/>
      <c r="Y77" s="98"/>
      <c r="Z77" s="98"/>
      <c r="AA77" s="98"/>
      <c r="AB77" s="98"/>
      <c r="AC77" s="98"/>
      <c r="AD77" s="98"/>
      <c r="AE77" s="98"/>
      <c r="AM77" s="20"/>
      <c r="AN77" s="96"/>
      <c r="AO77" s="96"/>
      <c r="AP77" s="96"/>
      <c r="AQ77" s="96"/>
      <c r="AR77" s="98"/>
      <c r="AV77" s="113"/>
      <c r="AW77" s="113"/>
      <c r="AY77" s="97"/>
    </row>
    <row r="78" spans="1:51" x14ac:dyDescent="0.25">
      <c r="B78" s="136"/>
      <c r="C78" s="99"/>
      <c r="D78" s="99"/>
      <c r="E78" s="99"/>
      <c r="F78" s="99"/>
      <c r="G78" s="99"/>
      <c r="H78" s="99"/>
      <c r="I78" s="100"/>
      <c r="J78" s="100"/>
      <c r="K78" s="100"/>
      <c r="L78" s="100"/>
      <c r="M78" s="100"/>
      <c r="N78" s="100"/>
      <c r="O78" s="100"/>
      <c r="P78" s="100"/>
      <c r="Q78" s="100"/>
      <c r="R78" s="100"/>
      <c r="S78" s="83"/>
      <c r="T78" s="83"/>
      <c r="U78" s="83"/>
      <c r="V78" s="83"/>
      <c r="W78" s="98"/>
      <c r="X78" s="98"/>
      <c r="Y78" s="98"/>
      <c r="Z78" s="98"/>
      <c r="AA78" s="98"/>
      <c r="AB78" s="98"/>
      <c r="AC78" s="98"/>
      <c r="AD78" s="98"/>
      <c r="AE78" s="98"/>
      <c r="AM78" s="20"/>
      <c r="AN78" s="96"/>
      <c r="AO78" s="96"/>
      <c r="AP78" s="96"/>
      <c r="AQ78" s="96"/>
      <c r="AR78" s="98"/>
      <c r="AV78" s="113"/>
      <c r="AW78" s="113"/>
      <c r="AY78" s="97"/>
    </row>
    <row r="79" spans="1:51" x14ac:dyDescent="0.25">
      <c r="A79" s="98"/>
      <c r="B79" s="116"/>
      <c r="C79" s="115"/>
      <c r="D79" s="109"/>
      <c r="E79" s="115"/>
      <c r="F79" s="115"/>
      <c r="G79" s="99"/>
      <c r="H79" s="99"/>
      <c r="I79" s="99"/>
      <c r="J79" s="100"/>
      <c r="K79" s="100"/>
      <c r="L79" s="100"/>
      <c r="M79" s="100"/>
      <c r="N79" s="100"/>
      <c r="O79" s="100"/>
      <c r="P79" s="100"/>
      <c r="Q79" s="100"/>
      <c r="R79" s="100"/>
      <c r="S79" s="100"/>
      <c r="T79" s="101"/>
      <c r="U79" s="79"/>
      <c r="V79" s="79"/>
      <c r="AS79" s="94"/>
      <c r="AT79" s="94"/>
      <c r="AU79" s="94"/>
      <c r="AV79" s="94"/>
      <c r="AW79" s="94"/>
      <c r="AX79" s="94"/>
      <c r="AY79" s="94"/>
    </row>
    <row r="80" spans="1:51" x14ac:dyDescent="0.25">
      <c r="A80" s="98"/>
      <c r="B80" s="117"/>
      <c r="C80" s="118"/>
      <c r="D80" s="119"/>
      <c r="E80" s="118"/>
      <c r="F80" s="118"/>
      <c r="G80" s="118"/>
      <c r="H80" s="118"/>
      <c r="I80" s="118"/>
      <c r="J80" s="120"/>
      <c r="K80" s="120"/>
      <c r="L80" s="120"/>
      <c r="M80" s="120"/>
      <c r="N80" s="120"/>
      <c r="O80" s="120"/>
      <c r="P80" s="120"/>
      <c r="Q80" s="120"/>
      <c r="R80" s="120"/>
      <c r="S80" s="120"/>
      <c r="T80" s="121"/>
      <c r="U80" s="122"/>
      <c r="V80" s="122"/>
      <c r="AS80" s="94"/>
      <c r="AT80" s="94"/>
      <c r="AU80" s="94"/>
      <c r="AV80" s="94"/>
      <c r="AW80" s="94"/>
      <c r="AX80" s="94"/>
      <c r="AY80" s="94"/>
    </row>
    <row r="81" spans="1:51" x14ac:dyDescent="0.25">
      <c r="A81" s="98"/>
      <c r="B81" s="117"/>
      <c r="C81" s="118"/>
      <c r="D81" s="119"/>
      <c r="E81" s="118"/>
      <c r="F81" s="118"/>
      <c r="G81" s="118"/>
      <c r="H81" s="118"/>
      <c r="I81" s="118"/>
      <c r="J81" s="120"/>
      <c r="K81" s="120"/>
      <c r="L81" s="120"/>
      <c r="M81" s="120"/>
      <c r="N81" s="120"/>
      <c r="O81" s="120"/>
      <c r="P81" s="120"/>
      <c r="Q81" s="120"/>
      <c r="R81" s="120"/>
      <c r="S81" s="120"/>
      <c r="T81" s="121"/>
      <c r="U81" s="122"/>
      <c r="V81" s="122"/>
      <c r="AS81" s="94"/>
      <c r="AT81" s="94"/>
      <c r="AU81" s="94"/>
      <c r="AV81" s="94"/>
      <c r="AW81" s="94"/>
      <c r="AX81" s="94"/>
      <c r="AY81" s="94"/>
    </row>
    <row r="82" spans="1:51" x14ac:dyDescent="0.25">
      <c r="A82" s="98"/>
      <c r="B82" s="209"/>
      <c r="C82" s="118"/>
      <c r="D82" s="119"/>
      <c r="E82" s="118"/>
      <c r="F82" s="118"/>
      <c r="G82" s="118"/>
      <c r="H82" s="118"/>
      <c r="I82" s="118"/>
      <c r="J82" s="120"/>
      <c r="K82" s="120"/>
      <c r="L82" s="120"/>
      <c r="M82" s="120"/>
      <c r="N82" s="120"/>
      <c r="O82" s="120"/>
      <c r="P82" s="120"/>
      <c r="Q82" s="120"/>
      <c r="R82" s="120"/>
      <c r="S82" s="120"/>
      <c r="T82" s="121"/>
      <c r="U82" s="122"/>
      <c r="V82" s="122"/>
      <c r="AS82" s="94"/>
      <c r="AT82" s="94"/>
      <c r="AU82" s="94"/>
      <c r="AV82" s="94"/>
      <c r="AW82" s="94"/>
      <c r="AX82" s="94"/>
      <c r="AY82" s="94"/>
    </row>
    <row r="83" spans="1:51" x14ac:dyDescent="0.25">
      <c r="B83" s="209"/>
      <c r="O83" s="12"/>
      <c r="P83" s="96"/>
      <c r="Q83" s="96"/>
      <c r="AS83" s="94"/>
      <c r="AT83" s="94"/>
      <c r="AU83" s="94"/>
      <c r="AV83" s="94"/>
      <c r="AW83" s="94"/>
      <c r="AX83" s="94"/>
      <c r="AY83" s="94"/>
    </row>
    <row r="84" spans="1:51" x14ac:dyDescent="0.25">
      <c r="B84" s="209"/>
      <c r="O84" s="12"/>
      <c r="P84" s="96"/>
      <c r="Q84" s="96"/>
      <c r="AS84" s="94"/>
      <c r="AT84" s="94"/>
      <c r="AU84" s="94"/>
      <c r="AV84" s="94"/>
      <c r="AW84" s="94"/>
      <c r="AX84" s="94"/>
      <c r="AY84" s="94"/>
    </row>
    <row r="85" spans="1:51" x14ac:dyDescent="0.25">
      <c r="O85" s="12"/>
      <c r="P85" s="96"/>
      <c r="Q85" s="96"/>
      <c r="AS85" s="94"/>
      <c r="AT85" s="94"/>
      <c r="AU85" s="94"/>
      <c r="AV85" s="94"/>
      <c r="AW85" s="94"/>
      <c r="AX85" s="94"/>
      <c r="AY85" s="94"/>
    </row>
    <row r="86" spans="1:51" x14ac:dyDescent="0.25">
      <c r="O86" s="12"/>
      <c r="P86" s="96"/>
      <c r="Q86" s="96"/>
      <c r="R86" s="96"/>
      <c r="S86" s="96"/>
      <c r="AS86" s="94"/>
      <c r="AT86" s="94"/>
      <c r="AU86" s="94"/>
      <c r="AV86" s="94"/>
      <c r="AW86" s="94"/>
      <c r="AX86" s="94"/>
      <c r="AY86" s="94"/>
    </row>
    <row r="87" spans="1:51" x14ac:dyDescent="0.25">
      <c r="O87" s="12"/>
      <c r="P87" s="96"/>
      <c r="Q87" s="96"/>
      <c r="R87" s="96"/>
      <c r="S87" s="96"/>
      <c r="T87" s="96"/>
      <c r="AS87" s="94"/>
      <c r="AT87" s="94"/>
      <c r="AU87" s="94"/>
      <c r="AV87" s="94"/>
      <c r="AW87" s="94"/>
      <c r="AX87" s="94"/>
      <c r="AY87" s="94"/>
    </row>
    <row r="88" spans="1:51" x14ac:dyDescent="0.25">
      <c r="O88" s="12"/>
      <c r="P88" s="96"/>
      <c r="Q88" s="96"/>
      <c r="R88" s="96"/>
      <c r="S88" s="96"/>
      <c r="T88" s="96"/>
      <c r="AS88" s="94"/>
      <c r="AT88" s="94"/>
      <c r="AU88" s="94"/>
      <c r="AV88" s="94"/>
      <c r="AW88" s="94"/>
      <c r="AX88" s="94"/>
      <c r="AY88" s="94"/>
    </row>
    <row r="89" spans="1:51" x14ac:dyDescent="0.25">
      <c r="O89" s="12"/>
      <c r="P89" s="96"/>
      <c r="T89" s="96"/>
      <c r="AS89" s="94"/>
      <c r="AT89" s="94"/>
      <c r="AU89" s="94"/>
      <c r="AV89" s="94"/>
      <c r="AW89" s="94"/>
      <c r="AX89" s="94"/>
      <c r="AY89" s="94"/>
    </row>
    <row r="90" spans="1:51" x14ac:dyDescent="0.25">
      <c r="O90" s="96"/>
      <c r="Q90" s="96"/>
      <c r="R90" s="96"/>
      <c r="S90" s="96"/>
      <c r="AS90" s="94"/>
      <c r="AT90" s="94"/>
      <c r="AU90" s="94"/>
      <c r="AV90" s="94"/>
      <c r="AW90" s="94"/>
      <c r="AX90" s="94"/>
      <c r="AY90" s="94"/>
    </row>
    <row r="91" spans="1:51" x14ac:dyDescent="0.25">
      <c r="O91" s="12"/>
      <c r="P91" s="96"/>
      <c r="Q91" s="96"/>
      <c r="R91" s="96"/>
      <c r="S91" s="96"/>
      <c r="T91" s="96"/>
      <c r="AS91" s="94"/>
      <c r="AT91" s="94"/>
      <c r="AU91" s="94"/>
      <c r="AV91" s="94"/>
      <c r="AW91" s="94"/>
      <c r="AX91" s="94"/>
      <c r="AY91" s="94"/>
    </row>
    <row r="92" spans="1:51" x14ac:dyDescent="0.25">
      <c r="O92" s="12"/>
      <c r="P92" s="96"/>
      <c r="Q92" s="96"/>
      <c r="R92" s="96"/>
      <c r="S92" s="96"/>
      <c r="T92" s="96"/>
      <c r="U92" s="96"/>
      <c r="AS92" s="94"/>
      <c r="AT92" s="94"/>
      <c r="AU92" s="94"/>
      <c r="AV92" s="94"/>
      <c r="AW92" s="94"/>
      <c r="AX92" s="94"/>
      <c r="AY92" s="94"/>
    </row>
    <row r="93" spans="1:51" x14ac:dyDescent="0.25">
      <c r="O93" s="12"/>
      <c r="P93" s="96"/>
      <c r="T93" s="96"/>
      <c r="U93" s="96"/>
      <c r="AS93" s="94"/>
      <c r="AT93" s="94"/>
      <c r="AU93" s="94"/>
      <c r="AV93" s="94"/>
      <c r="AW93" s="94"/>
      <c r="AX93" s="94"/>
      <c r="AY93" s="94"/>
    </row>
    <row r="105" spans="45:51" x14ac:dyDescent="0.25">
      <c r="AS105" s="94"/>
      <c r="AT105" s="94"/>
      <c r="AU105" s="94"/>
      <c r="AV105" s="94"/>
      <c r="AW105" s="94"/>
      <c r="AX105" s="94"/>
      <c r="AY105" s="94"/>
    </row>
  </sheetData>
  <protectedRanges>
    <protectedRange sqref="S79:T82"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9:R82" name="Range2_12_1_6_1_1"/>
    <protectedRange sqref="L79:M82" name="Range2_2_12_1_7_1_1"/>
    <protectedRange sqref="AS11:AS15" name="Range1_4_1_1_1_1"/>
    <protectedRange sqref="J11:J15 J26:J34" name="Range1_1_2_1_10_1_1_1_1"/>
    <protectedRange sqref="S38:S52 S55:S78" name="Range2_12_3_1_1_1_1"/>
    <protectedRange sqref="D38:H38 N55:R55 N38:R52 N60:R78" name="Range2_12_1_3_1_1_1_1"/>
    <protectedRange sqref="I38:M38 E39:M46 F48:M48 G47:M47 E57:H59 E55:M55 E50:M52 I49:M49 E60:M78" name="Range2_2_12_1_6_1_1_1_1"/>
    <protectedRange sqref="D39:D46 D55 D50:D52 D57:D78" name="Range2_1_1_1_1_11_1_1_1_1_1_1"/>
    <protectedRange sqref="C39:C46 C55 C50:C52 C57:C78" name="Range2_1_2_1_1_1_1_1"/>
    <protectedRange sqref="C38" name="Range2_3_1_1_1_1_1"/>
    <protectedRange sqref="Q35" name="Range1_16_3_1_1_1_1_1_2"/>
    <protectedRange sqref="P35" name="Range1_16_3_1_1_2"/>
    <protectedRange sqref="U35 V11:V34 X11:AB34" name="Range1_16_3_1_1_3"/>
    <protectedRange sqref="AR11 AR32:AR34" name="Range1_16_3_1_1_5"/>
    <protectedRange sqref="L6 D6 D8 O8:U8" name="Range1_16_3_1_1_7"/>
    <protectedRange sqref="J79:K82" name="Range2_2_12_1_4_1_1_1_1_1_1_1_1_1_1_1_1_1_1_1"/>
    <protectedRange sqref="I79:I82" name="Range2_2_12_1_7_1_1_2_2_1_2"/>
    <protectedRange sqref="F79:H82" name="Range2_2_12_1_3_1_2_1_1_1_1_2_1_1_1_1_1_1_1_1_1_1_1"/>
    <protectedRange sqref="E79:E82"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31"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E48" name="Range2_2_12_1_6_1_1_1_1_2"/>
    <protectedRange sqref="D48" name="Range2_1_1_1_1_11_1_1_1_1_1_1_2"/>
    <protectedRange sqref="C48" name="Range2_1_2_1_1_1_1_1_2"/>
    <protectedRange sqref="N59:R59" name="Range2_12_1_3_1_1_1_1_2_1_2_2_2_2_2_2_2_2_2"/>
    <protectedRange sqref="I59:M59" name="Range2_2_12_1_6_1_1_1_1_3_1_2_2_2_3_2_2_2_2_2"/>
    <protectedRange sqref="N58:R58" name="Range2_12_1_3_1_1_1_1_2_1_2_2_2_2_2_2_2_2_2_2"/>
    <protectedRange sqref="I58:M58" name="Range2_2_12_1_6_1_1_1_1_3_1_2_2_2_3_2_2_2_2_2_2"/>
    <protectedRange sqref="N57:R57" name="Range2_12_1_3_1_1_1_1_2_1_2_2_2_2_2_2_3_2_2_2_2_2_2"/>
    <protectedRange sqref="I57:M57" name="Range2_2_12_1_6_1_1_1_1_3_1_2_2_2_3_2_2_3_2_2_2_2_2_2"/>
    <protectedRange sqref="E56" name="Range2_2_12_1_6_1_1_1_1_3_1_2_2_2_1_2_2_2_2_2_2_2_2_2_2_2_2_2"/>
    <protectedRange sqref="D56" name="Range2_1_1_1_1_11_1_1_1_1_1_1_3_1_2_2_2_1_2_2_2_2_2_2_2_2_2_2_2_2_2"/>
    <protectedRange sqref="N56:R56" name="Range2_12_1_3_1_1_1_1_2_1_2_2_2_2_2_2_3_2_2_2_2_2_2_2_2"/>
    <protectedRange sqref="I56:M56" name="Range2_2_12_1_6_1_1_1_1_3_1_2_2_2_3_2_2_3_2_2_2_2_2_2_2_2"/>
    <protectedRange sqref="G56:H56" name="Range2_2_12_1_6_1_1_1_1_2_2_1_2_2_2_2_2_2_3_2_2_2_2_2_2_2_2"/>
    <protectedRange sqref="F56" name="Range2_2_12_1_6_1_1_1_1_3_1_2_2_2_1_2_2_2_2_2_2_2_2_2_2_2_2_2_2_2"/>
    <protectedRange sqref="C56" name="Range2_1_2_1_1_1_1_1_3_1_2_2_1_2_1_2_2_2_2_2_2_2_2_2_2_2_2_2_2"/>
    <protectedRange sqref="Q10" name="Range1_16_3_1_1_1_1_1_4_1"/>
    <protectedRange sqref="AG10" name="Range1_16_3_1_1_1_1_1_3"/>
    <protectedRange sqref="AP10" name="Range1_16_3_1_1_1_1_1_5"/>
    <protectedRange sqref="B42" name="Range2_12_5_1_1_1_2_1_1_1_1_1_1_1_1_1_1_1_2_1_2_1_1_1_1_1_1_1_1_1_2_1_1_1_1_1_1_1_1_1_1_1_1_1_1_1_1_1_1_1_1_1_1_1_1_1_1_1_1_1_1_1_1_1_1_1_1_1_1_1_1_1_1_1_2_1_1_1_1_1_1_1_1_1_2_1_2_1_1_1_1_1_2_1_1_1_1_1_1_1_1_2_1_1_1_1_1_2_1"/>
    <protectedRange sqref="F47" name="Range2_12_5_1_1_1_2_2_1_1_1_1_1_1_1_1_1_1_1_2_1_1_1_2_1_1_1_1_1_1_1_1_1_1_1_1_1_1_1_1_2_1_1_1_1_1_1_1_1_1_2_1_1_3_1_1_1_3_1_1_1_1_1_1_1_1_1_1_1_1_1_1_1_1_1_1_1_1_1_1_2_1_1_1_1_1_1_1_1_1_1_1_2_2_1_2_1_1_1_1_1_1_1_1_1_1_1_1_1_2_2_2_2_2_2_2_2_1_1_1_2_3_2__4"/>
    <protectedRange sqref="C47"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46:B47"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50"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F49:H49" name="Range2_2_12_1_6_1_1_1_1_5"/>
    <protectedRange sqref="E49" name="Range2_2_12_1_6_1_1_1_1_2_2_1_2_2_2_2_2_2_3_2_2_2_2_2_2_2_2_2"/>
    <protectedRange sqref="B57" name="Range2_12_5_1_1_1_2_1_1_1_1_1_1_1_1_1_1_1_2_1_2_1_1_1_1_1_1_1_1_1_2_1_1_1_1_1_1_1_1_1_1_1_1_1_1_1_1_1_1_1_1_1_1_1_1_1_1_1_1_1_1_1_1_1_1_1_1_1_1_1_1_1_1_1_2_1_1_1_1_1_1_1_1_1_2_1_2_1_1_1_1_1_2_1_1_1_1_1_1_1_1_2_1_1_1_1_1"/>
    <protectedRange sqref="B58" name="Range2_12_5_1_1_1_1_1_2_1_1_1_1_1_1_1_1_1_1_1_1_1_1_1_1_1_1_1_1_2_1_1_1_1_1_1_1_1_1_1_1_1_1_3_1_1_1_2_1_1_1_1_1_1_1_1_1_1_1_1_2_1_1_1_1_1_1_1_1_1_1_1_1_1_1_1_1_1_1_1_1_1_1_1_1_1_1_1_1_3_1_2_1_1_1_2_2_1"/>
    <protectedRange sqref="B59" name="Range2_12_5_1_1_1_2_2_1_1_1_1_1_1_1_1_1_1_1_2_1_1_1_1_1_1_1_1_1_3_1_3_1_2_1_1_1_1_1_1_1_1_1_1_1_1_1_2_1_1_1_1_1_2_1_1_1_1_1_1_1_1_2_1_1_3_1_1_1_2_1_1_1_1_1_1_1_1_1_1_1_1_1_1_1_1_1_2_1_1_1_1_1_1_1_1_1_1_1_1_1_1_1_1_1_1_1_2_3_1_2_1_1_1_2_2_1_1"/>
    <protectedRange sqref="B60:B61" name="Range2_12_5_1_1_1_1_1_2_1_1_2_1_1_1_1_1_1_1_1_1_1_1_1_1_1_1_1_1_2_1_1_1_1_1_1_1_1_1_1_1_1_1_1_3_1_1_1_2_1_1_1_1_1_1_1_1_1_2_1_1_1_1_1_1_1_1_1_1_1_1_1_1_1_1_1_1_1_1_1_1_1_1_1_1_2_1_1_1_2_2_1_1"/>
    <protectedRange sqref="B62" name="Range2_12_5_1_1_1_2_1_1_1_1_1_1_1_1_1_1_1_2_1_2_1_1_1_1_1_1_1_1_1_2_1_1_1_1_1_1_1_1_1_1_1_1_1_1_1_1_1_1_1_1_1_1_1_1_1_1_1_1_1_1_1_1_1_1_1_1_1_1_1_1_1_1_1_2_1_1_1_1_1_1_1_1_1_2_1_2_1_1_1_1_1_2_1_1_1_1_1_1_1_1_2_1_1_1_1_1_2_1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AA34 X11:Y15 X34:Y34 AA11:AA15 X16:AB33">
    <cfRule type="containsText" dxfId="1016" priority="44" operator="containsText" text="N/A">
      <formula>NOT(ISERROR(SEARCH("N/A",X11)))</formula>
    </cfRule>
    <cfRule type="cellIs" dxfId="1015" priority="57" operator="equal">
      <formula>0</formula>
    </cfRule>
  </conditionalFormatting>
  <conditionalFormatting sqref="AC11:AE34 AA34 X11:Y15 X34:Y34 AA11:AA15 X16:AB33">
    <cfRule type="cellIs" dxfId="1014" priority="56" operator="greaterThanOrEqual">
      <formula>1185</formula>
    </cfRule>
  </conditionalFormatting>
  <conditionalFormatting sqref="AC11:AE34 AA34 X11:Y15 X34:Y34 AA11:AA15 X16:AB33">
    <cfRule type="cellIs" dxfId="1013" priority="55" operator="between">
      <formula>0.1</formula>
      <formula>1184</formula>
    </cfRule>
  </conditionalFormatting>
  <conditionalFormatting sqref="X8">
    <cfRule type="cellIs" dxfId="1012" priority="54" operator="equal">
      <formula>0</formula>
    </cfRule>
  </conditionalFormatting>
  <conditionalFormatting sqref="X8">
    <cfRule type="cellIs" dxfId="1011" priority="53" operator="greaterThan">
      <formula>1179</formula>
    </cfRule>
  </conditionalFormatting>
  <conditionalFormatting sqref="X8">
    <cfRule type="cellIs" dxfId="1010" priority="52" operator="greaterThan">
      <formula>99</formula>
    </cfRule>
  </conditionalFormatting>
  <conditionalFormatting sqref="X8">
    <cfRule type="cellIs" dxfId="1009" priority="51" operator="greaterThan">
      <formula>0.99</formula>
    </cfRule>
  </conditionalFormatting>
  <conditionalFormatting sqref="AB8">
    <cfRule type="cellIs" dxfId="1008" priority="50" operator="equal">
      <formula>0</formula>
    </cfRule>
  </conditionalFormatting>
  <conditionalFormatting sqref="AB8">
    <cfRule type="cellIs" dxfId="1007" priority="49" operator="greaterThan">
      <formula>1179</formula>
    </cfRule>
  </conditionalFormatting>
  <conditionalFormatting sqref="AB8">
    <cfRule type="cellIs" dxfId="1006" priority="48" operator="greaterThan">
      <formula>99</formula>
    </cfRule>
  </conditionalFormatting>
  <conditionalFormatting sqref="AB8">
    <cfRule type="cellIs" dxfId="1005" priority="47" operator="greaterThan">
      <formula>0.99</formula>
    </cfRule>
  </conditionalFormatting>
  <conditionalFormatting sqref="AH11:AH31">
    <cfRule type="cellIs" dxfId="1004" priority="45" operator="greaterThan">
      <formula>$AH$8</formula>
    </cfRule>
    <cfRule type="cellIs" dxfId="1003" priority="46" operator="greaterThan">
      <formula>$AH$8</formula>
    </cfRule>
  </conditionalFormatting>
  <conditionalFormatting sqref="AB11:AB15 AB34">
    <cfRule type="containsText" dxfId="1002" priority="40" operator="containsText" text="N/A">
      <formula>NOT(ISERROR(SEARCH("N/A",AB11)))</formula>
    </cfRule>
    <cfRule type="cellIs" dxfId="1001" priority="43" operator="equal">
      <formula>0</formula>
    </cfRule>
  </conditionalFormatting>
  <conditionalFormatting sqref="AB11:AB15 AB34">
    <cfRule type="cellIs" dxfId="1000" priority="42" operator="greaterThanOrEqual">
      <formula>1185</formula>
    </cfRule>
  </conditionalFormatting>
  <conditionalFormatting sqref="AB11:AB15 AB34">
    <cfRule type="cellIs" dxfId="999" priority="41" operator="between">
      <formula>0.1</formula>
      <formula>1184</formula>
    </cfRule>
  </conditionalFormatting>
  <conditionalFormatting sqref="AN11:AN35 AO11:AO34">
    <cfRule type="cellIs" dxfId="998" priority="39" operator="equal">
      <formula>0</formula>
    </cfRule>
  </conditionalFormatting>
  <conditionalFormatting sqref="AN11:AN35 AO11:AO34">
    <cfRule type="cellIs" dxfId="997" priority="38" operator="greaterThan">
      <formula>1179</formula>
    </cfRule>
  </conditionalFormatting>
  <conditionalFormatting sqref="AN11:AN35 AO11:AO34">
    <cfRule type="cellIs" dxfId="996" priority="37" operator="greaterThan">
      <formula>99</formula>
    </cfRule>
  </conditionalFormatting>
  <conditionalFormatting sqref="AN11:AN35 AO11:AO34">
    <cfRule type="cellIs" dxfId="995" priority="36" operator="greaterThan">
      <formula>0.99</formula>
    </cfRule>
  </conditionalFormatting>
  <conditionalFormatting sqref="AQ11:AQ34">
    <cfRule type="cellIs" dxfId="994" priority="35" operator="equal">
      <formula>0</formula>
    </cfRule>
  </conditionalFormatting>
  <conditionalFormatting sqref="AQ11:AQ34">
    <cfRule type="cellIs" dxfId="993" priority="34" operator="greaterThan">
      <formula>1179</formula>
    </cfRule>
  </conditionalFormatting>
  <conditionalFormatting sqref="AQ11:AQ34">
    <cfRule type="cellIs" dxfId="992" priority="33" operator="greaterThan">
      <formula>99</formula>
    </cfRule>
  </conditionalFormatting>
  <conditionalFormatting sqref="AQ11:AQ34">
    <cfRule type="cellIs" dxfId="991" priority="32" operator="greaterThan">
      <formula>0.99</formula>
    </cfRule>
  </conditionalFormatting>
  <conditionalFormatting sqref="Z11:Z15 Z34">
    <cfRule type="containsText" dxfId="990" priority="28" operator="containsText" text="N/A">
      <formula>NOT(ISERROR(SEARCH("N/A",Z11)))</formula>
    </cfRule>
    <cfRule type="cellIs" dxfId="989" priority="31" operator="equal">
      <formula>0</formula>
    </cfRule>
  </conditionalFormatting>
  <conditionalFormatting sqref="Z11:Z15 Z34">
    <cfRule type="cellIs" dxfId="988" priority="30" operator="greaterThanOrEqual">
      <formula>1185</formula>
    </cfRule>
  </conditionalFormatting>
  <conditionalFormatting sqref="Z11:Z15 Z34">
    <cfRule type="cellIs" dxfId="987" priority="29" operator="between">
      <formula>0.1</formula>
      <formula>1184</formula>
    </cfRule>
  </conditionalFormatting>
  <conditionalFormatting sqref="AJ11:AN35">
    <cfRule type="cellIs" dxfId="986" priority="27" operator="equal">
      <formula>0</formula>
    </cfRule>
  </conditionalFormatting>
  <conditionalFormatting sqref="AJ11:AN35">
    <cfRule type="cellIs" dxfId="985" priority="26" operator="greaterThan">
      <formula>1179</formula>
    </cfRule>
  </conditionalFormatting>
  <conditionalFormatting sqref="AJ11:AN35">
    <cfRule type="cellIs" dxfId="984" priority="25" operator="greaterThan">
      <formula>99</formula>
    </cfRule>
  </conditionalFormatting>
  <conditionalFormatting sqref="AJ11:AN35">
    <cfRule type="cellIs" dxfId="983" priority="24" operator="greaterThan">
      <formula>0.99</formula>
    </cfRule>
  </conditionalFormatting>
  <conditionalFormatting sqref="AP11:AP34">
    <cfRule type="cellIs" dxfId="982" priority="23" operator="equal">
      <formula>0</formula>
    </cfRule>
  </conditionalFormatting>
  <conditionalFormatting sqref="AP11:AP34">
    <cfRule type="cellIs" dxfId="981" priority="22" operator="greaterThan">
      <formula>1179</formula>
    </cfRule>
  </conditionalFormatting>
  <conditionalFormatting sqref="AP11:AP34">
    <cfRule type="cellIs" dxfId="980" priority="21" operator="greaterThan">
      <formula>99</formula>
    </cfRule>
  </conditionalFormatting>
  <conditionalFormatting sqref="AP11:AP34">
    <cfRule type="cellIs" dxfId="979" priority="20" operator="greaterThan">
      <formula>0.99</formula>
    </cfRule>
  </conditionalFormatting>
  <conditionalFormatting sqref="AH32:AH34">
    <cfRule type="cellIs" dxfId="978" priority="18" operator="greaterThan">
      <formula>$AH$8</formula>
    </cfRule>
    <cfRule type="cellIs" dxfId="977" priority="19" operator="greaterThan">
      <formula>$AH$8</formula>
    </cfRule>
  </conditionalFormatting>
  <conditionalFormatting sqref="AI11:AI34">
    <cfRule type="cellIs" dxfId="976" priority="17" operator="greaterThan">
      <formula>$AI$8</formula>
    </cfRule>
  </conditionalFormatting>
  <conditionalFormatting sqref="AL32:AN34 AL11:AL32">
    <cfRule type="cellIs" dxfId="975" priority="16" operator="equal">
      <formula>0</formula>
    </cfRule>
  </conditionalFormatting>
  <conditionalFormatting sqref="AL32:AN34 AL11:AL32">
    <cfRule type="cellIs" dxfId="974" priority="15" operator="greaterThan">
      <formula>1179</formula>
    </cfRule>
  </conditionalFormatting>
  <conditionalFormatting sqref="AL32:AN34 AL11:AL32">
    <cfRule type="cellIs" dxfId="973" priority="14" operator="greaterThan">
      <formula>99</formula>
    </cfRule>
  </conditionalFormatting>
  <conditionalFormatting sqref="AL32:AN34 AL11:AL32">
    <cfRule type="cellIs" dxfId="972" priority="13" operator="greaterThan">
      <formula>0.99</formula>
    </cfRule>
  </conditionalFormatting>
  <conditionalFormatting sqref="AM16:AM34">
    <cfRule type="cellIs" dxfId="971" priority="12" operator="equal">
      <formula>0</formula>
    </cfRule>
  </conditionalFormatting>
  <conditionalFormatting sqref="AM16:AM34">
    <cfRule type="cellIs" dxfId="970" priority="11" operator="greaterThan">
      <formula>1179</formula>
    </cfRule>
  </conditionalFormatting>
  <conditionalFormatting sqref="AM16:AM34">
    <cfRule type="cellIs" dxfId="969" priority="10" operator="greaterThan">
      <formula>99</formula>
    </cfRule>
  </conditionalFormatting>
  <conditionalFormatting sqref="AM16:AM34">
    <cfRule type="cellIs" dxfId="968" priority="9"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04"/>
  <sheetViews>
    <sheetView showWhiteSpace="0" topLeftCell="A15" zoomScaleNormal="100" workbookViewId="0">
      <selection activeCell="J58" sqref="J58"/>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182"/>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85" t="s">
        <v>10</v>
      </c>
      <c r="I7" s="108" t="s">
        <v>11</v>
      </c>
      <c r="J7" s="108" t="s">
        <v>12</v>
      </c>
      <c r="K7" s="108" t="s">
        <v>13</v>
      </c>
      <c r="L7" s="12"/>
      <c r="M7" s="12"/>
      <c r="N7" s="12"/>
      <c r="O7" s="185"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42598</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21764</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183" t="s">
        <v>51</v>
      </c>
      <c r="V9" s="183" t="s">
        <v>52</v>
      </c>
      <c r="W9" s="283" t="s">
        <v>53</v>
      </c>
      <c r="X9" s="284" t="s">
        <v>54</v>
      </c>
      <c r="Y9" s="285"/>
      <c r="Z9" s="285"/>
      <c r="AA9" s="285"/>
      <c r="AB9" s="285"/>
      <c r="AC9" s="285"/>
      <c r="AD9" s="285"/>
      <c r="AE9" s="286"/>
      <c r="AF9" s="181" t="s">
        <v>55</v>
      </c>
      <c r="AG9" s="181" t="s">
        <v>56</v>
      </c>
      <c r="AH9" s="272" t="s">
        <v>57</v>
      </c>
      <c r="AI9" s="287" t="s">
        <v>58</v>
      </c>
      <c r="AJ9" s="183" t="s">
        <v>59</v>
      </c>
      <c r="AK9" s="183" t="s">
        <v>60</v>
      </c>
      <c r="AL9" s="183" t="s">
        <v>61</v>
      </c>
      <c r="AM9" s="183" t="s">
        <v>62</v>
      </c>
      <c r="AN9" s="183" t="s">
        <v>63</v>
      </c>
      <c r="AO9" s="183" t="s">
        <v>64</v>
      </c>
      <c r="AP9" s="183" t="s">
        <v>65</v>
      </c>
      <c r="AQ9" s="270" t="s">
        <v>66</v>
      </c>
      <c r="AR9" s="183" t="s">
        <v>67</v>
      </c>
      <c r="AS9" s="272" t="s">
        <v>68</v>
      </c>
      <c r="AV9" s="35" t="s">
        <v>69</v>
      </c>
      <c r="AW9" s="35" t="s">
        <v>70</v>
      </c>
      <c r="AY9" s="36" t="s">
        <v>71</v>
      </c>
    </row>
    <row r="10" spans="2:51" x14ac:dyDescent="0.25">
      <c r="B10" s="183" t="s">
        <v>72</v>
      </c>
      <c r="C10" s="183" t="s">
        <v>73</v>
      </c>
      <c r="D10" s="183" t="s">
        <v>74</v>
      </c>
      <c r="E10" s="183" t="s">
        <v>75</v>
      </c>
      <c r="F10" s="183" t="s">
        <v>74</v>
      </c>
      <c r="G10" s="183" t="s">
        <v>75</v>
      </c>
      <c r="H10" s="266"/>
      <c r="I10" s="183" t="s">
        <v>75</v>
      </c>
      <c r="J10" s="183" t="s">
        <v>75</v>
      </c>
      <c r="K10" s="183" t="s">
        <v>75</v>
      </c>
      <c r="L10" s="28" t="s">
        <v>29</v>
      </c>
      <c r="M10" s="269"/>
      <c r="N10" s="28" t="s">
        <v>29</v>
      </c>
      <c r="O10" s="271"/>
      <c r="P10" s="271"/>
      <c r="Q10" s="1">
        <f>'AUG 15'!Q34</f>
        <v>13382824</v>
      </c>
      <c r="R10" s="280"/>
      <c r="S10" s="281"/>
      <c r="T10" s="282"/>
      <c r="U10" s="183" t="s">
        <v>75</v>
      </c>
      <c r="V10" s="183" t="s">
        <v>75</v>
      </c>
      <c r="W10" s="283"/>
      <c r="X10" s="37" t="s">
        <v>76</v>
      </c>
      <c r="Y10" s="37" t="s">
        <v>77</v>
      </c>
      <c r="Z10" s="37" t="s">
        <v>78</v>
      </c>
      <c r="AA10" s="37" t="s">
        <v>79</v>
      </c>
      <c r="AB10" s="37" t="s">
        <v>80</v>
      </c>
      <c r="AC10" s="37" t="s">
        <v>81</v>
      </c>
      <c r="AD10" s="37" t="s">
        <v>82</v>
      </c>
      <c r="AE10" s="37" t="s">
        <v>83</v>
      </c>
      <c r="AF10" s="38"/>
      <c r="AG10" s="1">
        <f>'AUG 15'!AG34</f>
        <v>49318476</v>
      </c>
      <c r="AH10" s="272"/>
      <c r="AI10" s="288"/>
      <c r="AJ10" s="183" t="s">
        <v>84</v>
      </c>
      <c r="AK10" s="183" t="s">
        <v>84</v>
      </c>
      <c r="AL10" s="183" t="s">
        <v>84</v>
      </c>
      <c r="AM10" s="183" t="s">
        <v>84</v>
      </c>
      <c r="AN10" s="183" t="s">
        <v>84</v>
      </c>
      <c r="AO10" s="183" t="s">
        <v>84</v>
      </c>
      <c r="AP10" s="1">
        <f>'AUG 15'!AP34</f>
        <v>11147095</v>
      </c>
      <c r="AQ10" s="271"/>
      <c r="AR10" s="184" t="s">
        <v>85</v>
      </c>
      <c r="AS10" s="272"/>
      <c r="AV10" s="39" t="s">
        <v>86</v>
      </c>
      <c r="AW10" s="39" t="s">
        <v>87</v>
      </c>
      <c r="AY10" s="80" t="s">
        <v>126</v>
      </c>
    </row>
    <row r="11" spans="2:51" x14ac:dyDescent="0.25">
      <c r="B11" s="40">
        <v>2</v>
      </c>
      <c r="C11" s="40">
        <v>4.1666666666666664E-2</v>
      </c>
      <c r="D11" s="102">
        <v>16</v>
      </c>
      <c r="E11" s="41">
        <f t="shared" ref="E11:E34" si="0">D11/1.42</f>
        <v>11.267605633802818</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147</v>
      </c>
      <c r="P11" s="103">
        <v>71</v>
      </c>
      <c r="Q11" s="103">
        <v>13385793</v>
      </c>
      <c r="R11" s="46">
        <f>IF(ISBLANK(Q11),"-",Q11-Q10)</f>
        <v>2969</v>
      </c>
      <c r="S11" s="47">
        <f>R11*24/1000</f>
        <v>71.256</v>
      </c>
      <c r="T11" s="47">
        <f>R11/1000</f>
        <v>2.9689999999999999</v>
      </c>
      <c r="U11" s="104">
        <v>8.8000000000000007</v>
      </c>
      <c r="V11" s="104">
        <f>U11</f>
        <v>8.8000000000000007</v>
      </c>
      <c r="W11" s="105" t="s">
        <v>212</v>
      </c>
      <c r="X11" s="107">
        <v>0</v>
      </c>
      <c r="Y11" s="107">
        <v>0</v>
      </c>
      <c r="Z11" s="107">
        <v>0</v>
      </c>
      <c r="AA11" s="107">
        <v>0</v>
      </c>
      <c r="AB11" s="107">
        <v>1188</v>
      </c>
      <c r="AC11" s="48" t="s">
        <v>90</v>
      </c>
      <c r="AD11" s="48" t="s">
        <v>90</v>
      </c>
      <c r="AE11" s="48" t="s">
        <v>90</v>
      </c>
      <c r="AF11" s="106" t="s">
        <v>90</v>
      </c>
      <c r="AG11" s="112">
        <v>49318888</v>
      </c>
      <c r="AH11" s="49">
        <f>IF(ISBLANK(AG11),"-",AG11-AG10)</f>
        <v>412</v>
      </c>
      <c r="AI11" s="50">
        <f>AH11/T11</f>
        <v>138.76726170427753</v>
      </c>
      <c r="AJ11" s="95">
        <v>0</v>
      </c>
      <c r="AK11" s="95">
        <v>0</v>
      </c>
      <c r="AL11" s="95">
        <v>0</v>
      </c>
      <c r="AM11" s="95">
        <v>0</v>
      </c>
      <c r="AN11" s="95">
        <v>1</v>
      </c>
      <c r="AO11" s="95">
        <v>0.6</v>
      </c>
      <c r="AP11" s="107">
        <v>11150216</v>
      </c>
      <c r="AQ11" s="107">
        <f t="shared" ref="AQ11:AQ34" si="1">AP11-AP10</f>
        <v>3121</v>
      </c>
      <c r="AR11" s="200"/>
      <c r="AS11" s="52" t="s">
        <v>113</v>
      </c>
      <c r="AV11" s="39" t="s">
        <v>88</v>
      </c>
      <c r="AW11" s="39" t="s">
        <v>91</v>
      </c>
      <c r="AY11" s="80" t="s">
        <v>125</v>
      </c>
    </row>
    <row r="12" spans="2:51" x14ac:dyDescent="0.25">
      <c r="B12" s="40">
        <v>2.0416666666666701</v>
      </c>
      <c r="C12" s="40">
        <v>8.3333333333333329E-2</v>
      </c>
      <c r="D12" s="102">
        <v>15</v>
      </c>
      <c r="E12" s="41">
        <f t="shared" si="0"/>
        <v>10.563380281690142</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130</v>
      </c>
      <c r="P12" s="103">
        <v>110</v>
      </c>
      <c r="Q12" s="103">
        <v>13390333</v>
      </c>
      <c r="R12" s="46">
        <f t="shared" ref="R12:R34" si="4">IF(ISBLANK(Q12),"-",Q12-Q11)</f>
        <v>4540</v>
      </c>
      <c r="S12" s="47">
        <f t="shared" ref="S12:S34" si="5">R12*24/1000</f>
        <v>108.96</v>
      </c>
      <c r="T12" s="47">
        <f t="shared" ref="T12:T34" si="6">R12/1000</f>
        <v>4.54</v>
      </c>
      <c r="U12" s="104">
        <v>9.5</v>
      </c>
      <c r="V12" s="104">
        <f t="shared" ref="V12:V34" si="7">U12</f>
        <v>9.5</v>
      </c>
      <c r="W12" s="105" t="s">
        <v>207</v>
      </c>
      <c r="X12" s="107">
        <v>0</v>
      </c>
      <c r="Y12" s="107">
        <v>0</v>
      </c>
      <c r="Z12" s="107">
        <v>1135</v>
      </c>
      <c r="AA12" s="107">
        <v>0</v>
      </c>
      <c r="AB12" s="107">
        <v>1125</v>
      </c>
      <c r="AC12" s="48" t="s">
        <v>90</v>
      </c>
      <c r="AD12" s="48" t="s">
        <v>90</v>
      </c>
      <c r="AE12" s="48" t="s">
        <v>90</v>
      </c>
      <c r="AF12" s="106" t="s">
        <v>90</v>
      </c>
      <c r="AG12" s="112">
        <v>49319585</v>
      </c>
      <c r="AH12" s="49">
        <f>IF(ISBLANK(AG12),"-",AG12-AG11)</f>
        <v>697</v>
      </c>
      <c r="AI12" s="50">
        <f t="shared" ref="AI12:AI34" si="8">AH12/T12</f>
        <v>153.52422907488986</v>
      </c>
      <c r="AJ12" s="95">
        <v>0</v>
      </c>
      <c r="AK12" s="95">
        <v>0</v>
      </c>
      <c r="AL12" s="95">
        <v>1</v>
      </c>
      <c r="AM12" s="95">
        <v>0</v>
      </c>
      <c r="AN12" s="95">
        <v>1</v>
      </c>
      <c r="AO12" s="95">
        <v>0.6</v>
      </c>
      <c r="AP12" s="107">
        <v>11150546</v>
      </c>
      <c r="AQ12" s="107">
        <f t="shared" si="1"/>
        <v>330</v>
      </c>
      <c r="AR12" s="110">
        <v>1.04</v>
      </c>
      <c r="AS12" s="52" t="s">
        <v>113</v>
      </c>
      <c r="AV12" s="39" t="s">
        <v>92</v>
      </c>
      <c r="AW12" s="39" t="s">
        <v>93</v>
      </c>
      <c r="AY12" s="80" t="s">
        <v>124</v>
      </c>
    </row>
    <row r="13" spans="2:51" x14ac:dyDescent="0.25">
      <c r="B13" s="40">
        <v>2.0833333333333299</v>
      </c>
      <c r="C13" s="40">
        <v>0.125</v>
      </c>
      <c r="D13" s="102">
        <v>15</v>
      </c>
      <c r="E13" s="41">
        <f t="shared" si="0"/>
        <v>10.563380281690142</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125</v>
      </c>
      <c r="P13" s="103">
        <v>107</v>
      </c>
      <c r="Q13" s="103">
        <v>13395143</v>
      </c>
      <c r="R13" s="46">
        <f t="shared" si="4"/>
        <v>4810</v>
      </c>
      <c r="S13" s="47">
        <f t="shared" si="5"/>
        <v>115.44</v>
      </c>
      <c r="T13" s="47">
        <f t="shared" si="6"/>
        <v>4.8099999999999996</v>
      </c>
      <c r="U13" s="104">
        <v>9.5</v>
      </c>
      <c r="V13" s="104">
        <f t="shared" si="7"/>
        <v>9.5</v>
      </c>
      <c r="W13" s="105" t="s">
        <v>207</v>
      </c>
      <c r="X13" s="107">
        <v>0</v>
      </c>
      <c r="Y13" s="107">
        <v>0</v>
      </c>
      <c r="Z13" s="107">
        <v>1135</v>
      </c>
      <c r="AA13" s="107">
        <v>0</v>
      </c>
      <c r="AB13" s="107">
        <v>1125</v>
      </c>
      <c r="AC13" s="48" t="s">
        <v>90</v>
      </c>
      <c r="AD13" s="48" t="s">
        <v>90</v>
      </c>
      <c r="AE13" s="48" t="s">
        <v>90</v>
      </c>
      <c r="AF13" s="106" t="s">
        <v>90</v>
      </c>
      <c r="AG13" s="112">
        <v>49320345</v>
      </c>
      <c r="AH13" s="49">
        <f>IF(ISBLANK(AG13),"-",AG13-AG12)</f>
        <v>760</v>
      </c>
      <c r="AI13" s="50">
        <f t="shared" si="8"/>
        <v>158.00415800415803</v>
      </c>
      <c r="AJ13" s="95">
        <v>0</v>
      </c>
      <c r="AK13" s="95">
        <v>0</v>
      </c>
      <c r="AL13" s="95">
        <v>1</v>
      </c>
      <c r="AM13" s="95">
        <v>0</v>
      </c>
      <c r="AN13" s="95">
        <v>1</v>
      </c>
      <c r="AO13" s="95">
        <v>0</v>
      </c>
      <c r="AP13" s="107">
        <v>11150546</v>
      </c>
      <c r="AQ13" s="107">
        <f t="shared" si="1"/>
        <v>0</v>
      </c>
      <c r="AR13" s="51"/>
      <c r="AS13" s="52" t="s">
        <v>113</v>
      </c>
      <c r="AV13" s="39" t="s">
        <v>94</v>
      </c>
      <c r="AW13" s="39" t="s">
        <v>95</v>
      </c>
      <c r="AY13" s="80" t="s">
        <v>129</v>
      </c>
    </row>
    <row r="14" spans="2:51" x14ac:dyDescent="0.25">
      <c r="B14" s="40">
        <v>2.125</v>
      </c>
      <c r="C14" s="40">
        <v>0.16666666666666699</v>
      </c>
      <c r="D14" s="102">
        <v>12</v>
      </c>
      <c r="E14" s="41">
        <f t="shared" si="0"/>
        <v>8.4507042253521139</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118</v>
      </c>
      <c r="P14" s="103">
        <v>117</v>
      </c>
      <c r="Q14" s="103">
        <v>13400268</v>
      </c>
      <c r="R14" s="46">
        <f t="shared" si="4"/>
        <v>5125</v>
      </c>
      <c r="S14" s="47">
        <f t="shared" si="5"/>
        <v>123</v>
      </c>
      <c r="T14" s="47">
        <f t="shared" si="6"/>
        <v>5.125</v>
      </c>
      <c r="U14" s="104">
        <v>9.5</v>
      </c>
      <c r="V14" s="104">
        <f t="shared" si="7"/>
        <v>9.5</v>
      </c>
      <c r="W14" s="105" t="s">
        <v>131</v>
      </c>
      <c r="X14" s="107">
        <v>0</v>
      </c>
      <c r="Y14" s="107">
        <v>0</v>
      </c>
      <c r="Z14" s="107">
        <v>1135</v>
      </c>
      <c r="AA14" s="107">
        <v>1185</v>
      </c>
      <c r="AB14" s="107">
        <v>1125</v>
      </c>
      <c r="AC14" s="48" t="s">
        <v>90</v>
      </c>
      <c r="AD14" s="48" t="s">
        <v>90</v>
      </c>
      <c r="AE14" s="48" t="s">
        <v>90</v>
      </c>
      <c r="AF14" s="106" t="s">
        <v>90</v>
      </c>
      <c r="AG14" s="112">
        <v>49321624</v>
      </c>
      <c r="AH14" s="49">
        <f t="shared" ref="AH14:AH34" si="9">IF(ISBLANK(AG14),"-",AG14-AG13)</f>
        <v>1279</v>
      </c>
      <c r="AI14" s="50">
        <f t="shared" si="8"/>
        <v>249.5609756097561</v>
      </c>
      <c r="AJ14" s="95">
        <v>0</v>
      </c>
      <c r="AK14" s="95">
        <v>0</v>
      </c>
      <c r="AL14" s="95">
        <v>1</v>
      </c>
      <c r="AM14" s="95">
        <v>1</v>
      </c>
      <c r="AN14" s="95">
        <v>1</v>
      </c>
      <c r="AO14" s="95">
        <v>0</v>
      </c>
      <c r="AP14" s="107">
        <v>11150546</v>
      </c>
      <c r="AQ14" s="107">
        <f>AP14-AP13</f>
        <v>0</v>
      </c>
      <c r="AR14" s="51"/>
      <c r="AS14" s="52" t="s">
        <v>113</v>
      </c>
      <c r="AT14" s="54"/>
      <c r="AV14" s="39" t="s">
        <v>96</v>
      </c>
      <c r="AW14" s="39" t="s">
        <v>97</v>
      </c>
      <c r="AY14" s="80" t="s">
        <v>146</v>
      </c>
    </row>
    <row r="15" spans="2:51" ht="14.25" customHeight="1" x14ac:dyDescent="0.25">
      <c r="B15" s="40">
        <v>2.1666666666666701</v>
      </c>
      <c r="C15" s="40">
        <v>0.20833333333333301</v>
      </c>
      <c r="D15" s="102">
        <v>9</v>
      </c>
      <c r="E15" s="41">
        <f t="shared" si="0"/>
        <v>6.3380281690140849</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130</v>
      </c>
      <c r="P15" s="103">
        <v>125</v>
      </c>
      <c r="Q15" s="103">
        <v>13405212</v>
      </c>
      <c r="R15" s="46">
        <f t="shared" si="4"/>
        <v>4944</v>
      </c>
      <c r="S15" s="47">
        <f t="shared" si="5"/>
        <v>118.65600000000001</v>
      </c>
      <c r="T15" s="47">
        <f t="shared" si="6"/>
        <v>4.944</v>
      </c>
      <c r="U15" s="104">
        <v>9.5</v>
      </c>
      <c r="V15" s="104">
        <f t="shared" si="7"/>
        <v>9.5</v>
      </c>
      <c r="W15" s="105" t="s">
        <v>131</v>
      </c>
      <c r="X15" s="107">
        <v>0</v>
      </c>
      <c r="Y15" s="107">
        <v>0</v>
      </c>
      <c r="Z15" s="107">
        <v>1186</v>
      </c>
      <c r="AA15" s="107">
        <v>1185</v>
      </c>
      <c r="AB15" s="107">
        <v>1186</v>
      </c>
      <c r="AC15" s="48" t="s">
        <v>90</v>
      </c>
      <c r="AD15" s="48" t="s">
        <v>90</v>
      </c>
      <c r="AE15" s="48" t="s">
        <v>90</v>
      </c>
      <c r="AF15" s="106" t="s">
        <v>90</v>
      </c>
      <c r="AG15" s="112">
        <v>49322752</v>
      </c>
      <c r="AH15" s="49">
        <f t="shared" si="9"/>
        <v>1128</v>
      </c>
      <c r="AI15" s="50">
        <f t="shared" si="8"/>
        <v>228.15533980582524</v>
      </c>
      <c r="AJ15" s="95">
        <v>0</v>
      </c>
      <c r="AK15" s="95">
        <v>0</v>
      </c>
      <c r="AL15" s="95">
        <v>1</v>
      </c>
      <c r="AM15" s="95">
        <v>1</v>
      </c>
      <c r="AN15" s="95">
        <v>1</v>
      </c>
      <c r="AO15" s="95">
        <v>0</v>
      </c>
      <c r="AP15" s="107">
        <v>11150546</v>
      </c>
      <c r="AQ15" s="107">
        <f>AP15-AP14</f>
        <v>0</v>
      </c>
      <c r="AR15" s="51"/>
      <c r="AS15" s="52" t="s">
        <v>113</v>
      </c>
      <c r="AV15" s="39" t="s">
        <v>98</v>
      </c>
      <c r="AW15" s="39" t="s">
        <v>99</v>
      </c>
      <c r="AY15" s="94"/>
    </row>
    <row r="16" spans="2:51" x14ac:dyDescent="0.25">
      <c r="B16" s="40">
        <v>2.2083333333333299</v>
      </c>
      <c r="C16" s="40">
        <v>0.25</v>
      </c>
      <c r="D16" s="102">
        <v>9</v>
      </c>
      <c r="E16" s="41">
        <f t="shared" si="0"/>
        <v>6.3380281690140849</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137</v>
      </c>
      <c r="P16" s="103">
        <v>132</v>
      </c>
      <c r="Q16" s="103">
        <v>13410725</v>
      </c>
      <c r="R16" s="46">
        <f t="shared" si="4"/>
        <v>5513</v>
      </c>
      <c r="S16" s="47">
        <f t="shared" si="5"/>
        <v>132.31200000000001</v>
      </c>
      <c r="T16" s="47">
        <f t="shared" si="6"/>
        <v>5.5129999999999999</v>
      </c>
      <c r="U16" s="104">
        <v>9.5</v>
      </c>
      <c r="V16" s="104">
        <f t="shared" si="7"/>
        <v>9.5</v>
      </c>
      <c r="W16" s="105" t="s">
        <v>131</v>
      </c>
      <c r="X16" s="107">
        <v>0</v>
      </c>
      <c r="Y16" s="107">
        <v>0</v>
      </c>
      <c r="Z16" s="107">
        <v>1186</v>
      </c>
      <c r="AA16" s="107">
        <v>1185</v>
      </c>
      <c r="AB16" s="107">
        <v>1186</v>
      </c>
      <c r="AC16" s="48" t="s">
        <v>90</v>
      </c>
      <c r="AD16" s="48" t="s">
        <v>90</v>
      </c>
      <c r="AE16" s="48" t="s">
        <v>90</v>
      </c>
      <c r="AF16" s="106" t="s">
        <v>90</v>
      </c>
      <c r="AG16" s="112">
        <v>49324012</v>
      </c>
      <c r="AH16" s="49">
        <f t="shared" si="9"/>
        <v>1260</v>
      </c>
      <c r="AI16" s="50">
        <f t="shared" si="8"/>
        <v>228.55069834935608</v>
      </c>
      <c r="AJ16" s="95">
        <v>0</v>
      </c>
      <c r="AK16" s="95">
        <v>0</v>
      </c>
      <c r="AL16" s="95">
        <v>1</v>
      </c>
      <c r="AM16" s="95">
        <v>1</v>
      </c>
      <c r="AN16" s="95">
        <v>1</v>
      </c>
      <c r="AO16" s="95">
        <v>0</v>
      </c>
      <c r="AP16" s="107">
        <v>11150546</v>
      </c>
      <c r="AQ16" s="107">
        <f>AP16-AP15</f>
        <v>0</v>
      </c>
      <c r="AR16" s="53">
        <v>1.8</v>
      </c>
      <c r="AS16" s="52" t="s">
        <v>101</v>
      </c>
      <c r="AV16" s="39" t="s">
        <v>102</v>
      </c>
      <c r="AW16" s="39" t="s">
        <v>103</v>
      </c>
      <c r="AY16" s="94"/>
    </row>
    <row r="17" spans="1:51" x14ac:dyDescent="0.25">
      <c r="B17" s="40">
        <v>2.25</v>
      </c>
      <c r="C17" s="40">
        <v>0.29166666666666702</v>
      </c>
      <c r="D17" s="102">
        <v>7</v>
      </c>
      <c r="E17" s="41">
        <f t="shared" si="0"/>
        <v>4.9295774647887329</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134</v>
      </c>
      <c r="P17" s="103">
        <v>143</v>
      </c>
      <c r="Q17" s="103">
        <v>13416768</v>
      </c>
      <c r="R17" s="46">
        <f t="shared" si="4"/>
        <v>6043</v>
      </c>
      <c r="S17" s="47">
        <f t="shared" si="5"/>
        <v>145.03200000000001</v>
      </c>
      <c r="T17" s="47">
        <f t="shared" si="6"/>
        <v>6.0430000000000001</v>
      </c>
      <c r="U17" s="104">
        <v>9.1</v>
      </c>
      <c r="V17" s="104">
        <f t="shared" si="7"/>
        <v>9.1</v>
      </c>
      <c r="W17" s="105" t="s">
        <v>127</v>
      </c>
      <c r="X17" s="107">
        <v>0</v>
      </c>
      <c r="Y17" s="107">
        <v>1036</v>
      </c>
      <c r="Z17" s="107">
        <v>1186</v>
      </c>
      <c r="AA17" s="107">
        <v>1185</v>
      </c>
      <c r="AB17" s="107">
        <v>1186</v>
      </c>
      <c r="AC17" s="48" t="s">
        <v>90</v>
      </c>
      <c r="AD17" s="48" t="s">
        <v>90</v>
      </c>
      <c r="AE17" s="48" t="s">
        <v>90</v>
      </c>
      <c r="AF17" s="106" t="s">
        <v>90</v>
      </c>
      <c r="AG17" s="112">
        <v>49325368</v>
      </c>
      <c r="AH17" s="49">
        <f t="shared" si="9"/>
        <v>1356</v>
      </c>
      <c r="AI17" s="50">
        <f t="shared" si="8"/>
        <v>224.39185834850238</v>
      </c>
      <c r="AJ17" s="95">
        <v>0</v>
      </c>
      <c r="AK17" s="95">
        <v>1</v>
      </c>
      <c r="AL17" s="95">
        <v>1</v>
      </c>
      <c r="AM17" s="95">
        <v>1</v>
      </c>
      <c r="AN17" s="95">
        <v>1</v>
      </c>
      <c r="AO17" s="95">
        <v>0</v>
      </c>
      <c r="AP17" s="107">
        <v>11150546</v>
      </c>
      <c r="AQ17" s="107">
        <f t="shared" si="1"/>
        <v>0</v>
      </c>
      <c r="AR17" s="51"/>
      <c r="AS17" s="52" t="s">
        <v>101</v>
      </c>
      <c r="AT17" s="54"/>
      <c r="AV17" s="39" t="s">
        <v>104</v>
      </c>
      <c r="AW17" s="39" t="s">
        <v>105</v>
      </c>
      <c r="AY17" s="97"/>
    </row>
    <row r="18" spans="1:51" x14ac:dyDescent="0.25">
      <c r="B18" s="40">
        <v>2.2916666666666701</v>
      </c>
      <c r="C18" s="40">
        <v>0.33333333333333298</v>
      </c>
      <c r="D18" s="102">
        <v>6</v>
      </c>
      <c r="E18" s="41">
        <f t="shared" si="0"/>
        <v>4.2253521126760569</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132</v>
      </c>
      <c r="P18" s="103">
        <v>139</v>
      </c>
      <c r="Q18" s="103">
        <v>13423257</v>
      </c>
      <c r="R18" s="46">
        <f t="shared" si="4"/>
        <v>6489</v>
      </c>
      <c r="S18" s="47">
        <f t="shared" si="5"/>
        <v>155.73599999999999</v>
      </c>
      <c r="T18" s="47">
        <f t="shared" si="6"/>
        <v>6.4889999999999999</v>
      </c>
      <c r="U18" s="104">
        <v>8.4</v>
      </c>
      <c r="V18" s="104">
        <f t="shared" si="7"/>
        <v>8.4</v>
      </c>
      <c r="W18" s="105" t="s">
        <v>127</v>
      </c>
      <c r="X18" s="107">
        <v>0</v>
      </c>
      <c r="Y18" s="107">
        <v>1057</v>
      </c>
      <c r="Z18" s="107">
        <v>1186</v>
      </c>
      <c r="AA18" s="107">
        <v>1185</v>
      </c>
      <c r="AB18" s="107">
        <v>1186</v>
      </c>
      <c r="AC18" s="48" t="s">
        <v>90</v>
      </c>
      <c r="AD18" s="48" t="s">
        <v>90</v>
      </c>
      <c r="AE18" s="48" t="s">
        <v>90</v>
      </c>
      <c r="AF18" s="106" t="s">
        <v>90</v>
      </c>
      <c r="AG18" s="112">
        <v>49326848</v>
      </c>
      <c r="AH18" s="49">
        <f t="shared" si="9"/>
        <v>1480</v>
      </c>
      <c r="AI18" s="50">
        <f t="shared" si="8"/>
        <v>228.07828633071352</v>
      </c>
      <c r="AJ18" s="95">
        <v>0</v>
      </c>
      <c r="AK18" s="95">
        <v>1</v>
      </c>
      <c r="AL18" s="95">
        <v>1</v>
      </c>
      <c r="AM18" s="95">
        <v>1</v>
      </c>
      <c r="AN18" s="95">
        <v>1</v>
      </c>
      <c r="AO18" s="95">
        <v>0</v>
      </c>
      <c r="AP18" s="107">
        <v>11150546</v>
      </c>
      <c r="AQ18" s="107">
        <f t="shared" si="1"/>
        <v>0</v>
      </c>
      <c r="AR18" s="51"/>
      <c r="AS18" s="52" t="s">
        <v>101</v>
      </c>
      <c r="AV18" s="39" t="s">
        <v>106</v>
      </c>
      <c r="AW18" s="39" t="s">
        <v>107</v>
      </c>
      <c r="AY18" s="97"/>
    </row>
    <row r="19" spans="1:51" x14ac:dyDescent="0.25">
      <c r="A19" s="94" t="s">
        <v>130</v>
      </c>
      <c r="B19" s="40">
        <v>2.3333333333333299</v>
      </c>
      <c r="C19" s="40">
        <v>0.375</v>
      </c>
      <c r="D19" s="102">
        <v>6</v>
      </c>
      <c r="E19" s="41">
        <f t="shared" si="0"/>
        <v>4.2253521126760569</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132</v>
      </c>
      <c r="P19" s="103">
        <v>146</v>
      </c>
      <c r="Q19" s="103">
        <v>13429505</v>
      </c>
      <c r="R19" s="46">
        <f t="shared" si="4"/>
        <v>6248</v>
      </c>
      <c r="S19" s="47">
        <f t="shared" si="5"/>
        <v>149.952</v>
      </c>
      <c r="T19" s="47">
        <f t="shared" si="6"/>
        <v>6.2480000000000002</v>
      </c>
      <c r="U19" s="104">
        <v>7.7</v>
      </c>
      <c r="V19" s="104">
        <f t="shared" si="7"/>
        <v>7.7</v>
      </c>
      <c r="W19" s="105" t="s">
        <v>127</v>
      </c>
      <c r="X19" s="107">
        <v>0</v>
      </c>
      <c r="Y19" s="107">
        <v>1067</v>
      </c>
      <c r="Z19" s="107">
        <v>1186</v>
      </c>
      <c r="AA19" s="107">
        <v>1185</v>
      </c>
      <c r="AB19" s="107">
        <v>1187</v>
      </c>
      <c r="AC19" s="48" t="s">
        <v>90</v>
      </c>
      <c r="AD19" s="48" t="s">
        <v>90</v>
      </c>
      <c r="AE19" s="48" t="s">
        <v>90</v>
      </c>
      <c r="AF19" s="106" t="s">
        <v>90</v>
      </c>
      <c r="AG19" s="112">
        <v>49328228</v>
      </c>
      <c r="AH19" s="49">
        <f t="shared" si="9"/>
        <v>1380</v>
      </c>
      <c r="AI19" s="50">
        <f t="shared" si="8"/>
        <v>220.87067861715749</v>
      </c>
      <c r="AJ19" s="95">
        <v>0</v>
      </c>
      <c r="AK19" s="95">
        <v>1</v>
      </c>
      <c r="AL19" s="95">
        <v>1</v>
      </c>
      <c r="AM19" s="95">
        <v>1</v>
      </c>
      <c r="AN19" s="95">
        <v>1</v>
      </c>
      <c r="AO19" s="95">
        <v>0</v>
      </c>
      <c r="AP19" s="107">
        <v>11150546</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134</v>
      </c>
      <c r="P20" s="103">
        <v>146</v>
      </c>
      <c r="Q20" s="103">
        <v>13435597</v>
      </c>
      <c r="R20" s="46">
        <f t="shared" si="4"/>
        <v>6092</v>
      </c>
      <c r="S20" s="47">
        <f t="shared" si="5"/>
        <v>146.208</v>
      </c>
      <c r="T20" s="47">
        <f t="shared" si="6"/>
        <v>6.0919999999999996</v>
      </c>
      <c r="U20" s="104">
        <v>7</v>
      </c>
      <c r="V20" s="104">
        <f t="shared" si="7"/>
        <v>7</v>
      </c>
      <c r="W20" s="105" t="s">
        <v>127</v>
      </c>
      <c r="X20" s="107">
        <v>0</v>
      </c>
      <c r="Y20" s="107">
        <v>1056</v>
      </c>
      <c r="Z20" s="107">
        <v>1187</v>
      </c>
      <c r="AA20" s="107">
        <v>1185</v>
      </c>
      <c r="AB20" s="107">
        <v>1186</v>
      </c>
      <c r="AC20" s="48" t="s">
        <v>90</v>
      </c>
      <c r="AD20" s="48" t="s">
        <v>90</v>
      </c>
      <c r="AE20" s="48" t="s">
        <v>90</v>
      </c>
      <c r="AF20" s="106" t="s">
        <v>90</v>
      </c>
      <c r="AG20" s="112">
        <v>49329612</v>
      </c>
      <c r="AH20" s="49">
        <f t="shared" si="9"/>
        <v>1384</v>
      </c>
      <c r="AI20" s="50">
        <f t="shared" si="8"/>
        <v>227.1831910702561</v>
      </c>
      <c r="AJ20" s="95">
        <v>0</v>
      </c>
      <c r="AK20" s="95">
        <v>1</v>
      </c>
      <c r="AL20" s="95">
        <v>1</v>
      </c>
      <c r="AM20" s="95">
        <v>1</v>
      </c>
      <c r="AN20" s="95">
        <v>1</v>
      </c>
      <c r="AO20" s="95">
        <v>0</v>
      </c>
      <c r="AP20" s="107">
        <v>11150546</v>
      </c>
      <c r="AQ20" s="107">
        <v>0</v>
      </c>
      <c r="AR20" s="53">
        <v>1.23</v>
      </c>
      <c r="AS20" s="52" t="s">
        <v>130</v>
      </c>
      <c r="AY20" s="97"/>
    </row>
    <row r="21" spans="1:51" x14ac:dyDescent="0.25">
      <c r="B21" s="40">
        <v>2.4166666666666701</v>
      </c>
      <c r="C21" s="40">
        <v>0.45833333333333298</v>
      </c>
      <c r="D21" s="102">
        <v>5</v>
      </c>
      <c r="E21" s="41">
        <f t="shared" si="0"/>
        <v>3.5211267605633805</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131</v>
      </c>
      <c r="P21" s="103">
        <v>141</v>
      </c>
      <c r="Q21" s="103">
        <v>13441739</v>
      </c>
      <c r="R21" s="46">
        <f t="shared" si="4"/>
        <v>6142</v>
      </c>
      <c r="S21" s="47">
        <f t="shared" si="5"/>
        <v>147.40799999999999</v>
      </c>
      <c r="T21" s="47">
        <f t="shared" si="6"/>
        <v>6.1420000000000003</v>
      </c>
      <c r="U21" s="104">
        <v>6.3</v>
      </c>
      <c r="V21" s="104">
        <f t="shared" si="7"/>
        <v>6.3</v>
      </c>
      <c r="W21" s="105" t="s">
        <v>127</v>
      </c>
      <c r="X21" s="107">
        <v>0</v>
      </c>
      <c r="Y21" s="107">
        <v>1057</v>
      </c>
      <c r="Z21" s="107">
        <v>1187</v>
      </c>
      <c r="AA21" s="107">
        <v>1185</v>
      </c>
      <c r="AB21" s="107">
        <v>1186</v>
      </c>
      <c r="AC21" s="48" t="s">
        <v>90</v>
      </c>
      <c r="AD21" s="48" t="s">
        <v>90</v>
      </c>
      <c r="AE21" s="48" t="s">
        <v>90</v>
      </c>
      <c r="AF21" s="106" t="s">
        <v>90</v>
      </c>
      <c r="AG21" s="112">
        <v>49330996</v>
      </c>
      <c r="AH21" s="49">
        <f t="shared" si="9"/>
        <v>1384</v>
      </c>
      <c r="AI21" s="50">
        <f t="shared" si="8"/>
        <v>225.33376750244219</v>
      </c>
      <c r="AJ21" s="95">
        <v>0</v>
      </c>
      <c r="AK21" s="95">
        <v>1</v>
      </c>
      <c r="AL21" s="95">
        <v>1</v>
      </c>
      <c r="AM21" s="95">
        <v>1</v>
      </c>
      <c r="AN21" s="95">
        <v>1</v>
      </c>
      <c r="AO21" s="95">
        <v>0</v>
      </c>
      <c r="AP21" s="107">
        <v>11150546</v>
      </c>
      <c r="AQ21" s="107">
        <f t="shared" si="1"/>
        <v>0</v>
      </c>
      <c r="AR21" s="51"/>
      <c r="AS21" s="52" t="s">
        <v>101</v>
      </c>
      <c r="AY21" s="97"/>
    </row>
    <row r="22" spans="1:51" x14ac:dyDescent="0.25">
      <c r="A22" s="94" t="s">
        <v>135</v>
      </c>
      <c r="B22" s="40">
        <v>2.4583333333333299</v>
      </c>
      <c r="C22" s="40">
        <v>0.5</v>
      </c>
      <c r="D22" s="102">
        <v>5</v>
      </c>
      <c r="E22" s="41">
        <f t="shared" si="0"/>
        <v>3.5211267605633805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131</v>
      </c>
      <c r="P22" s="103">
        <v>139</v>
      </c>
      <c r="Q22" s="103">
        <v>13447737</v>
      </c>
      <c r="R22" s="46">
        <f t="shared" si="4"/>
        <v>5998</v>
      </c>
      <c r="S22" s="47">
        <f t="shared" si="5"/>
        <v>143.952</v>
      </c>
      <c r="T22" s="47">
        <f t="shared" si="6"/>
        <v>5.9980000000000002</v>
      </c>
      <c r="U22" s="104">
        <v>5.7</v>
      </c>
      <c r="V22" s="104">
        <f t="shared" si="7"/>
        <v>5.7</v>
      </c>
      <c r="W22" s="105" t="s">
        <v>127</v>
      </c>
      <c r="X22" s="107">
        <v>0</v>
      </c>
      <c r="Y22" s="107">
        <v>1056</v>
      </c>
      <c r="Z22" s="107">
        <v>1186</v>
      </c>
      <c r="AA22" s="107">
        <v>1185</v>
      </c>
      <c r="AB22" s="107">
        <v>1186</v>
      </c>
      <c r="AC22" s="48" t="s">
        <v>90</v>
      </c>
      <c r="AD22" s="48" t="s">
        <v>90</v>
      </c>
      <c r="AE22" s="48" t="s">
        <v>90</v>
      </c>
      <c r="AF22" s="106" t="s">
        <v>90</v>
      </c>
      <c r="AG22" s="112">
        <v>49332364</v>
      </c>
      <c r="AH22" s="49">
        <f t="shared" si="9"/>
        <v>1368</v>
      </c>
      <c r="AI22" s="50">
        <f t="shared" si="8"/>
        <v>228.07602534178059</v>
      </c>
      <c r="AJ22" s="95">
        <v>0</v>
      </c>
      <c r="AK22" s="95">
        <v>1</v>
      </c>
      <c r="AL22" s="95">
        <v>1</v>
      </c>
      <c r="AM22" s="95">
        <v>1</v>
      </c>
      <c r="AN22" s="95">
        <v>1</v>
      </c>
      <c r="AO22" s="95">
        <v>0</v>
      </c>
      <c r="AP22" s="107">
        <v>11150546</v>
      </c>
      <c r="AQ22" s="107">
        <f t="shared" si="1"/>
        <v>0</v>
      </c>
      <c r="AR22" s="51"/>
      <c r="AS22" s="52" t="s">
        <v>101</v>
      </c>
      <c r="AV22" s="55" t="s">
        <v>110</v>
      </c>
      <c r="AY22" s="97"/>
    </row>
    <row r="23" spans="1:51" x14ac:dyDescent="0.25">
      <c r="B23" s="40">
        <v>2.5</v>
      </c>
      <c r="C23" s="40">
        <v>0.54166666666666696</v>
      </c>
      <c r="D23" s="102">
        <v>5</v>
      </c>
      <c r="E23" s="41">
        <f t="shared" si="0"/>
        <v>3.5211267605633805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131</v>
      </c>
      <c r="P23" s="103">
        <v>140</v>
      </c>
      <c r="Q23" s="103">
        <v>13453664</v>
      </c>
      <c r="R23" s="46">
        <f t="shared" si="4"/>
        <v>5927</v>
      </c>
      <c r="S23" s="47">
        <f t="shared" si="5"/>
        <v>142.24799999999999</v>
      </c>
      <c r="T23" s="47">
        <f t="shared" si="6"/>
        <v>5.9269999999999996</v>
      </c>
      <c r="U23" s="104">
        <v>5.0999999999999996</v>
      </c>
      <c r="V23" s="104">
        <f t="shared" si="7"/>
        <v>5.0999999999999996</v>
      </c>
      <c r="W23" s="105" t="s">
        <v>127</v>
      </c>
      <c r="X23" s="107">
        <v>0</v>
      </c>
      <c r="Y23" s="107">
        <v>1057</v>
      </c>
      <c r="Z23" s="107">
        <v>1186</v>
      </c>
      <c r="AA23" s="107">
        <v>1185</v>
      </c>
      <c r="AB23" s="107">
        <v>1186</v>
      </c>
      <c r="AC23" s="48" t="s">
        <v>90</v>
      </c>
      <c r="AD23" s="48" t="s">
        <v>90</v>
      </c>
      <c r="AE23" s="48" t="s">
        <v>90</v>
      </c>
      <c r="AF23" s="106" t="s">
        <v>90</v>
      </c>
      <c r="AG23" s="112">
        <v>49333732</v>
      </c>
      <c r="AH23" s="49">
        <f t="shared" si="9"/>
        <v>1368</v>
      </c>
      <c r="AI23" s="50">
        <f t="shared" si="8"/>
        <v>230.8081660199089</v>
      </c>
      <c r="AJ23" s="95">
        <v>0</v>
      </c>
      <c r="AK23" s="95">
        <v>1</v>
      </c>
      <c r="AL23" s="95">
        <v>1</v>
      </c>
      <c r="AM23" s="95">
        <v>1</v>
      </c>
      <c r="AN23" s="95">
        <v>1</v>
      </c>
      <c r="AO23" s="95">
        <v>0</v>
      </c>
      <c r="AP23" s="107">
        <v>11150546</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133</v>
      </c>
      <c r="P24" s="103">
        <v>138</v>
      </c>
      <c r="Q24" s="103">
        <v>13459738</v>
      </c>
      <c r="R24" s="46">
        <f t="shared" si="4"/>
        <v>6074</v>
      </c>
      <c r="S24" s="47">
        <f t="shared" si="5"/>
        <v>145.77600000000001</v>
      </c>
      <c r="T24" s="47">
        <f t="shared" si="6"/>
        <v>6.0739999999999998</v>
      </c>
      <c r="U24" s="104">
        <v>4.5999999999999996</v>
      </c>
      <c r="V24" s="104">
        <f t="shared" si="7"/>
        <v>4.5999999999999996</v>
      </c>
      <c r="W24" s="105" t="s">
        <v>127</v>
      </c>
      <c r="X24" s="107">
        <v>0</v>
      </c>
      <c r="Y24" s="107">
        <v>1025</v>
      </c>
      <c r="Z24" s="107">
        <v>1187</v>
      </c>
      <c r="AA24" s="107">
        <v>1185</v>
      </c>
      <c r="AB24" s="107">
        <v>1187</v>
      </c>
      <c r="AC24" s="48" t="s">
        <v>90</v>
      </c>
      <c r="AD24" s="48" t="s">
        <v>90</v>
      </c>
      <c r="AE24" s="48" t="s">
        <v>90</v>
      </c>
      <c r="AF24" s="106" t="s">
        <v>90</v>
      </c>
      <c r="AG24" s="112">
        <v>49335128</v>
      </c>
      <c r="AH24" s="49">
        <f>IF(ISBLANK(AG24),"-",AG24-AG23)</f>
        <v>1396</v>
      </c>
      <c r="AI24" s="50">
        <f t="shared" si="8"/>
        <v>229.83207112281858</v>
      </c>
      <c r="AJ24" s="95">
        <v>0</v>
      </c>
      <c r="AK24" s="95">
        <v>1</v>
      </c>
      <c r="AL24" s="95">
        <v>1</v>
      </c>
      <c r="AM24" s="95">
        <v>1</v>
      </c>
      <c r="AN24" s="95">
        <v>1</v>
      </c>
      <c r="AO24" s="95">
        <v>0</v>
      </c>
      <c r="AP24" s="107">
        <v>11150546</v>
      </c>
      <c r="AQ24" s="107">
        <f t="shared" si="1"/>
        <v>0</v>
      </c>
      <c r="AR24" s="53">
        <v>1.26</v>
      </c>
      <c r="AS24" s="52" t="s">
        <v>113</v>
      </c>
      <c r="AV24" s="58" t="s">
        <v>29</v>
      </c>
      <c r="AW24" s="58">
        <v>14.7</v>
      </c>
      <c r="AY24" s="97"/>
    </row>
    <row r="25" spans="1:51" x14ac:dyDescent="0.25">
      <c r="A25" s="94" t="s">
        <v>130</v>
      </c>
      <c r="B25" s="40">
        <v>2.5833333333333299</v>
      </c>
      <c r="C25" s="40">
        <v>0.625</v>
      </c>
      <c r="D25" s="102">
        <v>5</v>
      </c>
      <c r="E25" s="41">
        <f t="shared" si="0"/>
        <v>3.5211267605633805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134</v>
      </c>
      <c r="P25" s="103">
        <v>136</v>
      </c>
      <c r="Q25" s="103">
        <v>13465378</v>
      </c>
      <c r="R25" s="46">
        <f t="shared" si="4"/>
        <v>5640</v>
      </c>
      <c r="S25" s="47">
        <f t="shared" si="5"/>
        <v>135.36000000000001</v>
      </c>
      <c r="T25" s="47">
        <f t="shared" si="6"/>
        <v>5.64</v>
      </c>
      <c r="U25" s="104">
        <v>4.2</v>
      </c>
      <c r="V25" s="104">
        <f t="shared" si="7"/>
        <v>4.2</v>
      </c>
      <c r="W25" s="105" t="s">
        <v>127</v>
      </c>
      <c r="X25" s="107">
        <v>0</v>
      </c>
      <c r="Y25" s="107">
        <v>1024</v>
      </c>
      <c r="Z25" s="107">
        <v>1187</v>
      </c>
      <c r="AA25" s="107">
        <v>1185</v>
      </c>
      <c r="AB25" s="107">
        <v>1186</v>
      </c>
      <c r="AC25" s="48" t="s">
        <v>90</v>
      </c>
      <c r="AD25" s="48" t="s">
        <v>90</v>
      </c>
      <c r="AE25" s="48" t="s">
        <v>90</v>
      </c>
      <c r="AF25" s="106" t="s">
        <v>90</v>
      </c>
      <c r="AG25" s="112">
        <v>49336428</v>
      </c>
      <c r="AH25" s="49">
        <f t="shared" si="9"/>
        <v>1300</v>
      </c>
      <c r="AI25" s="50">
        <f t="shared" si="8"/>
        <v>230.49645390070924</v>
      </c>
      <c r="AJ25" s="95">
        <v>0</v>
      </c>
      <c r="AK25" s="95">
        <v>1</v>
      </c>
      <c r="AL25" s="95">
        <v>1</v>
      </c>
      <c r="AM25" s="95">
        <v>1</v>
      </c>
      <c r="AN25" s="95">
        <v>1</v>
      </c>
      <c r="AO25" s="95">
        <v>0</v>
      </c>
      <c r="AP25" s="107">
        <v>11150546</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133</v>
      </c>
      <c r="P26" s="103">
        <v>138</v>
      </c>
      <c r="Q26" s="103">
        <v>13471416</v>
      </c>
      <c r="R26" s="46">
        <f t="shared" si="4"/>
        <v>6038</v>
      </c>
      <c r="S26" s="47">
        <f t="shared" si="5"/>
        <v>144.91200000000001</v>
      </c>
      <c r="T26" s="47">
        <f t="shared" si="6"/>
        <v>6.0380000000000003</v>
      </c>
      <c r="U26" s="104">
        <v>3.7</v>
      </c>
      <c r="V26" s="104">
        <f t="shared" si="7"/>
        <v>3.7</v>
      </c>
      <c r="W26" s="105" t="s">
        <v>127</v>
      </c>
      <c r="X26" s="107">
        <v>0</v>
      </c>
      <c r="Y26" s="107">
        <v>1025</v>
      </c>
      <c r="Z26" s="107">
        <v>1187</v>
      </c>
      <c r="AA26" s="107">
        <v>1185</v>
      </c>
      <c r="AB26" s="107">
        <v>1186</v>
      </c>
      <c r="AC26" s="48" t="s">
        <v>90</v>
      </c>
      <c r="AD26" s="48" t="s">
        <v>90</v>
      </c>
      <c r="AE26" s="48" t="s">
        <v>90</v>
      </c>
      <c r="AF26" s="106" t="s">
        <v>90</v>
      </c>
      <c r="AG26" s="112">
        <v>49337804</v>
      </c>
      <c r="AH26" s="49">
        <f t="shared" si="9"/>
        <v>1376</v>
      </c>
      <c r="AI26" s="50">
        <f t="shared" si="8"/>
        <v>227.89002981119575</v>
      </c>
      <c r="AJ26" s="95">
        <v>0</v>
      </c>
      <c r="AK26" s="95">
        <v>1</v>
      </c>
      <c r="AL26" s="95">
        <v>1</v>
      </c>
      <c r="AM26" s="95">
        <v>1</v>
      </c>
      <c r="AN26" s="95">
        <v>1</v>
      </c>
      <c r="AO26" s="95">
        <v>0</v>
      </c>
      <c r="AP26" s="107">
        <v>11150546</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136</v>
      </c>
      <c r="P27" s="103">
        <v>136</v>
      </c>
      <c r="Q27" s="103">
        <v>13476986</v>
      </c>
      <c r="R27" s="46">
        <f t="shared" si="4"/>
        <v>5570</v>
      </c>
      <c r="S27" s="47">
        <f t="shared" si="5"/>
        <v>133.68</v>
      </c>
      <c r="T27" s="47">
        <f t="shared" si="6"/>
        <v>5.57</v>
      </c>
      <c r="U27" s="104">
        <v>3.4</v>
      </c>
      <c r="V27" s="104">
        <f t="shared" si="7"/>
        <v>3.4</v>
      </c>
      <c r="W27" s="105" t="s">
        <v>127</v>
      </c>
      <c r="X27" s="107">
        <v>0</v>
      </c>
      <c r="Y27" s="107">
        <v>1004</v>
      </c>
      <c r="Z27" s="107">
        <v>1186</v>
      </c>
      <c r="AA27" s="107">
        <v>1185</v>
      </c>
      <c r="AB27" s="107">
        <v>1187</v>
      </c>
      <c r="AC27" s="48" t="s">
        <v>90</v>
      </c>
      <c r="AD27" s="48" t="s">
        <v>90</v>
      </c>
      <c r="AE27" s="48" t="s">
        <v>90</v>
      </c>
      <c r="AF27" s="106" t="s">
        <v>90</v>
      </c>
      <c r="AG27" s="112">
        <v>49339108</v>
      </c>
      <c r="AH27" s="49">
        <f t="shared" si="9"/>
        <v>1304</v>
      </c>
      <c r="AI27" s="50">
        <f t="shared" si="8"/>
        <v>234.1113105924596</v>
      </c>
      <c r="AJ27" s="95">
        <v>0</v>
      </c>
      <c r="AK27" s="95">
        <v>1</v>
      </c>
      <c r="AL27" s="95">
        <v>1</v>
      </c>
      <c r="AM27" s="95">
        <v>1</v>
      </c>
      <c r="AN27" s="95">
        <v>1</v>
      </c>
      <c r="AO27" s="95">
        <v>0</v>
      </c>
      <c r="AP27" s="107">
        <v>11150546</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122</v>
      </c>
      <c r="P28" s="103">
        <v>121</v>
      </c>
      <c r="Q28" s="103">
        <v>13481918</v>
      </c>
      <c r="R28" s="46">
        <f t="shared" si="4"/>
        <v>4932</v>
      </c>
      <c r="S28" s="47">
        <f t="shared" si="5"/>
        <v>118.36799999999999</v>
      </c>
      <c r="T28" s="47">
        <f t="shared" si="6"/>
        <v>4.9320000000000004</v>
      </c>
      <c r="U28" s="104">
        <v>3.2</v>
      </c>
      <c r="V28" s="104">
        <f t="shared" si="7"/>
        <v>3.2</v>
      </c>
      <c r="W28" s="105" t="s">
        <v>127</v>
      </c>
      <c r="X28" s="107">
        <v>0</v>
      </c>
      <c r="Y28" s="107">
        <v>1005</v>
      </c>
      <c r="Z28" s="107">
        <v>1186</v>
      </c>
      <c r="AA28" s="107">
        <v>1185</v>
      </c>
      <c r="AB28" s="107">
        <v>1185</v>
      </c>
      <c r="AC28" s="48" t="s">
        <v>90</v>
      </c>
      <c r="AD28" s="48" t="s">
        <v>90</v>
      </c>
      <c r="AE28" s="48" t="s">
        <v>90</v>
      </c>
      <c r="AF28" s="106" t="s">
        <v>90</v>
      </c>
      <c r="AG28" s="112">
        <v>49340240</v>
      </c>
      <c r="AH28" s="49">
        <f t="shared" si="9"/>
        <v>1132</v>
      </c>
      <c r="AI28" s="50">
        <f t="shared" si="8"/>
        <v>229.5214922952149</v>
      </c>
      <c r="AJ28" s="95">
        <v>0</v>
      </c>
      <c r="AK28" s="95">
        <v>1</v>
      </c>
      <c r="AL28" s="95">
        <v>1</v>
      </c>
      <c r="AM28" s="95">
        <v>1</v>
      </c>
      <c r="AN28" s="95">
        <v>1</v>
      </c>
      <c r="AO28" s="95">
        <v>0</v>
      </c>
      <c r="AP28" s="107">
        <v>11150546</v>
      </c>
      <c r="AQ28" s="107">
        <f t="shared" si="1"/>
        <v>0</v>
      </c>
      <c r="AR28" s="53">
        <v>1.23</v>
      </c>
      <c r="AS28" s="52" t="s">
        <v>113</v>
      </c>
      <c r="AV28" s="58" t="s">
        <v>116</v>
      </c>
      <c r="AW28" s="58">
        <v>101.325</v>
      </c>
      <c r="AY28" s="97"/>
    </row>
    <row r="29" spans="1:51" x14ac:dyDescent="0.25">
      <c r="A29" s="94" t="s">
        <v>130</v>
      </c>
      <c r="B29" s="40">
        <v>2.75</v>
      </c>
      <c r="C29" s="40">
        <v>0.79166666666666896</v>
      </c>
      <c r="D29" s="102">
        <v>0</v>
      </c>
      <c r="E29" s="41">
        <f t="shared" si="0"/>
        <v>0</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0</v>
      </c>
      <c r="P29" s="103">
        <v>0</v>
      </c>
      <c r="Q29" s="103">
        <v>13481918</v>
      </c>
      <c r="R29" s="46">
        <f t="shared" si="4"/>
        <v>0</v>
      </c>
      <c r="S29" s="47">
        <f t="shared" si="5"/>
        <v>0</v>
      </c>
      <c r="T29" s="47">
        <f t="shared" si="6"/>
        <v>0</v>
      </c>
      <c r="U29" s="104">
        <v>3.2</v>
      </c>
      <c r="V29" s="104">
        <f t="shared" si="7"/>
        <v>3.2</v>
      </c>
      <c r="W29" s="105">
        <v>0</v>
      </c>
      <c r="X29" s="107">
        <v>0</v>
      </c>
      <c r="Y29" s="107">
        <v>0</v>
      </c>
      <c r="Z29" s="107">
        <v>0</v>
      </c>
      <c r="AA29" s="107">
        <v>0</v>
      </c>
      <c r="AB29" s="107">
        <v>0</v>
      </c>
      <c r="AC29" s="48" t="s">
        <v>90</v>
      </c>
      <c r="AD29" s="48" t="s">
        <v>90</v>
      </c>
      <c r="AE29" s="48" t="s">
        <v>90</v>
      </c>
      <c r="AF29" s="106" t="s">
        <v>90</v>
      </c>
      <c r="AG29" s="112">
        <v>49340240</v>
      </c>
      <c r="AH29" s="49">
        <f t="shared" si="9"/>
        <v>0</v>
      </c>
      <c r="AI29" s="50" t="e">
        <f t="shared" si="8"/>
        <v>#DIV/0!</v>
      </c>
      <c r="AJ29" s="95">
        <v>0</v>
      </c>
      <c r="AK29" s="95">
        <v>0</v>
      </c>
      <c r="AL29" s="95">
        <v>0</v>
      </c>
      <c r="AM29" s="95">
        <v>0</v>
      </c>
      <c r="AN29" s="95">
        <v>0</v>
      </c>
      <c r="AO29" s="95">
        <v>0</v>
      </c>
      <c r="AP29" s="107">
        <v>11150546</v>
      </c>
      <c r="AQ29" s="107">
        <f t="shared" si="1"/>
        <v>0</v>
      </c>
      <c r="AR29" s="51"/>
      <c r="AS29" s="52" t="s">
        <v>113</v>
      </c>
      <c r="AY29" s="97"/>
    </row>
    <row r="30" spans="1:51" x14ac:dyDescent="0.25">
      <c r="B30" s="40">
        <v>2.7916666666666701</v>
      </c>
      <c r="C30" s="40">
        <v>0.83333333333333703</v>
      </c>
      <c r="D30" s="102">
        <v>0</v>
      </c>
      <c r="E30" s="41">
        <f t="shared" si="0"/>
        <v>0</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0</v>
      </c>
      <c r="P30" s="103">
        <v>0</v>
      </c>
      <c r="Q30" s="103">
        <v>13481918</v>
      </c>
      <c r="R30" s="46">
        <f t="shared" si="4"/>
        <v>0</v>
      </c>
      <c r="S30" s="47">
        <f t="shared" si="5"/>
        <v>0</v>
      </c>
      <c r="T30" s="47">
        <f t="shared" si="6"/>
        <v>0</v>
      </c>
      <c r="U30" s="104">
        <v>3.2</v>
      </c>
      <c r="V30" s="104">
        <f t="shared" si="7"/>
        <v>3.2</v>
      </c>
      <c r="W30" s="105">
        <v>0</v>
      </c>
      <c r="X30" s="107">
        <v>0</v>
      </c>
      <c r="Y30" s="107">
        <v>0</v>
      </c>
      <c r="Z30" s="107">
        <v>0</v>
      </c>
      <c r="AA30" s="107">
        <v>0</v>
      </c>
      <c r="AB30" s="107">
        <v>0</v>
      </c>
      <c r="AC30" s="48" t="s">
        <v>90</v>
      </c>
      <c r="AD30" s="48" t="s">
        <v>90</v>
      </c>
      <c r="AE30" s="48" t="s">
        <v>90</v>
      </c>
      <c r="AF30" s="106" t="s">
        <v>90</v>
      </c>
      <c r="AG30" s="112">
        <v>49340240</v>
      </c>
      <c r="AH30" s="49">
        <f t="shared" si="9"/>
        <v>0</v>
      </c>
      <c r="AI30" s="50" t="e">
        <f t="shared" si="8"/>
        <v>#DIV/0!</v>
      </c>
      <c r="AJ30" s="95">
        <v>0</v>
      </c>
      <c r="AK30" s="95">
        <v>0</v>
      </c>
      <c r="AL30" s="95">
        <v>0</v>
      </c>
      <c r="AM30" s="95">
        <v>0</v>
      </c>
      <c r="AN30" s="95">
        <v>0</v>
      </c>
      <c r="AO30" s="95">
        <v>0</v>
      </c>
      <c r="AP30" s="107">
        <v>11150546</v>
      </c>
      <c r="AQ30" s="107">
        <f t="shared" si="1"/>
        <v>0</v>
      </c>
      <c r="AR30" s="51"/>
      <c r="AS30" s="52" t="s">
        <v>113</v>
      </c>
      <c r="AV30" s="273" t="s">
        <v>117</v>
      </c>
      <c r="AW30" s="273"/>
      <c r="AY30" s="97"/>
    </row>
    <row r="31" spans="1:51" x14ac:dyDescent="0.25">
      <c r="B31" s="40">
        <v>2.8333333333333299</v>
      </c>
      <c r="C31" s="40">
        <v>0.875000000000004</v>
      </c>
      <c r="D31" s="102">
        <v>0</v>
      </c>
      <c r="E31" s="41">
        <f t="shared" si="0"/>
        <v>0</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0</v>
      </c>
      <c r="P31" s="103">
        <v>0</v>
      </c>
      <c r="Q31" s="103">
        <v>13481918</v>
      </c>
      <c r="R31" s="46">
        <f t="shared" si="4"/>
        <v>0</v>
      </c>
      <c r="S31" s="47">
        <f t="shared" si="5"/>
        <v>0</v>
      </c>
      <c r="T31" s="47">
        <f t="shared" si="6"/>
        <v>0</v>
      </c>
      <c r="U31" s="104">
        <v>3.2</v>
      </c>
      <c r="V31" s="104">
        <f t="shared" si="7"/>
        <v>3.2</v>
      </c>
      <c r="W31" s="105">
        <v>0</v>
      </c>
      <c r="X31" s="107">
        <v>0</v>
      </c>
      <c r="Y31" s="107">
        <v>0</v>
      </c>
      <c r="Z31" s="107">
        <v>0</v>
      </c>
      <c r="AA31" s="107">
        <v>0</v>
      </c>
      <c r="AB31" s="107">
        <v>0</v>
      </c>
      <c r="AC31" s="48" t="s">
        <v>90</v>
      </c>
      <c r="AD31" s="48" t="s">
        <v>90</v>
      </c>
      <c r="AE31" s="48" t="s">
        <v>90</v>
      </c>
      <c r="AF31" s="106" t="s">
        <v>90</v>
      </c>
      <c r="AG31" s="112">
        <v>49340240</v>
      </c>
      <c r="AH31" s="49">
        <f t="shared" si="9"/>
        <v>0</v>
      </c>
      <c r="AI31" s="50" t="e">
        <f t="shared" si="8"/>
        <v>#DIV/0!</v>
      </c>
      <c r="AJ31" s="95">
        <v>0</v>
      </c>
      <c r="AK31" s="95">
        <v>0</v>
      </c>
      <c r="AL31" s="95">
        <v>0</v>
      </c>
      <c r="AM31" s="95">
        <v>0</v>
      </c>
      <c r="AN31" s="95">
        <v>0</v>
      </c>
      <c r="AO31" s="95">
        <v>0</v>
      </c>
      <c r="AP31" s="107">
        <v>11150546</v>
      </c>
      <c r="AQ31" s="107">
        <f t="shared" si="1"/>
        <v>0</v>
      </c>
      <c r="AR31" s="51"/>
      <c r="AS31" s="52" t="s">
        <v>113</v>
      </c>
      <c r="AV31" s="59" t="s">
        <v>29</v>
      </c>
      <c r="AW31" s="59" t="s">
        <v>74</v>
      </c>
      <c r="AY31" s="97"/>
    </row>
    <row r="32" spans="1:51" x14ac:dyDescent="0.25">
      <c r="B32" s="40">
        <v>2.875</v>
      </c>
      <c r="C32" s="40">
        <v>0.91666666666667096</v>
      </c>
      <c r="D32" s="102">
        <v>0</v>
      </c>
      <c r="E32" s="41">
        <f t="shared" si="0"/>
        <v>0</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0</v>
      </c>
      <c r="P32" s="103">
        <v>0</v>
      </c>
      <c r="Q32" s="103">
        <v>13481918</v>
      </c>
      <c r="R32" s="46">
        <f t="shared" si="4"/>
        <v>0</v>
      </c>
      <c r="S32" s="47">
        <f t="shared" si="5"/>
        <v>0</v>
      </c>
      <c r="T32" s="47">
        <f t="shared" si="6"/>
        <v>0</v>
      </c>
      <c r="U32" s="104">
        <v>3.2</v>
      </c>
      <c r="V32" s="104">
        <f t="shared" si="7"/>
        <v>3.2</v>
      </c>
      <c r="W32" s="105"/>
      <c r="X32" s="107">
        <v>0</v>
      </c>
      <c r="Y32" s="107">
        <v>0</v>
      </c>
      <c r="Z32" s="107">
        <v>0</v>
      </c>
      <c r="AA32" s="107">
        <v>0</v>
      </c>
      <c r="AB32" s="107">
        <v>0</v>
      </c>
      <c r="AC32" s="48" t="s">
        <v>90</v>
      </c>
      <c r="AD32" s="48" t="s">
        <v>90</v>
      </c>
      <c r="AE32" s="48" t="s">
        <v>90</v>
      </c>
      <c r="AF32" s="106" t="s">
        <v>90</v>
      </c>
      <c r="AG32" s="112">
        <v>49340240</v>
      </c>
      <c r="AH32" s="49">
        <f t="shared" si="9"/>
        <v>0</v>
      </c>
      <c r="AI32" s="50" t="e">
        <f t="shared" si="8"/>
        <v>#DIV/0!</v>
      </c>
      <c r="AJ32" s="95">
        <v>0</v>
      </c>
      <c r="AK32" s="95">
        <v>0</v>
      </c>
      <c r="AL32" s="95">
        <v>0</v>
      </c>
      <c r="AM32" s="95">
        <v>0</v>
      </c>
      <c r="AN32" s="95">
        <v>0</v>
      </c>
      <c r="AO32" s="95">
        <v>0</v>
      </c>
      <c r="AP32" s="107">
        <v>11150546</v>
      </c>
      <c r="AQ32" s="107">
        <f t="shared" si="1"/>
        <v>0</v>
      </c>
      <c r="AR32" s="53">
        <v>0</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0</v>
      </c>
      <c r="E33" s="41">
        <f t="shared" si="0"/>
        <v>0</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0</v>
      </c>
      <c r="P33" s="103">
        <v>0</v>
      </c>
      <c r="Q33" s="103">
        <v>13481918</v>
      </c>
      <c r="R33" s="46">
        <f t="shared" si="4"/>
        <v>0</v>
      </c>
      <c r="S33" s="47">
        <f t="shared" si="5"/>
        <v>0</v>
      </c>
      <c r="T33" s="47">
        <f t="shared" si="6"/>
        <v>0</v>
      </c>
      <c r="U33" s="104">
        <v>4.8</v>
      </c>
      <c r="V33" s="104">
        <f t="shared" si="7"/>
        <v>4.8</v>
      </c>
      <c r="W33" s="105"/>
      <c r="X33" s="107">
        <v>0</v>
      </c>
      <c r="Y33" s="107">
        <v>0</v>
      </c>
      <c r="Z33" s="107">
        <v>0</v>
      </c>
      <c r="AA33" s="107">
        <v>0</v>
      </c>
      <c r="AB33" s="107">
        <v>0</v>
      </c>
      <c r="AC33" s="48" t="s">
        <v>90</v>
      </c>
      <c r="AD33" s="48" t="s">
        <v>90</v>
      </c>
      <c r="AE33" s="48" t="s">
        <v>90</v>
      </c>
      <c r="AF33" s="106" t="s">
        <v>90</v>
      </c>
      <c r="AG33" s="112">
        <v>49340240</v>
      </c>
      <c r="AH33" s="49">
        <f t="shared" si="9"/>
        <v>0</v>
      </c>
      <c r="AI33" s="50" t="e">
        <f t="shared" si="8"/>
        <v>#DIV/0!</v>
      </c>
      <c r="AJ33" s="95">
        <v>0</v>
      </c>
      <c r="AK33" s="95">
        <v>0</v>
      </c>
      <c r="AL33" s="95">
        <v>0</v>
      </c>
      <c r="AM33" s="95">
        <v>0</v>
      </c>
      <c r="AN33" s="95">
        <v>0</v>
      </c>
      <c r="AO33" s="95">
        <v>0</v>
      </c>
      <c r="AP33" s="107">
        <v>11151100</v>
      </c>
      <c r="AQ33" s="107">
        <f t="shared" si="1"/>
        <v>554</v>
      </c>
      <c r="AR33" s="51"/>
      <c r="AS33" s="52" t="s">
        <v>113</v>
      </c>
      <c r="AY33" s="97"/>
    </row>
    <row r="34" spans="2:51" x14ac:dyDescent="0.25">
      <c r="B34" s="40">
        <v>2.9583333333333299</v>
      </c>
      <c r="C34" s="40">
        <v>1</v>
      </c>
      <c r="D34" s="102">
        <v>0</v>
      </c>
      <c r="E34" s="41">
        <f t="shared" si="0"/>
        <v>0</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0</v>
      </c>
      <c r="P34" s="103">
        <v>0</v>
      </c>
      <c r="Q34" s="103">
        <v>13481918</v>
      </c>
      <c r="R34" s="46">
        <f t="shared" si="4"/>
        <v>0</v>
      </c>
      <c r="S34" s="47">
        <f t="shared" si="5"/>
        <v>0</v>
      </c>
      <c r="T34" s="47">
        <f t="shared" si="6"/>
        <v>0</v>
      </c>
      <c r="U34" s="104">
        <v>5</v>
      </c>
      <c r="V34" s="104">
        <f t="shared" si="7"/>
        <v>5</v>
      </c>
      <c r="W34" s="105"/>
      <c r="X34" s="107">
        <v>0</v>
      </c>
      <c r="Y34" s="107">
        <v>0</v>
      </c>
      <c r="Z34" s="107">
        <v>0</v>
      </c>
      <c r="AA34" s="107">
        <v>0</v>
      </c>
      <c r="AB34" s="107">
        <v>0</v>
      </c>
      <c r="AC34" s="48" t="s">
        <v>90</v>
      </c>
      <c r="AD34" s="48" t="s">
        <v>90</v>
      </c>
      <c r="AE34" s="48" t="s">
        <v>90</v>
      </c>
      <c r="AF34" s="106" t="s">
        <v>90</v>
      </c>
      <c r="AG34" s="112">
        <v>49340240</v>
      </c>
      <c r="AH34" s="49">
        <f t="shared" si="9"/>
        <v>0</v>
      </c>
      <c r="AI34" s="50" t="e">
        <f t="shared" si="8"/>
        <v>#DIV/0!</v>
      </c>
      <c r="AJ34" s="95">
        <v>0</v>
      </c>
      <c r="AK34" s="95">
        <v>0</v>
      </c>
      <c r="AL34" s="95">
        <v>0</v>
      </c>
      <c r="AM34" s="95">
        <v>0</v>
      </c>
      <c r="AN34" s="95">
        <v>0</v>
      </c>
      <c r="AO34" s="95">
        <v>0</v>
      </c>
      <c r="AP34" s="107">
        <v>11152124</v>
      </c>
      <c r="AQ34" s="107">
        <f t="shared" si="1"/>
        <v>1024</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03">
        <v>13481918</v>
      </c>
      <c r="R35" s="64">
        <f>SUM(R11:R34)</f>
        <v>99094</v>
      </c>
      <c r="S35" s="65">
        <f>AVERAGE(S11:S34)</f>
        <v>99.093999999999994</v>
      </c>
      <c r="T35" s="65">
        <f>SUM(T11:T34)</f>
        <v>99.094000000000008</v>
      </c>
      <c r="U35" s="104"/>
      <c r="V35" s="91"/>
      <c r="W35" s="57"/>
      <c r="X35" s="85"/>
      <c r="Y35" s="86"/>
      <c r="Z35" s="86"/>
      <c r="AA35" s="86"/>
      <c r="AB35" s="87"/>
      <c r="AC35" s="85"/>
      <c r="AD35" s="86"/>
      <c r="AE35" s="87"/>
      <c r="AF35" s="88"/>
      <c r="AG35" s="66">
        <f>AG34-AG10</f>
        <v>21764</v>
      </c>
      <c r="AH35" s="67">
        <f>SUM(AH11:AH34)</f>
        <v>21764</v>
      </c>
      <c r="AI35" s="68">
        <f>$AH$35/$T35</f>
        <v>219.62984640846062</v>
      </c>
      <c r="AJ35" s="95"/>
      <c r="AK35" s="95"/>
      <c r="AL35" s="95"/>
      <c r="AM35" s="95"/>
      <c r="AN35" s="95"/>
      <c r="AO35" s="69"/>
      <c r="AP35" s="70">
        <f>AP34-AP10</f>
        <v>5029</v>
      </c>
      <c r="AQ35" s="71">
        <f>SUM(AQ11:AQ34)</f>
        <v>5029</v>
      </c>
      <c r="AR35" s="72">
        <f>AVERAGE(AR11:AR34)</f>
        <v>1.0933333333333335</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88" t="s">
        <v>228</v>
      </c>
      <c r="C41" s="163"/>
      <c r="D41" s="163"/>
      <c r="E41" s="163"/>
      <c r="F41" s="163"/>
      <c r="G41" s="163"/>
      <c r="H41" s="163"/>
      <c r="I41" s="189"/>
      <c r="J41" s="189"/>
      <c r="K41" s="189"/>
      <c r="L41" s="189"/>
      <c r="M41" s="189"/>
      <c r="N41" s="189"/>
      <c r="O41" s="189"/>
      <c r="P41" s="189"/>
      <c r="Q41" s="189"/>
      <c r="R41" s="189"/>
      <c r="S41" s="191"/>
      <c r="T41" s="139"/>
      <c r="U41" s="139"/>
      <c r="V41" s="139"/>
      <c r="W41" s="98"/>
      <c r="X41" s="98"/>
      <c r="Y41" s="98"/>
      <c r="Z41" s="98"/>
      <c r="AA41" s="98"/>
      <c r="AB41" s="98"/>
      <c r="AC41" s="98"/>
      <c r="AD41" s="98"/>
      <c r="AE41" s="98"/>
      <c r="AM41" s="20"/>
      <c r="AN41" s="96"/>
      <c r="AO41" s="96"/>
      <c r="AP41" s="96"/>
      <c r="AQ41" s="96"/>
      <c r="AR41" s="98"/>
      <c r="AV41" s="73"/>
      <c r="AW41" s="73"/>
      <c r="AY41" s="97"/>
    </row>
    <row r="42" spans="2:51" x14ac:dyDescent="0.25">
      <c r="B42" s="115" t="s">
        <v>225</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35" t="s">
        <v>243</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221" t="s">
        <v>244</v>
      </c>
      <c r="C44" s="210"/>
      <c r="D44" s="210"/>
      <c r="E44" s="210"/>
      <c r="F44" s="210"/>
      <c r="G44" s="210"/>
      <c r="H44" s="210"/>
      <c r="I44" s="211"/>
      <c r="J44" s="211"/>
      <c r="K44" s="211"/>
      <c r="L44" s="211"/>
      <c r="M44" s="211"/>
      <c r="N44" s="211"/>
      <c r="O44" s="211"/>
      <c r="P44" s="211"/>
      <c r="Q44" s="211"/>
      <c r="R44" s="211"/>
      <c r="S44" s="212"/>
      <c r="T44" s="212"/>
      <c r="U44" s="212"/>
      <c r="V44" s="83"/>
      <c r="W44" s="98"/>
      <c r="X44" s="98"/>
      <c r="Y44" s="98"/>
      <c r="Z44" s="98"/>
      <c r="AA44" s="98"/>
      <c r="AB44" s="98"/>
      <c r="AC44" s="98"/>
      <c r="AD44" s="98"/>
      <c r="AE44" s="98"/>
      <c r="AM44" s="20"/>
      <c r="AN44" s="96"/>
      <c r="AO44" s="96"/>
      <c r="AP44" s="96"/>
      <c r="AQ44" s="96"/>
      <c r="AR44" s="98"/>
      <c r="AV44" s="113"/>
      <c r="AW44" s="113"/>
      <c r="AY44" s="97"/>
    </row>
    <row r="45" spans="2:51" x14ac:dyDescent="0.25">
      <c r="B45" s="114" t="s">
        <v>247</v>
      </c>
      <c r="C45" s="99"/>
      <c r="D45" s="99"/>
      <c r="E45" s="99"/>
      <c r="F45" s="99"/>
      <c r="G45" s="99"/>
      <c r="H45" s="99"/>
      <c r="I45" s="100"/>
      <c r="J45" s="100"/>
      <c r="K45" s="100"/>
      <c r="L45" s="100"/>
      <c r="M45" s="100"/>
      <c r="N45" s="100"/>
      <c r="O45" s="100"/>
      <c r="P45" s="100"/>
      <c r="Q45" s="100"/>
      <c r="R45" s="100"/>
      <c r="S45" s="139"/>
      <c r="T45" s="139"/>
      <c r="U45" s="139"/>
      <c r="V45" s="83"/>
      <c r="W45" s="98"/>
      <c r="X45" s="98"/>
      <c r="Y45" s="98"/>
      <c r="Z45" s="98"/>
      <c r="AA45" s="98"/>
      <c r="AB45" s="98"/>
      <c r="AC45" s="98"/>
      <c r="AD45" s="98"/>
      <c r="AE45" s="98"/>
      <c r="AM45" s="20"/>
      <c r="AN45" s="96"/>
      <c r="AO45" s="96"/>
      <c r="AP45" s="96"/>
      <c r="AQ45" s="96"/>
      <c r="AR45" s="98"/>
      <c r="AV45" s="113"/>
      <c r="AW45" s="113"/>
      <c r="AY45" s="97"/>
    </row>
    <row r="46" spans="2:51" x14ac:dyDescent="0.25">
      <c r="B46" s="81" t="s">
        <v>245</v>
      </c>
      <c r="C46" s="99"/>
      <c r="D46" s="99"/>
      <c r="E46" s="99"/>
      <c r="F46" s="99"/>
      <c r="G46" s="99"/>
      <c r="H46" s="99"/>
      <c r="I46" s="100"/>
      <c r="J46" s="100"/>
      <c r="K46" s="100"/>
      <c r="L46" s="100"/>
      <c r="M46" s="100"/>
      <c r="N46" s="100"/>
      <c r="O46" s="100"/>
      <c r="P46" s="100"/>
      <c r="Q46" s="100"/>
      <c r="R46" s="100"/>
      <c r="S46" s="139"/>
      <c r="T46" s="139"/>
      <c r="U46" s="139"/>
      <c r="V46" s="83"/>
      <c r="W46" s="98"/>
      <c r="X46" s="98"/>
      <c r="Y46" s="98"/>
      <c r="Z46" s="98"/>
      <c r="AA46" s="98"/>
      <c r="AB46" s="98"/>
      <c r="AC46" s="98"/>
      <c r="AD46" s="98"/>
      <c r="AE46" s="98"/>
      <c r="AM46" s="20"/>
      <c r="AN46" s="96"/>
      <c r="AO46" s="96"/>
      <c r="AP46" s="96"/>
      <c r="AQ46" s="96"/>
      <c r="AR46" s="98"/>
      <c r="AV46" s="113"/>
      <c r="AW46" s="113"/>
      <c r="AY46" s="97"/>
    </row>
    <row r="47" spans="2:51" x14ac:dyDescent="0.25">
      <c r="B47" s="123" t="s">
        <v>141</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14" t="s">
        <v>246</v>
      </c>
      <c r="C48" s="99"/>
      <c r="D48" s="192"/>
      <c r="E48" s="193"/>
      <c r="F48" s="193"/>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142</v>
      </c>
      <c r="C49" s="99"/>
      <c r="D49" s="99"/>
      <c r="E49" s="99"/>
      <c r="F49" s="150"/>
      <c r="G49" s="150"/>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143</v>
      </c>
      <c r="C50" s="150"/>
      <c r="D50" s="150"/>
      <c r="E50" s="150"/>
      <c r="F50" s="150"/>
      <c r="G50" s="150"/>
      <c r="H50" s="99"/>
      <c r="I50" s="100"/>
      <c r="J50" s="100"/>
      <c r="K50" s="100"/>
      <c r="L50" s="100"/>
      <c r="M50" s="100"/>
      <c r="N50" s="100"/>
      <c r="O50" s="100"/>
      <c r="P50" s="100"/>
      <c r="Q50" s="100"/>
      <c r="R50" s="100"/>
      <c r="S50" s="139"/>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14" t="s">
        <v>155</v>
      </c>
      <c r="C51" s="99"/>
      <c r="D51" s="99"/>
      <c r="E51" s="99"/>
      <c r="F51" s="99"/>
      <c r="G51" s="99"/>
      <c r="H51" s="99"/>
      <c r="I51" s="100"/>
      <c r="J51" s="100"/>
      <c r="K51" s="100"/>
      <c r="L51" s="100"/>
      <c r="M51" s="100"/>
      <c r="N51" s="100"/>
      <c r="O51" s="100"/>
      <c r="P51" s="100"/>
      <c r="Q51" s="100"/>
      <c r="R51" s="100"/>
      <c r="S51" s="139"/>
      <c r="T51" s="139"/>
      <c r="U51" s="139"/>
      <c r="V51" s="139"/>
      <c r="W51" s="98"/>
      <c r="X51" s="98"/>
      <c r="Y51" s="98"/>
      <c r="Z51" s="98"/>
      <c r="AA51" s="98"/>
      <c r="AB51" s="98"/>
      <c r="AC51" s="98"/>
      <c r="AD51" s="98"/>
      <c r="AE51" s="98"/>
      <c r="AM51" s="20"/>
      <c r="AN51" s="96"/>
      <c r="AO51" s="96"/>
      <c r="AP51" s="96"/>
      <c r="AQ51" s="96"/>
      <c r="AR51" s="98"/>
      <c r="AV51" s="113"/>
      <c r="AW51" s="113"/>
      <c r="AY51" s="97"/>
    </row>
    <row r="52" spans="1:51" x14ac:dyDescent="0.25">
      <c r="B52" s="123" t="s">
        <v>248</v>
      </c>
      <c r="C52" s="99"/>
      <c r="D52" s="99"/>
      <c r="E52" s="99"/>
      <c r="F52" s="99"/>
      <c r="G52" s="99"/>
      <c r="H52" s="99"/>
      <c r="I52" s="100"/>
      <c r="J52" s="100"/>
      <c r="K52" s="100"/>
      <c r="L52" s="100"/>
      <c r="M52" s="100"/>
      <c r="N52" s="100"/>
      <c r="O52" s="100"/>
      <c r="P52" s="100"/>
      <c r="Q52" s="100"/>
      <c r="R52" s="100"/>
      <c r="S52" s="139"/>
      <c r="T52" s="139"/>
      <c r="U52" s="139"/>
      <c r="V52" s="139"/>
      <c r="W52" s="98"/>
      <c r="X52" s="98"/>
      <c r="Y52" s="98"/>
      <c r="Z52" s="98"/>
      <c r="AA52" s="98"/>
      <c r="AB52" s="98"/>
      <c r="AC52" s="98"/>
      <c r="AD52" s="98"/>
      <c r="AE52" s="98"/>
      <c r="AM52" s="20"/>
      <c r="AN52" s="96"/>
      <c r="AO52" s="96"/>
      <c r="AP52" s="96"/>
      <c r="AQ52" s="96"/>
      <c r="AR52" s="98"/>
      <c r="AV52" s="113"/>
      <c r="AW52" s="113"/>
      <c r="AY52" s="97"/>
    </row>
    <row r="53" spans="1:51" x14ac:dyDescent="0.25">
      <c r="A53" s="161"/>
      <c r="B53" s="123" t="s">
        <v>132</v>
      </c>
      <c r="C53" s="99"/>
      <c r="D53" s="99"/>
      <c r="E53" s="99"/>
      <c r="F53" s="99"/>
      <c r="G53" s="99"/>
      <c r="H53" s="99"/>
      <c r="I53" s="100"/>
      <c r="J53" s="100"/>
      <c r="K53" s="100"/>
      <c r="L53" s="100"/>
      <c r="M53" s="100"/>
      <c r="N53" s="100"/>
      <c r="O53" s="100"/>
      <c r="P53" s="100"/>
      <c r="Q53" s="100"/>
      <c r="R53" s="100"/>
      <c r="S53" s="139"/>
      <c r="T53" s="139"/>
      <c r="U53" s="139"/>
      <c r="V53" s="139"/>
      <c r="W53" s="98"/>
      <c r="X53" s="98"/>
      <c r="Y53" s="98"/>
      <c r="Z53" s="98"/>
      <c r="AA53" s="98"/>
      <c r="AB53" s="98"/>
      <c r="AC53" s="98"/>
      <c r="AD53" s="98"/>
      <c r="AE53" s="98"/>
      <c r="AM53" s="20"/>
      <c r="AN53" s="96"/>
      <c r="AO53" s="96"/>
      <c r="AP53" s="96"/>
      <c r="AQ53" s="96"/>
      <c r="AR53" s="98"/>
      <c r="AV53" s="113"/>
      <c r="AW53" s="113"/>
      <c r="AY53" s="97"/>
    </row>
    <row r="54" spans="1:51" x14ac:dyDescent="0.25">
      <c r="A54" s="161"/>
      <c r="B54" s="123" t="s">
        <v>133</v>
      </c>
      <c r="C54" s="99"/>
      <c r="D54" s="99"/>
      <c r="E54" s="99"/>
      <c r="F54" s="99"/>
      <c r="G54" s="99"/>
      <c r="H54" s="99"/>
      <c r="I54" s="100"/>
      <c r="J54" s="100"/>
      <c r="K54" s="100"/>
      <c r="L54" s="100"/>
      <c r="M54" s="100"/>
      <c r="N54" s="100"/>
      <c r="O54" s="100"/>
      <c r="P54" s="100"/>
      <c r="Q54" s="100"/>
      <c r="R54" s="100"/>
      <c r="S54" s="139"/>
      <c r="T54" s="139"/>
      <c r="U54" s="139"/>
      <c r="V54" s="139"/>
      <c r="W54" s="98"/>
      <c r="X54" s="98"/>
      <c r="Y54" s="98"/>
      <c r="Z54" s="98"/>
      <c r="AA54" s="98"/>
      <c r="AB54" s="98"/>
      <c r="AC54" s="98"/>
      <c r="AD54" s="98"/>
      <c r="AE54" s="98"/>
      <c r="AM54" s="20"/>
      <c r="AN54" s="96"/>
      <c r="AO54" s="96"/>
      <c r="AP54" s="96"/>
      <c r="AQ54" s="96"/>
      <c r="AR54" s="98"/>
      <c r="AV54" s="113"/>
      <c r="AW54" s="113"/>
      <c r="AY54" s="97"/>
    </row>
    <row r="55" spans="1:51" x14ac:dyDescent="0.25">
      <c r="A55" s="161"/>
      <c r="B55" s="222" t="s">
        <v>249</v>
      </c>
      <c r="C55" s="223"/>
      <c r="D55" s="223"/>
      <c r="E55" s="223"/>
      <c r="F55" s="223"/>
      <c r="G55" s="223"/>
      <c r="H55" s="223"/>
      <c r="I55" s="224"/>
      <c r="J55" s="224"/>
      <c r="K55" s="224"/>
      <c r="L55" s="224"/>
      <c r="M55" s="224"/>
      <c r="N55" s="224"/>
      <c r="O55" s="224"/>
      <c r="P55" s="224"/>
      <c r="Q55" s="224"/>
      <c r="R55" s="100"/>
      <c r="S55" s="139"/>
      <c r="T55" s="139"/>
      <c r="U55" s="139"/>
      <c r="V55" s="139"/>
      <c r="W55" s="98"/>
      <c r="X55" s="98"/>
      <c r="Y55" s="98"/>
      <c r="Z55" s="98"/>
      <c r="AA55" s="98"/>
      <c r="AB55" s="98"/>
      <c r="AC55" s="98"/>
      <c r="AD55" s="98"/>
      <c r="AE55" s="98"/>
      <c r="AM55" s="20"/>
      <c r="AN55" s="96"/>
      <c r="AO55" s="96"/>
      <c r="AP55" s="96"/>
      <c r="AQ55" s="96"/>
      <c r="AR55" s="98"/>
      <c r="AV55" s="113"/>
      <c r="AW55" s="113"/>
      <c r="AY55" s="97"/>
    </row>
    <row r="56" spans="1:51" x14ac:dyDescent="0.25">
      <c r="B56" s="230" t="s">
        <v>250</v>
      </c>
      <c r="C56" s="194"/>
      <c r="D56" s="194"/>
      <c r="E56" s="99"/>
      <c r="F56" s="99"/>
      <c r="G56" s="99"/>
      <c r="H56" s="99"/>
      <c r="I56" s="100"/>
      <c r="J56" s="100"/>
      <c r="K56" s="100"/>
      <c r="L56" s="100"/>
      <c r="M56" s="100"/>
      <c r="N56" s="100"/>
      <c r="O56" s="100"/>
      <c r="P56" s="100"/>
      <c r="Q56" s="100"/>
      <c r="R56" s="100"/>
      <c r="S56" s="139"/>
      <c r="T56" s="139"/>
      <c r="U56" s="139"/>
      <c r="V56" s="139"/>
      <c r="W56" s="98"/>
      <c r="X56" s="98"/>
      <c r="Y56" s="98"/>
      <c r="Z56" s="98"/>
      <c r="AA56" s="98"/>
      <c r="AB56" s="98"/>
      <c r="AC56" s="98"/>
      <c r="AD56" s="98"/>
      <c r="AE56" s="98"/>
      <c r="AM56" s="20"/>
      <c r="AN56" s="96"/>
      <c r="AO56" s="96"/>
      <c r="AP56" s="96"/>
      <c r="AQ56" s="96"/>
      <c r="AR56" s="98"/>
      <c r="AV56" s="113"/>
      <c r="AW56" s="113"/>
      <c r="AY56" s="97"/>
    </row>
    <row r="57" spans="1:51" x14ac:dyDescent="0.25">
      <c r="B57" s="123" t="s">
        <v>136</v>
      </c>
      <c r="C57" s="99"/>
      <c r="D57" s="99"/>
      <c r="E57" s="99"/>
      <c r="F57" s="99"/>
      <c r="G57" s="99"/>
      <c r="H57" s="99"/>
      <c r="I57" s="100"/>
      <c r="J57" s="100"/>
      <c r="K57" s="100"/>
      <c r="L57" s="100"/>
      <c r="M57" s="100"/>
      <c r="N57" s="100"/>
      <c r="O57" s="100"/>
      <c r="P57" s="100"/>
      <c r="Q57" s="100"/>
      <c r="R57" s="100"/>
      <c r="S57" s="190"/>
      <c r="T57" s="139"/>
      <c r="U57" s="139"/>
      <c r="V57" s="139"/>
      <c r="W57" s="98"/>
      <c r="X57" s="98"/>
      <c r="Y57" s="98"/>
      <c r="Z57" s="98"/>
      <c r="AA57" s="98"/>
      <c r="AB57" s="98"/>
      <c r="AC57" s="98"/>
      <c r="AD57" s="98"/>
      <c r="AE57" s="98"/>
      <c r="AM57" s="20"/>
      <c r="AN57" s="96"/>
      <c r="AO57" s="96"/>
      <c r="AP57" s="96"/>
      <c r="AQ57" s="96"/>
      <c r="AR57" s="98"/>
      <c r="AV57" s="113"/>
      <c r="AW57" s="113"/>
      <c r="AY57" s="97"/>
    </row>
    <row r="58" spans="1:51" x14ac:dyDescent="0.25">
      <c r="B58" s="123" t="s">
        <v>134</v>
      </c>
      <c r="C58" s="99"/>
      <c r="D58" s="99"/>
      <c r="E58" s="99"/>
      <c r="F58" s="99"/>
      <c r="G58" s="99"/>
      <c r="H58" s="99"/>
      <c r="I58" s="100"/>
      <c r="J58" s="100"/>
      <c r="K58" s="100"/>
      <c r="L58" s="100"/>
      <c r="M58" s="100"/>
      <c r="N58" s="100"/>
      <c r="O58" s="100"/>
      <c r="P58" s="100"/>
      <c r="Q58" s="100"/>
      <c r="R58" s="100"/>
      <c r="S58" s="190"/>
      <c r="T58" s="139"/>
      <c r="U58" s="139"/>
      <c r="V58" s="139"/>
      <c r="W58" s="98"/>
      <c r="X58" s="98"/>
      <c r="Y58" s="98"/>
      <c r="Z58" s="98"/>
      <c r="AA58" s="98"/>
      <c r="AB58" s="98"/>
      <c r="AC58" s="98"/>
      <c r="AD58" s="98"/>
      <c r="AE58" s="98"/>
      <c r="AM58" s="20"/>
      <c r="AN58" s="96"/>
      <c r="AO58" s="96"/>
      <c r="AP58" s="96"/>
      <c r="AQ58" s="96"/>
      <c r="AR58" s="98"/>
      <c r="AV58" s="113"/>
      <c r="AW58" s="113"/>
      <c r="AY58" s="97"/>
    </row>
    <row r="59" spans="1:51" x14ac:dyDescent="0.25">
      <c r="B59" s="114" t="s">
        <v>251</v>
      </c>
      <c r="C59" s="99"/>
      <c r="D59" s="99"/>
      <c r="E59" s="99"/>
      <c r="F59" s="99"/>
      <c r="G59" s="99"/>
      <c r="H59" s="99"/>
      <c r="I59" s="100"/>
      <c r="J59" s="100"/>
      <c r="K59" s="100"/>
      <c r="L59" s="100"/>
      <c r="M59" s="100"/>
      <c r="N59" s="100"/>
      <c r="O59" s="100"/>
      <c r="P59" s="100"/>
      <c r="Q59" s="100"/>
      <c r="R59" s="100"/>
      <c r="S59" s="139"/>
      <c r="T59" s="139"/>
      <c r="U59" s="139"/>
      <c r="V59" s="139"/>
      <c r="W59" s="98"/>
      <c r="X59" s="98"/>
      <c r="Y59" s="98"/>
      <c r="Z59" s="98"/>
      <c r="AA59" s="98"/>
      <c r="AB59" s="98"/>
      <c r="AC59" s="98"/>
      <c r="AD59" s="98"/>
      <c r="AE59" s="98"/>
      <c r="AM59" s="20"/>
      <c r="AN59" s="96"/>
      <c r="AO59" s="96"/>
      <c r="AP59" s="96"/>
      <c r="AQ59" s="96"/>
      <c r="AR59" s="98"/>
      <c r="AV59" s="113"/>
      <c r="AW59" s="113"/>
      <c r="AY59" s="97"/>
    </row>
    <row r="60" spans="1:51" x14ac:dyDescent="0.25">
      <c r="B60" s="168"/>
      <c r="C60" s="99"/>
      <c r="D60" s="99"/>
      <c r="E60" s="99"/>
      <c r="F60" s="99"/>
      <c r="G60" s="99"/>
      <c r="H60" s="99"/>
      <c r="I60" s="100"/>
      <c r="J60" s="100"/>
      <c r="K60" s="100"/>
      <c r="L60" s="100"/>
      <c r="M60" s="100"/>
      <c r="N60" s="100"/>
      <c r="O60" s="100"/>
      <c r="P60" s="100"/>
      <c r="Q60" s="100"/>
      <c r="R60" s="100"/>
      <c r="S60" s="139"/>
      <c r="T60" s="139"/>
      <c r="U60" s="139"/>
      <c r="V60" s="139"/>
      <c r="W60" s="98"/>
      <c r="X60" s="98"/>
      <c r="Y60" s="98"/>
      <c r="Z60" s="98"/>
      <c r="AA60" s="98"/>
      <c r="AB60" s="98"/>
      <c r="AC60" s="98"/>
      <c r="AD60" s="98"/>
      <c r="AE60" s="98"/>
      <c r="AM60" s="20"/>
      <c r="AN60" s="96"/>
      <c r="AO60" s="96"/>
      <c r="AP60" s="96"/>
      <c r="AQ60" s="96"/>
      <c r="AR60" s="98"/>
      <c r="AV60" s="113"/>
      <c r="AW60" s="113"/>
      <c r="AY60" s="97"/>
    </row>
    <row r="61" spans="1:51" x14ac:dyDescent="0.25">
      <c r="B61" s="115"/>
      <c r="C61" s="99"/>
      <c r="D61" s="99"/>
      <c r="E61" s="99"/>
      <c r="F61" s="99"/>
      <c r="G61" s="99"/>
      <c r="H61" s="99"/>
      <c r="I61" s="100"/>
      <c r="J61" s="100"/>
      <c r="K61" s="100"/>
      <c r="L61" s="100"/>
      <c r="M61" s="100"/>
      <c r="N61" s="100"/>
      <c r="O61" s="100"/>
      <c r="P61" s="100"/>
      <c r="Q61" s="100"/>
      <c r="R61" s="100"/>
      <c r="S61" s="139"/>
      <c r="T61" s="139"/>
      <c r="U61" s="139"/>
      <c r="V61" s="139"/>
      <c r="W61" s="98"/>
      <c r="X61" s="98"/>
      <c r="Y61" s="98"/>
      <c r="Z61" s="98"/>
      <c r="AA61" s="98"/>
      <c r="AB61" s="98"/>
      <c r="AC61" s="98"/>
      <c r="AD61" s="98"/>
      <c r="AE61" s="98"/>
      <c r="AM61" s="20"/>
      <c r="AN61" s="96"/>
      <c r="AO61" s="96"/>
      <c r="AP61" s="96"/>
      <c r="AQ61" s="96"/>
      <c r="AR61" s="98"/>
      <c r="AV61" s="113"/>
      <c r="AW61" s="113"/>
      <c r="AY61" s="97"/>
    </row>
    <row r="62" spans="1:51" x14ac:dyDescent="0.25">
      <c r="B62" s="213"/>
      <c r="C62" s="99"/>
      <c r="D62" s="99"/>
      <c r="E62" s="99"/>
      <c r="F62" s="99"/>
      <c r="G62" s="99"/>
      <c r="H62" s="99"/>
      <c r="I62" s="100"/>
      <c r="J62" s="100"/>
      <c r="K62" s="100"/>
      <c r="L62" s="100"/>
      <c r="M62" s="100"/>
      <c r="N62" s="100"/>
      <c r="O62" s="100"/>
      <c r="P62" s="100"/>
      <c r="Q62" s="100"/>
      <c r="R62" s="100"/>
      <c r="S62" s="139"/>
      <c r="T62" s="139"/>
      <c r="U62" s="139"/>
      <c r="V62" s="139"/>
      <c r="W62" s="98"/>
      <c r="X62" s="98"/>
      <c r="Y62" s="98"/>
      <c r="Z62" s="98"/>
      <c r="AA62" s="98"/>
      <c r="AB62" s="98"/>
      <c r="AC62" s="98"/>
      <c r="AD62" s="98"/>
      <c r="AE62" s="98"/>
      <c r="AM62" s="20"/>
      <c r="AN62" s="96"/>
      <c r="AO62" s="96"/>
      <c r="AP62" s="96"/>
      <c r="AQ62" s="96"/>
      <c r="AR62" s="98"/>
      <c r="AV62" s="113"/>
      <c r="AW62" s="113"/>
      <c r="AY62" s="97"/>
    </row>
    <row r="63" spans="1:51" x14ac:dyDescent="0.25">
      <c r="B63" s="123"/>
      <c r="C63" s="99"/>
      <c r="D63" s="99"/>
      <c r="E63" s="99"/>
      <c r="F63" s="99"/>
      <c r="G63" s="99"/>
      <c r="H63" s="99"/>
      <c r="I63" s="100"/>
      <c r="J63" s="100"/>
      <c r="K63" s="100"/>
      <c r="L63" s="100"/>
      <c r="M63" s="100"/>
      <c r="N63" s="100"/>
      <c r="O63" s="100"/>
      <c r="P63" s="100"/>
      <c r="Q63" s="100"/>
      <c r="R63" s="100"/>
      <c r="S63" s="139"/>
      <c r="T63" s="139"/>
      <c r="U63" s="139"/>
      <c r="V63" s="139"/>
      <c r="W63" s="98"/>
      <c r="X63" s="98"/>
      <c r="Y63" s="98"/>
      <c r="Z63" s="98"/>
      <c r="AA63" s="98"/>
      <c r="AB63" s="98"/>
      <c r="AC63" s="98"/>
      <c r="AD63" s="98"/>
      <c r="AE63" s="98"/>
      <c r="AM63" s="20"/>
      <c r="AN63" s="96"/>
      <c r="AO63" s="96"/>
      <c r="AP63" s="96"/>
      <c r="AQ63" s="96"/>
      <c r="AR63" s="98"/>
      <c r="AV63" s="113"/>
      <c r="AW63" s="113"/>
      <c r="AY63" s="97"/>
    </row>
    <row r="64" spans="1:51" x14ac:dyDescent="0.25">
      <c r="B64" s="199"/>
      <c r="C64" s="99"/>
      <c r="D64" s="99"/>
      <c r="E64" s="99"/>
      <c r="F64" s="99"/>
      <c r="G64" s="99"/>
      <c r="H64" s="99"/>
      <c r="I64" s="100"/>
      <c r="J64" s="100"/>
      <c r="K64" s="100"/>
      <c r="L64" s="100"/>
      <c r="M64" s="100"/>
      <c r="N64" s="100"/>
      <c r="O64" s="100"/>
      <c r="P64" s="100"/>
      <c r="Q64" s="100"/>
      <c r="R64" s="100"/>
      <c r="S64" s="139"/>
      <c r="T64" s="139"/>
      <c r="U64" s="139"/>
      <c r="V64" s="139"/>
      <c r="W64" s="98"/>
      <c r="X64" s="98"/>
      <c r="Y64" s="98"/>
      <c r="Z64" s="98"/>
      <c r="AA64" s="98"/>
      <c r="AB64" s="98"/>
      <c r="AC64" s="98"/>
      <c r="AD64" s="98"/>
      <c r="AE64" s="98"/>
      <c r="AM64" s="20"/>
      <c r="AN64" s="96"/>
      <c r="AO64" s="96"/>
      <c r="AP64" s="96"/>
      <c r="AQ64" s="96"/>
      <c r="AR64" s="98"/>
      <c r="AV64" s="113"/>
      <c r="AW64" s="113"/>
      <c r="AY64" s="97"/>
    </row>
    <row r="65" spans="1:51" x14ac:dyDescent="0.25">
      <c r="B65" s="123"/>
      <c r="C65" s="99"/>
      <c r="D65" s="99"/>
      <c r="E65" s="99"/>
      <c r="F65" s="99"/>
      <c r="G65" s="99"/>
      <c r="H65" s="99"/>
      <c r="I65" s="100"/>
      <c r="J65" s="100"/>
      <c r="K65" s="100"/>
      <c r="L65" s="100"/>
      <c r="M65" s="100"/>
      <c r="N65" s="100"/>
      <c r="O65" s="100"/>
      <c r="P65" s="100"/>
      <c r="Q65" s="100"/>
      <c r="R65" s="100"/>
      <c r="S65" s="139"/>
      <c r="T65" s="139"/>
      <c r="U65" s="139"/>
      <c r="V65" s="139"/>
      <c r="W65" s="98"/>
      <c r="X65" s="98"/>
      <c r="Y65" s="98"/>
      <c r="Z65" s="98"/>
      <c r="AA65" s="98"/>
      <c r="AB65" s="98"/>
      <c r="AC65" s="98"/>
      <c r="AD65" s="98"/>
      <c r="AE65" s="98"/>
      <c r="AM65" s="20"/>
      <c r="AN65" s="96"/>
      <c r="AO65" s="96"/>
      <c r="AP65" s="96"/>
      <c r="AQ65" s="96"/>
      <c r="AR65" s="98"/>
      <c r="AV65" s="113"/>
      <c r="AW65" s="113"/>
      <c r="AY65" s="97"/>
    </row>
    <row r="66" spans="1:51" x14ac:dyDescent="0.25">
      <c r="B66" s="199"/>
      <c r="C66" s="99"/>
      <c r="D66" s="99"/>
      <c r="E66" s="99"/>
      <c r="F66" s="99"/>
      <c r="G66" s="99"/>
      <c r="H66" s="99"/>
      <c r="I66" s="100"/>
      <c r="J66" s="100"/>
      <c r="K66" s="100"/>
      <c r="L66" s="100"/>
      <c r="M66" s="100"/>
      <c r="N66" s="100"/>
      <c r="O66" s="100"/>
      <c r="P66" s="100"/>
      <c r="Q66" s="100"/>
      <c r="R66" s="100"/>
      <c r="S66" s="139"/>
      <c r="T66" s="139"/>
      <c r="U66" s="139"/>
      <c r="V66" s="139"/>
      <c r="W66" s="98"/>
      <c r="X66" s="98"/>
      <c r="Y66" s="98"/>
      <c r="Z66" s="98"/>
      <c r="AA66" s="98"/>
      <c r="AB66" s="98"/>
      <c r="AC66" s="98"/>
      <c r="AD66" s="98"/>
      <c r="AE66" s="98"/>
      <c r="AM66" s="20"/>
      <c r="AN66" s="96"/>
      <c r="AO66" s="96"/>
      <c r="AP66" s="96"/>
      <c r="AQ66" s="96"/>
      <c r="AR66" s="98"/>
      <c r="AV66" s="113"/>
      <c r="AW66" s="113"/>
      <c r="AY66" s="97"/>
    </row>
    <row r="67" spans="1:51" x14ac:dyDescent="0.25">
      <c r="B67" s="123"/>
      <c r="C67" s="99"/>
      <c r="D67" s="99"/>
      <c r="E67" s="99"/>
      <c r="F67" s="99"/>
      <c r="G67" s="99"/>
      <c r="H67" s="99"/>
      <c r="I67" s="100"/>
      <c r="J67" s="100"/>
      <c r="K67" s="100"/>
      <c r="L67" s="100"/>
      <c r="M67" s="100"/>
      <c r="N67" s="100"/>
      <c r="O67" s="100"/>
      <c r="P67" s="100"/>
      <c r="Q67" s="100"/>
      <c r="R67" s="100"/>
      <c r="S67" s="139"/>
      <c r="T67" s="139"/>
      <c r="U67" s="139"/>
      <c r="V67" s="139"/>
      <c r="W67" s="98"/>
      <c r="X67" s="98"/>
      <c r="Y67" s="98"/>
      <c r="Z67" s="98"/>
      <c r="AA67" s="98"/>
      <c r="AB67" s="98"/>
      <c r="AC67" s="98"/>
      <c r="AD67" s="98"/>
      <c r="AE67" s="98"/>
      <c r="AM67" s="20"/>
      <c r="AN67" s="96"/>
      <c r="AO67" s="96"/>
      <c r="AP67" s="96"/>
      <c r="AQ67" s="96"/>
      <c r="AR67" s="98"/>
      <c r="AV67" s="113"/>
      <c r="AW67" s="113"/>
      <c r="AY67" s="97"/>
    </row>
    <row r="68" spans="1:51" x14ac:dyDescent="0.25">
      <c r="B68" s="199"/>
      <c r="C68" s="99"/>
      <c r="D68" s="99"/>
      <c r="E68" s="99"/>
      <c r="F68" s="99"/>
      <c r="G68" s="99"/>
      <c r="H68" s="99"/>
      <c r="I68" s="100"/>
      <c r="J68" s="100"/>
      <c r="K68" s="100"/>
      <c r="L68" s="100"/>
      <c r="M68" s="100"/>
      <c r="N68" s="100"/>
      <c r="O68" s="100"/>
      <c r="P68" s="100"/>
      <c r="Q68" s="100"/>
      <c r="R68" s="100"/>
      <c r="S68" s="139"/>
      <c r="T68" s="139"/>
      <c r="U68" s="139"/>
      <c r="V68" s="139"/>
      <c r="W68" s="98"/>
      <c r="X68" s="98"/>
      <c r="Y68" s="98"/>
      <c r="Z68" s="98"/>
      <c r="AA68" s="98"/>
      <c r="AB68" s="98"/>
      <c r="AC68" s="98"/>
      <c r="AD68" s="98"/>
      <c r="AE68" s="98"/>
      <c r="AM68" s="20"/>
      <c r="AN68" s="96"/>
      <c r="AO68" s="96"/>
      <c r="AP68" s="96"/>
      <c r="AQ68" s="96"/>
      <c r="AR68" s="98"/>
      <c r="AV68" s="113"/>
      <c r="AW68" s="113"/>
      <c r="AY68" s="97"/>
    </row>
    <row r="69" spans="1:51" x14ac:dyDescent="0.25">
      <c r="B69" s="114"/>
      <c r="C69" s="99"/>
      <c r="D69" s="99"/>
      <c r="E69" s="99"/>
      <c r="F69" s="99"/>
      <c r="G69" s="99"/>
      <c r="H69" s="99"/>
      <c r="I69" s="100"/>
      <c r="J69" s="100"/>
      <c r="K69" s="100"/>
      <c r="L69" s="100"/>
      <c r="M69" s="100"/>
      <c r="N69" s="100"/>
      <c r="O69" s="100"/>
      <c r="P69" s="100"/>
      <c r="Q69" s="100"/>
      <c r="R69" s="100"/>
      <c r="S69" s="139"/>
      <c r="T69" s="139"/>
      <c r="U69" s="139"/>
      <c r="V69" s="139"/>
      <c r="W69" s="98"/>
      <c r="X69" s="98"/>
      <c r="Y69" s="98"/>
      <c r="Z69" s="98"/>
      <c r="AA69" s="98"/>
      <c r="AB69" s="98"/>
      <c r="AC69" s="98"/>
      <c r="AD69" s="98"/>
      <c r="AE69" s="98"/>
      <c r="AM69" s="20"/>
      <c r="AN69" s="96"/>
      <c r="AO69" s="96"/>
      <c r="AP69" s="96"/>
      <c r="AQ69" s="96"/>
      <c r="AR69" s="98"/>
      <c r="AV69" s="113"/>
      <c r="AW69" s="113"/>
      <c r="AY69" s="97"/>
    </row>
    <row r="70" spans="1:51" x14ac:dyDescent="0.25">
      <c r="B70" s="123"/>
      <c r="C70" s="99"/>
      <c r="D70" s="99"/>
      <c r="E70" s="99"/>
      <c r="F70" s="99"/>
      <c r="G70" s="99"/>
      <c r="H70" s="99"/>
      <c r="I70" s="100"/>
      <c r="J70" s="100"/>
      <c r="K70" s="100"/>
      <c r="L70" s="100"/>
      <c r="M70" s="100"/>
      <c r="N70" s="100"/>
      <c r="O70" s="100"/>
      <c r="P70" s="100"/>
      <c r="Q70" s="100"/>
      <c r="R70" s="100"/>
      <c r="S70" s="139"/>
      <c r="T70" s="139"/>
      <c r="U70" s="139"/>
      <c r="V70" s="139"/>
      <c r="W70" s="98"/>
      <c r="X70" s="98"/>
      <c r="Y70" s="98"/>
      <c r="Z70" s="98"/>
      <c r="AA70" s="98"/>
      <c r="AB70" s="98"/>
      <c r="AC70" s="98"/>
      <c r="AD70" s="98"/>
      <c r="AE70" s="98"/>
      <c r="AM70" s="20"/>
      <c r="AN70" s="96"/>
      <c r="AO70" s="96"/>
      <c r="AP70" s="96"/>
      <c r="AQ70" s="96"/>
      <c r="AR70" s="98"/>
      <c r="AV70" s="113"/>
      <c r="AW70" s="113"/>
      <c r="AY70" s="97"/>
    </row>
    <row r="71" spans="1:51" x14ac:dyDescent="0.25">
      <c r="B71" s="114"/>
      <c r="C71" s="99"/>
      <c r="D71" s="99"/>
      <c r="E71" s="99"/>
      <c r="F71" s="99"/>
      <c r="G71" s="99"/>
      <c r="H71" s="99"/>
      <c r="I71" s="100"/>
      <c r="J71" s="100"/>
      <c r="K71" s="100"/>
      <c r="L71" s="100"/>
      <c r="M71" s="100"/>
      <c r="N71" s="100"/>
      <c r="O71" s="100"/>
      <c r="P71" s="100"/>
      <c r="Q71" s="100"/>
      <c r="R71" s="100"/>
      <c r="S71" s="139"/>
      <c r="T71" s="139"/>
      <c r="U71" s="139"/>
      <c r="V71" s="139"/>
      <c r="W71" s="98"/>
      <c r="X71" s="98"/>
      <c r="Y71" s="98"/>
      <c r="Z71" s="98"/>
      <c r="AA71" s="98"/>
      <c r="AB71" s="98"/>
      <c r="AC71" s="98"/>
      <c r="AD71" s="98"/>
      <c r="AE71" s="98"/>
      <c r="AM71" s="20"/>
      <c r="AN71" s="96"/>
      <c r="AO71" s="96"/>
      <c r="AP71" s="96"/>
      <c r="AQ71" s="96"/>
      <c r="AR71" s="98"/>
      <c r="AV71" s="113"/>
      <c r="AW71" s="113"/>
      <c r="AY71" s="97"/>
    </row>
    <row r="72" spans="1:51" x14ac:dyDescent="0.25">
      <c r="B72" s="81"/>
      <c r="C72" s="99"/>
      <c r="D72" s="99"/>
      <c r="E72" s="99"/>
      <c r="F72" s="99"/>
      <c r="G72" s="99"/>
      <c r="H72" s="99"/>
      <c r="I72" s="100"/>
      <c r="J72" s="100"/>
      <c r="K72" s="100"/>
      <c r="L72" s="100"/>
      <c r="M72" s="100"/>
      <c r="N72" s="100"/>
      <c r="O72" s="100"/>
      <c r="P72" s="100"/>
      <c r="Q72" s="100"/>
      <c r="R72" s="100"/>
      <c r="S72" s="139"/>
      <c r="T72" s="139"/>
      <c r="U72" s="139"/>
      <c r="V72" s="139"/>
      <c r="W72" s="98"/>
      <c r="X72" s="98"/>
      <c r="Y72" s="98"/>
      <c r="Z72" s="98"/>
      <c r="AA72" s="98"/>
      <c r="AB72" s="98"/>
      <c r="AC72" s="98"/>
      <c r="AD72" s="98"/>
      <c r="AE72" s="98"/>
      <c r="AM72" s="20"/>
      <c r="AN72" s="96"/>
      <c r="AO72" s="96"/>
      <c r="AP72" s="96"/>
      <c r="AQ72" s="96"/>
      <c r="AR72" s="98"/>
      <c r="AV72" s="113"/>
      <c r="AW72" s="113"/>
      <c r="AY72" s="97"/>
    </row>
    <row r="73" spans="1:51" x14ac:dyDescent="0.25">
      <c r="B73" s="81"/>
      <c r="C73" s="99"/>
      <c r="D73" s="99"/>
      <c r="E73" s="99"/>
      <c r="F73" s="99"/>
      <c r="G73" s="99"/>
      <c r="H73" s="99"/>
      <c r="I73" s="100"/>
      <c r="J73" s="100"/>
      <c r="K73" s="100"/>
      <c r="L73" s="100"/>
      <c r="M73" s="100"/>
      <c r="N73" s="100"/>
      <c r="O73" s="100"/>
      <c r="P73" s="100"/>
      <c r="Q73" s="100"/>
      <c r="R73" s="100"/>
      <c r="S73" s="139"/>
      <c r="T73" s="139"/>
      <c r="U73" s="139"/>
      <c r="V73" s="139"/>
      <c r="W73" s="98"/>
      <c r="X73" s="98"/>
      <c r="Y73" s="98"/>
      <c r="Z73" s="98"/>
      <c r="AA73" s="98"/>
      <c r="AB73" s="98"/>
      <c r="AC73" s="98"/>
      <c r="AD73" s="98"/>
      <c r="AE73" s="98"/>
      <c r="AM73" s="20"/>
      <c r="AN73" s="96"/>
      <c r="AO73" s="96"/>
      <c r="AP73" s="96"/>
      <c r="AQ73" s="96"/>
      <c r="AR73" s="98"/>
      <c r="AV73" s="113"/>
      <c r="AW73" s="113"/>
      <c r="AY73" s="97"/>
    </row>
    <row r="74" spans="1:51" x14ac:dyDescent="0.25">
      <c r="B74" s="81"/>
      <c r="C74" s="99"/>
      <c r="D74" s="99"/>
      <c r="E74" s="99"/>
      <c r="F74" s="99"/>
      <c r="G74" s="99"/>
      <c r="H74" s="99"/>
      <c r="I74" s="100"/>
      <c r="J74" s="100"/>
      <c r="K74" s="100"/>
      <c r="L74" s="100"/>
      <c r="M74" s="100"/>
      <c r="N74" s="100"/>
      <c r="O74" s="100"/>
      <c r="P74" s="100"/>
      <c r="Q74" s="100"/>
      <c r="R74" s="100"/>
      <c r="S74" s="139"/>
      <c r="T74" s="139"/>
      <c r="U74" s="139"/>
      <c r="V74" s="139"/>
      <c r="W74" s="98"/>
      <c r="X74" s="98"/>
      <c r="Y74" s="98"/>
      <c r="Z74" s="98"/>
      <c r="AA74" s="98"/>
      <c r="AB74" s="98"/>
      <c r="AC74" s="98"/>
      <c r="AD74" s="98"/>
      <c r="AE74" s="98"/>
      <c r="AM74" s="20"/>
      <c r="AN74" s="96"/>
      <c r="AO74" s="96"/>
      <c r="AP74" s="96"/>
      <c r="AQ74" s="96"/>
      <c r="AR74" s="98"/>
      <c r="AV74" s="113"/>
      <c r="AW74" s="113"/>
      <c r="AY74" s="97"/>
    </row>
    <row r="75" spans="1:51" x14ac:dyDescent="0.25">
      <c r="B75" s="81"/>
      <c r="C75" s="99"/>
      <c r="D75" s="99"/>
      <c r="E75" s="99"/>
      <c r="F75" s="99"/>
      <c r="G75" s="99"/>
      <c r="H75" s="99"/>
      <c r="I75" s="100"/>
      <c r="J75" s="100"/>
      <c r="K75" s="100"/>
      <c r="L75" s="100"/>
      <c r="M75" s="100"/>
      <c r="N75" s="100"/>
      <c r="O75" s="100"/>
      <c r="P75" s="100"/>
      <c r="Q75" s="100"/>
      <c r="R75" s="100"/>
      <c r="S75" s="139"/>
      <c r="T75" s="139"/>
      <c r="U75" s="139"/>
      <c r="V75" s="139"/>
      <c r="W75" s="98"/>
      <c r="X75" s="98"/>
      <c r="Y75" s="98"/>
      <c r="Z75" s="98"/>
      <c r="AA75" s="98"/>
      <c r="AB75" s="98"/>
      <c r="AC75" s="98"/>
      <c r="AD75" s="98"/>
      <c r="AE75" s="98"/>
      <c r="AM75" s="20"/>
      <c r="AN75" s="96"/>
      <c r="AO75" s="96"/>
      <c r="AP75" s="96"/>
      <c r="AQ75" s="96"/>
      <c r="AR75" s="98"/>
      <c r="AV75" s="113"/>
      <c r="AW75" s="113"/>
      <c r="AY75" s="97"/>
    </row>
    <row r="76" spans="1:51" x14ac:dyDescent="0.25">
      <c r="B76" s="81"/>
      <c r="C76" s="99"/>
      <c r="D76" s="99"/>
      <c r="E76" s="99"/>
      <c r="F76" s="99"/>
      <c r="G76" s="99"/>
      <c r="H76" s="99"/>
      <c r="I76" s="100"/>
      <c r="J76" s="100"/>
      <c r="K76" s="100"/>
      <c r="L76" s="100"/>
      <c r="M76" s="100"/>
      <c r="N76" s="100"/>
      <c r="O76" s="100"/>
      <c r="P76" s="100"/>
      <c r="Q76" s="100"/>
      <c r="R76" s="100"/>
      <c r="S76" s="139"/>
      <c r="T76" s="139"/>
      <c r="U76" s="139"/>
      <c r="V76" s="139"/>
      <c r="W76" s="98"/>
      <c r="X76" s="98"/>
      <c r="Y76" s="98"/>
      <c r="Z76" s="98"/>
      <c r="AA76" s="98"/>
      <c r="AB76" s="98"/>
      <c r="AC76" s="98"/>
      <c r="AD76" s="98"/>
      <c r="AE76" s="98"/>
      <c r="AM76" s="20"/>
      <c r="AN76" s="96"/>
      <c r="AO76" s="96"/>
      <c r="AP76" s="96"/>
      <c r="AQ76" s="96"/>
      <c r="AR76" s="98"/>
      <c r="AV76" s="113"/>
      <c r="AW76" s="113"/>
      <c r="AY76" s="97"/>
    </row>
    <row r="77" spans="1:51" x14ac:dyDescent="0.25">
      <c r="B77" s="136"/>
      <c r="C77" s="99"/>
      <c r="D77" s="99"/>
      <c r="E77" s="99"/>
      <c r="F77" s="99"/>
      <c r="G77" s="99"/>
      <c r="H77" s="99"/>
      <c r="I77" s="100"/>
      <c r="J77" s="100"/>
      <c r="K77" s="100"/>
      <c r="L77" s="100"/>
      <c r="M77" s="100"/>
      <c r="N77" s="100"/>
      <c r="O77" s="100"/>
      <c r="P77" s="100"/>
      <c r="Q77" s="100"/>
      <c r="R77" s="100"/>
      <c r="S77" s="139"/>
      <c r="T77" s="139"/>
      <c r="U77" s="139"/>
      <c r="V77" s="139"/>
      <c r="W77" s="98"/>
      <c r="X77" s="98"/>
      <c r="Y77" s="98"/>
      <c r="Z77" s="98"/>
      <c r="AA77" s="98"/>
      <c r="AB77" s="98"/>
      <c r="AC77" s="98"/>
      <c r="AD77" s="98"/>
      <c r="AE77" s="98"/>
      <c r="AM77" s="20"/>
      <c r="AN77" s="96"/>
      <c r="AO77" s="96"/>
      <c r="AP77" s="96"/>
      <c r="AQ77" s="96"/>
      <c r="AR77" s="98"/>
      <c r="AV77" s="113"/>
      <c r="AW77" s="113"/>
      <c r="AY77" s="97"/>
    </row>
    <row r="78" spans="1:51" x14ac:dyDescent="0.25">
      <c r="A78" s="98"/>
      <c r="B78" s="116"/>
      <c r="C78" s="115"/>
      <c r="D78" s="109"/>
      <c r="E78" s="115"/>
      <c r="F78" s="115"/>
      <c r="G78" s="99"/>
      <c r="H78" s="99"/>
      <c r="I78" s="99"/>
      <c r="J78" s="100"/>
      <c r="K78" s="100"/>
      <c r="L78" s="100"/>
      <c r="M78" s="100"/>
      <c r="N78" s="100"/>
      <c r="O78" s="100"/>
      <c r="P78" s="100"/>
      <c r="Q78" s="100"/>
      <c r="R78" s="100"/>
      <c r="S78" s="100"/>
      <c r="T78" s="214"/>
      <c r="U78" s="215"/>
      <c r="V78" s="215"/>
      <c r="AS78" s="94"/>
      <c r="AT78" s="94"/>
      <c r="AU78" s="94"/>
      <c r="AV78" s="94"/>
      <c r="AW78" s="94"/>
      <c r="AX78" s="94"/>
      <c r="AY78" s="94"/>
    </row>
    <row r="79" spans="1:51" x14ac:dyDescent="0.25">
      <c r="A79" s="98"/>
      <c r="B79" s="117"/>
      <c r="C79" s="118"/>
      <c r="D79" s="119"/>
      <c r="E79" s="118"/>
      <c r="F79" s="118"/>
      <c r="G79" s="118"/>
      <c r="H79" s="118"/>
      <c r="I79" s="118"/>
      <c r="J79" s="120"/>
      <c r="K79" s="120"/>
      <c r="L79" s="120"/>
      <c r="M79" s="120"/>
      <c r="N79" s="120"/>
      <c r="O79" s="120"/>
      <c r="P79" s="120"/>
      <c r="Q79" s="120"/>
      <c r="R79" s="120"/>
      <c r="S79" s="120"/>
      <c r="T79" s="216"/>
      <c r="U79" s="217"/>
      <c r="V79" s="217"/>
      <c r="AS79" s="94"/>
      <c r="AT79" s="94"/>
      <c r="AU79" s="94"/>
      <c r="AV79" s="94"/>
      <c r="AW79" s="94"/>
      <c r="AX79" s="94"/>
      <c r="AY79" s="94"/>
    </row>
    <row r="80" spans="1:51" x14ac:dyDescent="0.25">
      <c r="A80" s="98"/>
      <c r="B80" s="117"/>
      <c r="C80" s="118"/>
      <c r="D80" s="119"/>
      <c r="E80" s="118"/>
      <c r="F80" s="118"/>
      <c r="G80" s="118"/>
      <c r="H80" s="118"/>
      <c r="I80" s="118"/>
      <c r="J80" s="120"/>
      <c r="K80" s="120"/>
      <c r="L80" s="120"/>
      <c r="M80" s="120"/>
      <c r="N80" s="120"/>
      <c r="O80" s="120"/>
      <c r="P80" s="120"/>
      <c r="Q80" s="120"/>
      <c r="R80" s="120"/>
      <c r="S80" s="120"/>
      <c r="T80" s="216"/>
      <c r="U80" s="217"/>
      <c r="V80" s="217"/>
      <c r="AS80" s="94"/>
      <c r="AT80" s="94"/>
      <c r="AU80" s="94"/>
      <c r="AV80" s="94"/>
      <c r="AW80" s="94"/>
      <c r="AX80" s="94"/>
      <c r="AY80" s="94"/>
    </row>
    <row r="81" spans="1:51" x14ac:dyDescent="0.25">
      <c r="A81" s="98"/>
      <c r="B81" s="218"/>
      <c r="C81" s="118"/>
      <c r="D81" s="119"/>
      <c r="E81" s="118"/>
      <c r="F81" s="118"/>
      <c r="G81" s="118"/>
      <c r="H81" s="118"/>
      <c r="I81" s="118"/>
      <c r="J81" s="120"/>
      <c r="K81" s="120"/>
      <c r="L81" s="120"/>
      <c r="M81" s="120"/>
      <c r="N81" s="120"/>
      <c r="O81" s="120"/>
      <c r="P81" s="120"/>
      <c r="Q81" s="120"/>
      <c r="R81" s="120"/>
      <c r="S81" s="120"/>
      <c r="T81" s="216"/>
      <c r="U81" s="217"/>
      <c r="V81" s="217"/>
      <c r="AS81" s="94"/>
      <c r="AT81" s="94"/>
      <c r="AU81" s="94"/>
      <c r="AV81" s="94"/>
      <c r="AW81" s="94"/>
      <c r="AX81" s="94"/>
      <c r="AY81" s="94"/>
    </row>
    <row r="82" spans="1:51" x14ac:dyDescent="0.25">
      <c r="B82" s="218"/>
      <c r="C82" s="161"/>
      <c r="D82" s="161"/>
      <c r="E82" s="161"/>
      <c r="F82" s="161"/>
      <c r="G82" s="161"/>
      <c r="H82" s="161"/>
      <c r="I82" s="161"/>
      <c r="J82" s="161"/>
      <c r="K82" s="161"/>
      <c r="L82" s="161"/>
      <c r="M82" s="161"/>
      <c r="N82" s="161"/>
      <c r="O82" s="219"/>
      <c r="P82" s="220"/>
      <c r="Q82" s="220"/>
      <c r="R82" s="161"/>
      <c r="S82" s="161"/>
      <c r="T82" s="161"/>
      <c r="U82" s="161"/>
      <c r="V82" s="161"/>
      <c r="AS82" s="94"/>
      <c r="AT82" s="94"/>
      <c r="AU82" s="94"/>
      <c r="AV82" s="94"/>
      <c r="AW82" s="94"/>
      <c r="AX82" s="94"/>
      <c r="AY82" s="94"/>
    </row>
    <row r="83" spans="1:51" x14ac:dyDescent="0.25">
      <c r="B83" s="218"/>
      <c r="C83" s="161"/>
      <c r="D83" s="161"/>
      <c r="E83" s="161"/>
      <c r="F83" s="161"/>
      <c r="G83" s="161"/>
      <c r="H83" s="161"/>
      <c r="I83" s="161"/>
      <c r="J83" s="161"/>
      <c r="K83" s="161"/>
      <c r="L83" s="161"/>
      <c r="M83" s="161"/>
      <c r="N83" s="161"/>
      <c r="O83" s="219"/>
      <c r="P83" s="220"/>
      <c r="Q83" s="220"/>
      <c r="R83" s="161"/>
      <c r="S83" s="161"/>
      <c r="T83" s="161"/>
      <c r="U83" s="161"/>
      <c r="V83" s="161"/>
      <c r="AS83" s="94"/>
      <c r="AT83" s="94"/>
      <c r="AU83" s="94"/>
      <c r="AV83" s="94"/>
      <c r="AW83" s="94"/>
      <c r="AX83" s="94"/>
      <c r="AY83" s="94"/>
    </row>
    <row r="84" spans="1:51" x14ac:dyDescent="0.25">
      <c r="B84" s="161"/>
      <c r="C84" s="161"/>
      <c r="D84" s="161"/>
      <c r="E84" s="161"/>
      <c r="F84" s="161"/>
      <c r="G84" s="161"/>
      <c r="H84" s="161"/>
      <c r="I84" s="161"/>
      <c r="J84" s="161"/>
      <c r="K84" s="161"/>
      <c r="L84" s="161"/>
      <c r="M84" s="161"/>
      <c r="N84" s="161"/>
      <c r="O84" s="219"/>
      <c r="P84" s="220"/>
      <c r="Q84" s="220"/>
      <c r="R84" s="161"/>
      <c r="S84" s="161"/>
      <c r="T84" s="161"/>
      <c r="U84" s="161"/>
      <c r="V84" s="161"/>
      <c r="AS84" s="94"/>
      <c r="AT84" s="94"/>
      <c r="AU84" s="94"/>
      <c r="AV84" s="94"/>
      <c r="AW84" s="94"/>
      <c r="AX84" s="94"/>
      <c r="AY84" s="94"/>
    </row>
    <row r="85" spans="1:51" x14ac:dyDescent="0.25">
      <c r="B85" s="161"/>
      <c r="C85" s="161"/>
      <c r="D85" s="161"/>
      <c r="E85" s="161"/>
      <c r="F85" s="161"/>
      <c r="G85" s="161"/>
      <c r="H85" s="161"/>
      <c r="I85" s="161"/>
      <c r="J85" s="161"/>
      <c r="K85" s="161"/>
      <c r="L85" s="161"/>
      <c r="M85" s="161"/>
      <c r="N85" s="161"/>
      <c r="O85" s="219"/>
      <c r="P85" s="220"/>
      <c r="Q85" s="220"/>
      <c r="R85" s="220"/>
      <c r="S85" s="220"/>
      <c r="T85" s="161"/>
      <c r="U85" s="161"/>
      <c r="V85" s="161"/>
      <c r="AS85" s="94"/>
      <c r="AT85" s="94"/>
      <c r="AU85" s="94"/>
      <c r="AV85" s="94"/>
      <c r="AW85" s="94"/>
      <c r="AX85" s="94"/>
      <c r="AY85" s="94"/>
    </row>
    <row r="86" spans="1:51" x14ac:dyDescent="0.25">
      <c r="B86" s="161"/>
      <c r="C86" s="161"/>
      <c r="D86" s="161"/>
      <c r="E86" s="161"/>
      <c r="F86" s="161"/>
      <c r="G86" s="161"/>
      <c r="H86" s="161"/>
      <c r="I86" s="161"/>
      <c r="J86" s="161"/>
      <c r="K86" s="161"/>
      <c r="L86" s="161"/>
      <c r="M86" s="161"/>
      <c r="N86" s="161"/>
      <c r="O86" s="219"/>
      <c r="P86" s="220"/>
      <c r="Q86" s="220"/>
      <c r="R86" s="220"/>
      <c r="S86" s="220"/>
      <c r="T86" s="220"/>
      <c r="U86" s="161"/>
      <c r="V86" s="161"/>
      <c r="AS86" s="94"/>
      <c r="AT86" s="94"/>
      <c r="AU86" s="94"/>
      <c r="AV86" s="94"/>
      <c r="AW86" s="94"/>
      <c r="AX86" s="94"/>
      <c r="AY86" s="94"/>
    </row>
    <row r="87" spans="1:51" x14ac:dyDescent="0.25">
      <c r="B87" s="161"/>
      <c r="C87" s="161"/>
      <c r="D87" s="161"/>
      <c r="E87" s="161"/>
      <c r="F87" s="161"/>
      <c r="G87" s="161"/>
      <c r="H87" s="161"/>
      <c r="I87" s="161"/>
      <c r="J87" s="161"/>
      <c r="K87" s="161"/>
      <c r="L87" s="161"/>
      <c r="M87" s="161"/>
      <c r="N87" s="161"/>
      <c r="O87" s="219"/>
      <c r="P87" s="220"/>
      <c r="Q87" s="220"/>
      <c r="R87" s="220"/>
      <c r="S87" s="220"/>
      <c r="T87" s="220"/>
      <c r="U87" s="161"/>
      <c r="V87" s="161"/>
      <c r="AS87" s="94"/>
      <c r="AT87" s="94"/>
      <c r="AU87" s="94"/>
      <c r="AV87" s="94"/>
      <c r="AW87" s="94"/>
      <c r="AX87" s="94"/>
      <c r="AY87" s="94"/>
    </row>
    <row r="88" spans="1:51" x14ac:dyDescent="0.25">
      <c r="B88" s="161"/>
      <c r="C88" s="161"/>
      <c r="D88" s="161"/>
      <c r="E88" s="161"/>
      <c r="F88" s="161"/>
      <c r="G88" s="161"/>
      <c r="H88" s="161"/>
      <c r="I88" s="161"/>
      <c r="J88" s="161"/>
      <c r="K88" s="161"/>
      <c r="L88" s="161"/>
      <c r="M88" s="161"/>
      <c r="N88" s="161"/>
      <c r="O88" s="219"/>
      <c r="P88" s="220"/>
      <c r="Q88" s="161"/>
      <c r="R88" s="161"/>
      <c r="S88" s="161"/>
      <c r="T88" s="220"/>
      <c r="U88" s="161"/>
      <c r="V88" s="161"/>
      <c r="AS88" s="94"/>
      <c r="AT88" s="94"/>
      <c r="AU88" s="94"/>
      <c r="AV88" s="94"/>
      <c r="AW88" s="94"/>
      <c r="AX88" s="94"/>
      <c r="AY88" s="94"/>
    </row>
    <row r="89" spans="1:51" x14ac:dyDescent="0.25">
      <c r="O89" s="96"/>
      <c r="Q89" s="96"/>
      <c r="R89" s="96"/>
      <c r="S89" s="96"/>
      <c r="AS89" s="94"/>
      <c r="AT89" s="94"/>
      <c r="AU89" s="94"/>
      <c r="AV89" s="94"/>
      <c r="AW89" s="94"/>
      <c r="AX89" s="94"/>
      <c r="AY89" s="94"/>
    </row>
    <row r="90" spans="1:51" x14ac:dyDescent="0.25">
      <c r="O90" s="12"/>
      <c r="P90" s="96"/>
      <c r="Q90" s="96"/>
      <c r="R90" s="96"/>
      <c r="S90" s="96"/>
      <c r="T90" s="96"/>
      <c r="AS90" s="94"/>
      <c r="AT90" s="94"/>
      <c r="AU90" s="94"/>
      <c r="AV90" s="94"/>
      <c r="AW90" s="94"/>
      <c r="AX90" s="94"/>
      <c r="AY90" s="94"/>
    </row>
    <row r="91" spans="1:51" x14ac:dyDescent="0.25">
      <c r="O91" s="12"/>
      <c r="P91" s="96"/>
      <c r="Q91" s="96"/>
      <c r="R91" s="96"/>
      <c r="S91" s="96"/>
      <c r="T91" s="96"/>
      <c r="U91" s="96"/>
      <c r="AS91" s="94"/>
      <c r="AT91" s="94"/>
      <c r="AU91" s="94"/>
      <c r="AV91" s="94"/>
      <c r="AW91" s="94"/>
      <c r="AX91" s="94"/>
      <c r="AY91" s="94"/>
    </row>
    <row r="92" spans="1:51" x14ac:dyDescent="0.25">
      <c r="O92" s="12"/>
      <c r="P92" s="96"/>
      <c r="T92" s="96"/>
      <c r="U92" s="96"/>
      <c r="AS92" s="94"/>
      <c r="AT92" s="94"/>
      <c r="AU92" s="94"/>
      <c r="AV92" s="94"/>
      <c r="AW92" s="94"/>
      <c r="AX92" s="94"/>
      <c r="AY92" s="94"/>
    </row>
    <row r="104" spans="45:51" x14ac:dyDescent="0.25">
      <c r="AS104" s="94"/>
      <c r="AT104" s="94"/>
      <c r="AU104" s="94"/>
      <c r="AV104" s="94"/>
      <c r="AW104" s="94"/>
      <c r="AX104" s="94"/>
      <c r="AY104" s="94"/>
    </row>
  </sheetData>
  <protectedRanges>
    <protectedRange sqref="S78:T81"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8:R81" name="Range2_12_1_6_1_1"/>
    <protectedRange sqref="L78:M81" name="Range2_2_12_1_7_1_1"/>
    <protectedRange sqref="AS11:AS15" name="Range1_4_1_1_1_1"/>
    <protectedRange sqref="J11:J15 J26:J34" name="Range1_1_2_1_10_1_1_1_1"/>
    <protectedRange sqref="S38:S52 S55:S77" name="Range2_12_3_1_1_1_1"/>
    <protectedRange sqref="D38:H38 N55:R55 N59:R77 N38:R52" name="Range2_12_1_3_1_1_1_1"/>
    <protectedRange sqref="I38:M38 F49:M49 G48:M48 E59:M77 E55:M55 E50:M52 E39:M47 E57:H58" name="Range2_2_12_1_6_1_1_1_1"/>
    <protectedRange sqref="D55 D50:D52 D39:D47 D57:D77" name="Range2_1_1_1_1_11_1_1_1_1_1_1"/>
    <protectedRange sqref="C55 C50:C52 C39:C47 C57:C77" name="Range2_1_2_1_1_1_1_1"/>
    <protectedRange sqref="C38" name="Range2_3_1_1_1_1_1"/>
    <protectedRange sqref="P35" name="Range1_16_3_1_1_2"/>
    <protectedRange sqref="U35 V11:V34 X11:AB34" name="Range1_16_3_1_1_3"/>
    <protectedRange sqref="AR11" name="Range1_16_3_1_1_5"/>
    <protectedRange sqref="L6 D6 D8 O8:U8" name="Range1_16_3_1_1_7"/>
    <protectedRange sqref="J78:K81" name="Range2_2_12_1_4_1_1_1_1_1_1_1_1_1_1_1_1_1_1_1"/>
    <protectedRange sqref="I78:I81" name="Range2_2_12_1_7_1_1_2_2_1_2"/>
    <protectedRange sqref="F78:H81" name="Range2_2_12_1_3_1_2_1_1_1_1_2_1_1_1_1_1_1_1_1_1_1_1"/>
    <protectedRange sqref="E78:E81" name="Range2_2_12_1_3_1_2_1_1_1_2_1_1_1_1_3_1_1_1_1_1_1_1_1_1"/>
    <protectedRange sqref="O11:P34" name="Range1_16_3_1_1_2_1"/>
    <protectedRange sqref="Q11:Q35" name="Range1_16_3_1_1_1_1_1_2_1"/>
    <protectedRange sqref="U11:U34" name="Range1_16_3_1_1_3_1"/>
    <protectedRange sqref="W11:W34" name="Range1_16_3_1_1_3_2"/>
    <protectedRange sqref="AG11:AG34" name="Range1_16_3_1_1_1_1_1_1"/>
    <protectedRange sqref="AR12 AR16 AR20 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E49" name="Range2_2_12_1_6_1_1_1_1_2"/>
    <protectedRange sqref="D49" name="Range2_1_1_1_1_11_1_1_1_1_1_1_2"/>
    <protectedRange sqref="C49" name="Range2_1_2_1_1_1_1_1_2"/>
    <protectedRange sqref="N58:R58" name="Range2_12_1_3_1_1_1_1_2_1_2_2_2_2_2_2_2_2_2_2"/>
    <protectedRange sqref="I58:M58" name="Range2_2_12_1_6_1_1_1_1_3_1_2_2_2_3_2_2_2_2_2_2"/>
    <protectedRange sqref="N57:R57" name="Range2_12_1_3_1_1_1_1_2_1_2_2_2_2_2_2_3_2_2_2_2_2_2"/>
    <protectedRange sqref="I57:M57" name="Range2_2_12_1_6_1_1_1_1_3_1_2_2_2_3_2_2_3_2_2_2_2_2_2"/>
    <protectedRange sqref="E56" name="Range2_2_12_1_6_1_1_1_1_3_1_2_2_2_1_2_2_2_2_2_2_2_2_2_2_2_2_2"/>
    <protectedRange sqref="D56" name="Range2_1_1_1_1_11_1_1_1_1_1_1_3_1_2_2_2_1_2_2_2_2_2_2_2_2_2_2_2_2_2"/>
    <protectedRange sqref="N56:R56" name="Range2_12_1_3_1_1_1_1_2_1_2_2_2_2_2_2_3_2_2_2_2_2_2_2_2"/>
    <protectedRange sqref="I56:M56" name="Range2_2_12_1_6_1_1_1_1_3_1_2_2_2_3_2_2_3_2_2_2_2_2_2_2_2"/>
    <protectedRange sqref="G56:H56" name="Range2_2_12_1_6_1_1_1_1_2_2_1_2_2_2_2_2_2_3_2_2_2_2_2_2_2_2"/>
    <protectedRange sqref="F56" name="Range2_2_12_1_6_1_1_1_1_3_1_2_2_2_1_2_2_2_2_2_2_2_2_2_2_2_2_2_2_2"/>
    <protectedRange sqref="C56" name="Range2_1_2_1_1_1_1_1_3_1_2_2_1_2_1_2_2_2_2_2_2_2_2_2_2_2_2_2_2"/>
    <protectedRange sqref="Q10" name="Range1_16_3_1_1_1_1_1_4_1"/>
    <protectedRange sqref="AG10" name="Range1_16_3_1_1_1_1_1_3"/>
    <protectedRange sqref="AP10" name="Range1_16_3_1_1_1_1_1_5"/>
    <protectedRange sqref="B42" name="Range2_12_5_1_1_1_2_1_1_1_1_1_1_1_1_1_1_1_2_1_2_1_1_1_1_1_1_1_1_1_2_1_1_1_1_1_1_1_1_1_1_1_1_1_1_1_1_1_1_1_1_1_1_1_1_1_1_1_1_1_1_1_1_1_1_1_1_1_1_1_1_1_1_1_2_1_1_1_1_1_1_1_1_1_2_1_2_1_1_1_1_1_2_1_1_1_1_1_1_1_1_2_1_1_1_1_1_2_1"/>
    <protectedRange sqref="F48" name="Range2_12_5_1_1_1_2_2_1_1_1_1_1_1_1_1_1_1_1_2_1_1_1_2_1_1_1_1_1_1_1_1_1_1_1_1_1_1_1_1_2_1_1_1_1_1_1_1_1_1_2_1_1_3_1_1_1_3_1_1_1_1_1_1_1_1_1_1_1_1_1_1_1_1_1_1_1_1_1_1_2_1_1_1_1_1_1_1_1_1_1_1_2_2_1_2_1_1_1_1_1_1_1_1_1_1_1_1_1_2_2_2_2_2_2_2_2_1_1_1_2_3_2__4"/>
    <protectedRange sqref="C48"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48 B45"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60" name="Range2_12_5_1_1_1_1_1_2_1_1_2_1_1_1_1_1_1_1_1_1_1_1_1_1_1_1_1_1_2_1_1_1_1_1_1_1_1_1_1_1_1_1_1_3_1_1_1_2_1_1_1_1_1_1_1_1_1_2_1_1_1_1_1_1_1_1_1_1_1_1_1_1_1_1_1_1_1_1_1_1_1_1_1_1_2_1_1_1_2_2_1_1"/>
    <protectedRange sqref="B61" name="Range2_12_5_1_1_1_2_1_1_1_1_1_1_1_1_1_1_1_2_1_2_1_1_1_1_1_1_1_1_1_2_1_1_1_1_1_1_1_1_1_1_1_1_1_1_1_1_1_1_1_1_1_1_1_1_1_1_1_1_1_1_1_1_1_1_1_1_1_1_1_1_1_1_1_2_1_1_1_1_1_1_1_1_1_2_1_2_1_1_1_1_1_2_1_1_1_1_1_1_1_1_2_1_1_1_1_1_2_1_1"/>
    <protectedRange sqref="AR13:AR15 AR17:AR19 AR21:AR23" name="Range1_16_3_1_1_5_1_2"/>
    <protectedRange sqref="B5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AR25:AR34" name="Range1_16_3_1_1_5_2"/>
    <protectedRange sqref="B53"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56" name="Range2_12_5_1_1_1_2_1_1_1_1_1_1_1_1_1_1_1_2_1_2_1_1_1_1_1_1_1_1_1_2_1_1_1_1_1_1_1_1_1_1_1_1_1_1_1_1_1_1_1_1_1_1_1_1_1_1_1_1_1_1_1_1_1_1_1_1_1_1_1_1_1_1_1_2_1_1_1_1_1_1_1_1_1_2_1_2_1_1_1_1_1_2_1_1_1_1_1_1_1_1_2_1_1_1_1_1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967" priority="36" operator="containsText" text="N/A">
      <formula>NOT(ISERROR(SEARCH("N/A",X11)))</formula>
    </cfRule>
    <cfRule type="cellIs" dxfId="966" priority="49" operator="equal">
      <formula>0</formula>
    </cfRule>
  </conditionalFormatting>
  <conditionalFormatting sqref="AC11:AE34 X11:Y34 AA11:AA34">
    <cfRule type="cellIs" dxfId="965" priority="48" operator="greaterThanOrEqual">
      <formula>1185</formula>
    </cfRule>
  </conditionalFormatting>
  <conditionalFormatting sqref="AC11:AE34 X11:Y34 AA11:AA34">
    <cfRule type="cellIs" dxfId="964" priority="47" operator="between">
      <formula>0.1</formula>
      <formula>1184</formula>
    </cfRule>
  </conditionalFormatting>
  <conditionalFormatting sqref="X8">
    <cfRule type="cellIs" dxfId="963" priority="46" operator="equal">
      <formula>0</formula>
    </cfRule>
  </conditionalFormatting>
  <conditionalFormatting sqref="X8">
    <cfRule type="cellIs" dxfId="962" priority="45" operator="greaterThan">
      <formula>1179</formula>
    </cfRule>
  </conditionalFormatting>
  <conditionalFormatting sqref="X8">
    <cfRule type="cellIs" dxfId="961" priority="44" operator="greaterThan">
      <formula>99</formula>
    </cfRule>
  </conditionalFormatting>
  <conditionalFormatting sqref="X8">
    <cfRule type="cellIs" dxfId="960" priority="43" operator="greaterThan">
      <formula>0.99</formula>
    </cfRule>
  </conditionalFormatting>
  <conditionalFormatting sqref="AB8">
    <cfRule type="cellIs" dxfId="959" priority="42" operator="equal">
      <formula>0</formula>
    </cfRule>
  </conditionalFormatting>
  <conditionalFormatting sqref="AB8">
    <cfRule type="cellIs" dxfId="958" priority="41" operator="greaterThan">
      <formula>1179</formula>
    </cfRule>
  </conditionalFormatting>
  <conditionalFormatting sqref="AB8">
    <cfRule type="cellIs" dxfId="957" priority="40" operator="greaterThan">
      <formula>99</formula>
    </cfRule>
  </conditionalFormatting>
  <conditionalFormatting sqref="AB8">
    <cfRule type="cellIs" dxfId="956" priority="39" operator="greaterThan">
      <formula>0.99</formula>
    </cfRule>
  </conditionalFormatting>
  <conditionalFormatting sqref="AH11:AH31">
    <cfRule type="cellIs" dxfId="955" priority="37" operator="greaterThan">
      <formula>$AH$8</formula>
    </cfRule>
    <cfRule type="cellIs" dxfId="954" priority="38" operator="greaterThan">
      <formula>$AH$8</formula>
    </cfRule>
  </conditionalFormatting>
  <conditionalFormatting sqref="AB11:AB34">
    <cfRule type="containsText" dxfId="953" priority="32" operator="containsText" text="N/A">
      <formula>NOT(ISERROR(SEARCH("N/A",AB11)))</formula>
    </cfRule>
    <cfRule type="cellIs" dxfId="952" priority="35" operator="equal">
      <formula>0</formula>
    </cfRule>
  </conditionalFormatting>
  <conditionalFormatting sqref="AB11:AB34">
    <cfRule type="cellIs" dxfId="951" priority="34" operator="greaterThanOrEqual">
      <formula>1185</formula>
    </cfRule>
  </conditionalFormatting>
  <conditionalFormatting sqref="AB11:AB34">
    <cfRule type="cellIs" dxfId="950" priority="33" operator="between">
      <formula>0.1</formula>
      <formula>1184</formula>
    </cfRule>
  </conditionalFormatting>
  <conditionalFormatting sqref="AN11:AN35 AO11:AO34">
    <cfRule type="cellIs" dxfId="949" priority="31" operator="equal">
      <formula>0</formula>
    </cfRule>
  </conditionalFormatting>
  <conditionalFormatting sqref="AN11:AN35 AO11:AO34">
    <cfRule type="cellIs" dxfId="948" priority="30" operator="greaterThan">
      <formula>1179</formula>
    </cfRule>
  </conditionalFormatting>
  <conditionalFormatting sqref="AN11:AN35 AO11:AO34">
    <cfRule type="cellIs" dxfId="947" priority="29" operator="greaterThan">
      <formula>99</formula>
    </cfRule>
  </conditionalFormatting>
  <conditionalFormatting sqref="AN11:AN35 AO11:AO34">
    <cfRule type="cellIs" dxfId="946" priority="28" operator="greaterThan">
      <formula>0.99</formula>
    </cfRule>
  </conditionalFormatting>
  <conditionalFormatting sqref="AQ11:AQ34">
    <cfRule type="cellIs" dxfId="945" priority="27" operator="equal">
      <formula>0</formula>
    </cfRule>
  </conditionalFormatting>
  <conditionalFormatting sqref="AQ11:AQ34">
    <cfRule type="cellIs" dxfId="944" priority="26" operator="greaterThan">
      <formula>1179</formula>
    </cfRule>
  </conditionalFormatting>
  <conditionalFormatting sqref="AQ11:AQ34">
    <cfRule type="cellIs" dxfId="943" priority="25" operator="greaterThan">
      <formula>99</formula>
    </cfRule>
  </conditionalFormatting>
  <conditionalFormatting sqref="AQ11:AQ34">
    <cfRule type="cellIs" dxfId="942" priority="24" operator="greaterThan">
      <formula>0.99</formula>
    </cfRule>
  </conditionalFormatting>
  <conditionalFormatting sqref="Z11:Z34">
    <cfRule type="containsText" dxfId="941" priority="20" operator="containsText" text="N/A">
      <formula>NOT(ISERROR(SEARCH("N/A",Z11)))</formula>
    </cfRule>
    <cfRule type="cellIs" dxfId="940" priority="23" operator="equal">
      <formula>0</formula>
    </cfRule>
  </conditionalFormatting>
  <conditionalFormatting sqref="Z11:Z34">
    <cfRule type="cellIs" dxfId="939" priority="22" operator="greaterThanOrEqual">
      <formula>1185</formula>
    </cfRule>
  </conditionalFormatting>
  <conditionalFormatting sqref="Z11:Z34">
    <cfRule type="cellIs" dxfId="938" priority="21" operator="between">
      <formula>0.1</formula>
      <formula>1184</formula>
    </cfRule>
  </conditionalFormatting>
  <conditionalFormatting sqref="AJ11:AN35">
    <cfRule type="cellIs" dxfId="937" priority="19" operator="equal">
      <formula>0</formula>
    </cfRule>
  </conditionalFormatting>
  <conditionalFormatting sqref="AJ11:AN35">
    <cfRule type="cellIs" dxfId="936" priority="18" operator="greaterThan">
      <formula>1179</formula>
    </cfRule>
  </conditionalFormatting>
  <conditionalFormatting sqref="AJ11:AN35">
    <cfRule type="cellIs" dxfId="935" priority="17" operator="greaterThan">
      <formula>99</formula>
    </cfRule>
  </conditionalFormatting>
  <conditionalFormatting sqref="AJ11:AN35">
    <cfRule type="cellIs" dxfId="934" priority="16" operator="greaterThan">
      <formula>0.99</formula>
    </cfRule>
  </conditionalFormatting>
  <conditionalFormatting sqref="AP11:AP34">
    <cfRule type="cellIs" dxfId="933" priority="15" operator="equal">
      <formula>0</formula>
    </cfRule>
  </conditionalFormatting>
  <conditionalFormatting sqref="AP11:AP34">
    <cfRule type="cellIs" dxfId="932" priority="14" operator="greaterThan">
      <formula>1179</formula>
    </cfRule>
  </conditionalFormatting>
  <conditionalFormatting sqref="AP11:AP34">
    <cfRule type="cellIs" dxfId="931" priority="13" operator="greaterThan">
      <formula>99</formula>
    </cfRule>
  </conditionalFormatting>
  <conditionalFormatting sqref="AP11:AP34">
    <cfRule type="cellIs" dxfId="930" priority="12" operator="greaterThan">
      <formula>0.99</formula>
    </cfRule>
  </conditionalFormatting>
  <conditionalFormatting sqref="AH32:AH34">
    <cfRule type="cellIs" dxfId="929" priority="10" operator="greaterThan">
      <formula>$AH$8</formula>
    </cfRule>
    <cfRule type="cellIs" dxfId="928" priority="11" operator="greaterThan">
      <formula>$AH$8</formula>
    </cfRule>
  </conditionalFormatting>
  <conditionalFormatting sqref="AI11:AI34">
    <cfRule type="cellIs" dxfId="927" priority="9" operator="greaterThan">
      <formula>$AI$8</formula>
    </cfRule>
  </conditionalFormatting>
  <conditionalFormatting sqref="AL32:AN34 AL11:AL33">
    <cfRule type="cellIs" dxfId="926" priority="8" operator="equal">
      <formula>0</formula>
    </cfRule>
  </conditionalFormatting>
  <conditionalFormatting sqref="AL32:AN34 AL11:AL33">
    <cfRule type="cellIs" dxfId="925" priority="7" operator="greaterThan">
      <formula>1179</formula>
    </cfRule>
  </conditionalFormatting>
  <conditionalFormatting sqref="AL32:AN34 AL11:AL33">
    <cfRule type="cellIs" dxfId="924" priority="6" operator="greaterThan">
      <formula>99</formula>
    </cfRule>
  </conditionalFormatting>
  <conditionalFormatting sqref="AL32:AN34 AL11:AL33">
    <cfRule type="cellIs" dxfId="923" priority="5" operator="greaterThan">
      <formula>0.99</formula>
    </cfRule>
  </conditionalFormatting>
  <conditionalFormatting sqref="AM16:AM34">
    <cfRule type="cellIs" dxfId="922" priority="4" operator="equal">
      <formula>0</formula>
    </cfRule>
  </conditionalFormatting>
  <conditionalFormatting sqref="AM16:AM34">
    <cfRule type="cellIs" dxfId="921" priority="3" operator="greaterThan">
      <formula>1179</formula>
    </cfRule>
  </conditionalFormatting>
  <conditionalFormatting sqref="AM16:AM34">
    <cfRule type="cellIs" dxfId="920" priority="2" operator="greaterThan">
      <formula>99</formula>
    </cfRule>
  </conditionalFormatting>
  <conditionalFormatting sqref="AM16:AM34">
    <cfRule type="cellIs" dxfId="919"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04"/>
  <sheetViews>
    <sheetView showWhiteSpace="0" topLeftCell="B26" zoomScaleNormal="100" workbookViewId="0">
      <selection activeCell="B57" sqref="B57:B59"/>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126</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204"/>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01" t="s">
        <v>10</v>
      </c>
      <c r="I7" s="108" t="s">
        <v>11</v>
      </c>
      <c r="J7" s="108" t="s">
        <v>12</v>
      </c>
      <c r="K7" s="108" t="s">
        <v>13</v>
      </c>
      <c r="L7" s="12"/>
      <c r="M7" s="12"/>
      <c r="N7" s="12"/>
      <c r="O7" s="201"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42599</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24600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205" t="s">
        <v>51</v>
      </c>
      <c r="V9" s="205" t="s">
        <v>52</v>
      </c>
      <c r="W9" s="283" t="s">
        <v>53</v>
      </c>
      <c r="X9" s="284" t="s">
        <v>54</v>
      </c>
      <c r="Y9" s="285"/>
      <c r="Z9" s="285"/>
      <c r="AA9" s="285"/>
      <c r="AB9" s="285"/>
      <c r="AC9" s="285"/>
      <c r="AD9" s="285"/>
      <c r="AE9" s="286"/>
      <c r="AF9" s="203" t="s">
        <v>55</v>
      </c>
      <c r="AG9" s="203" t="s">
        <v>56</v>
      </c>
      <c r="AH9" s="272" t="s">
        <v>57</v>
      </c>
      <c r="AI9" s="287" t="s">
        <v>58</v>
      </c>
      <c r="AJ9" s="205" t="s">
        <v>59</v>
      </c>
      <c r="AK9" s="205" t="s">
        <v>60</v>
      </c>
      <c r="AL9" s="205" t="s">
        <v>61</v>
      </c>
      <c r="AM9" s="205" t="s">
        <v>62</v>
      </c>
      <c r="AN9" s="205" t="s">
        <v>63</v>
      </c>
      <c r="AO9" s="205" t="s">
        <v>64</v>
      </c>
      <c r="AP9" s="205" t="s">
        <v>65</v>
      </c>
      <c r="AQ9" s="270" t="s">
        <v>66</v>
      </c>
      <c r="AR9" s="205" t="s">
        <v>67</v>
      </c>
      <c r="AS9" s="272" t="s">
        <v>68</v>
      </c>
      <c r="AV9" s="35" t="s">
        <v>69</v>
      </c>
      <c r="AW9" s="35" t="s">
        <v>70</v>
      </c>
      <c r="AY9" s="36" t="s">
        <v>71</v>
      </c>
    </row>
    <row r="10" spans="2:51" x14ac:dyDescent="0.25">
      <c r="B10" s="205" t="s">
        <v>72</v>
      </c>
      <c r="C10" s="205" t="s">
        <v>73</v>
      </c>
      <c r="D10" s="205" t="s">
        <v>74</v>
      </c>
      <c r="E10" s="205" t="s">
        <v>75</v>
      </c>
      <c r="F10" s="205" t="s">
        <v>74</v>
      </c>
      <c r="G10" s="205" t="s">
        <v>75</v>
      </c>
      <c r="H10" s="266"/>
      <c r="I10" s="205" t="s">
        <v>75</v>
      </c>
      <c r="J10" s="205" t="s">
        <v>75</v>
      </c>
      <c r="K10" s="205" t="s">
        <v>75</v>
      </c>
      <c r="L10" s="28" t="s">
        <v>29</v>
      </c>
      <c r="M10" s="269"/>
      <c r="N10" s="28" t="s">
        <v>29</v>
      </c>
      <c r="O10" s="271"/>
      <c r="P10" s="271"/>
      <c r="Q10" s="1">
        <f>'AUG 16'!Q34</f>
        <v>13481918</v>
      </c>
      <c r="R10" s="280"/>
      <c r="S10" s="281"/>
      <c r="T10" s="282"/>
      <c r="U10" s="205" t="s">
        <v>75</v>
      </c>
      <c r="V10" s="205" t="s">
        <v>75</v>
      </c>
      <c r="W10" s="283"/>
      <c r="X10" s="37" t="s">
        <v>76</v>
      </c>
      <c r="Y10" s="37" t="s">
        <v>77</v>
      </c>
      <c r="Z10" s="37" t="s">
        <v>78</v>
      </c>
      <c r="AA10" s="37" t="s">
        <v>79</v>
      </c>
      <c r="AB10" s="37" t="s">
        <v>80</v>
      </c>
      <c r="AC10" s="37" t="s">
        <v>81</v>
      </c>
      <c r="AD10" s="37" t="s">
        <v>82</v>
      </c>
      <c r="AE10" s="37" t="s">
        <v>83</v>
      </c>
      <c r="AF10" s="38"/>
      <c r="AG10" s="1">
        <f>'AUG 16'!AG34</f>
        <v>49340240</v>
      </c>
      <c r="AH10" s="272"/>
      <c r="AI10" s="288"/>
      <c r="AJ10" s="205" t="s">
        <v>84</v>
      </c>
      <c r="AK10" s="205" t="s">
        <v>84</v>
      </c>
      <c r="AL10" s="205" t="s">
        <v>84</v>
      </c>
      <c r="AM10" s="205" t="s">
        <v>84</v>
      </c>
      <c r="AN10" s="205" t="s">
        <v>84</v>
      </c>
      <c r="AO10" s="205" t="s">
        <v>84</v>
      </c>
      <c r="AP10" s="1">
        <f>'AUG 16'!AP34</f>
        <v>11152124</v>
      </c>
      <c r="AQ10" s="271"/>
      <c r="AR10" s="202" t="s">
        <v>85</v>
      </c>
      <c r="AS10" s="272"/>
      <c r="AV10" s="39" t="s">
        <v>86</v>
      </c>
      <c r="AW10" s="39" t="s">
        <v>87</v>
      </c>
      <c r="AY10" s="80" t="s">
        <v>126</v>
      </c>
    </row>
    <row r="11" spans="2:51" x14ac:dyDescent="0.25">
      <c r="B11" s="40">
        <v>2</v>
      </c>
      <c r="C11" s="40">
        <v>4.1666666666666664E-2</v>
      </c>
      <c r="D11" s="102">
        <v>0</v>
      </c>
      <c r="E11" s="41">
        <f t="shared" ref="E11:E34" si="0">D11/1.42</f>
        <v>0</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0</v>
      </c>
      <c r="P11" s="103">
        <v>0</v>
      </c>
      <c r="Q11" s="103">
        <v>13481918</v>
      </c>
      <c r="R11" s="46">
        <f>IF(ISBLANK(Q11),"-",Q11-Q10)</f>
        <v>0</v>
      </c>
      <c r="S11" s="47">
        <f>R11*24/1000</f>
        <v>0</v>
      </c>
      <c r="T11" s="47">
        <f>R11/1000</f>
        <v>0</v>
      </c>
      <c r="U11" s="104">
        <v>5.3</v>
      </c>
      <c r="V11" s="104">
        <f>U11</f>
        <v>5.3</v>
      </c>
      <c r="W11" s="105" t="s">
        <v>131</v>
      </c>
      <c r="X11" s="107">
        <v>0</v>
      </c>
      <c r="Y11" s="107">
        <v>0</v>
      </c>
      <c r="Z11" s="107">
        <v>0</v>
      </c>
      <c r="AA11" s="107">
        <v>0</v>
      </c>
      <c r="AB11" s="107">
        <v>0</v>
      </c>
      <c r="AC11" s="48" t="s">
        <v>90</v>
      </c>
      <c r="AD11" s="48" t="s">
        <v>90</v>
      </c>
      <c r="AE11" s="48" t="s">
        <v>90</v>
      </c>
      <c r="AF11" s="106" t="s">
        <v>90</v>
      </c>
      <c r="AG11" s="112">
        <v>49340240</v>
      </c>
      <c r="AH11" s="49">
        <f>IF(ISBLANK(AG11),"-",AG11-AG10)</f>
        <v>0</v>
      </c>
      <c r="AI11" s="50" t="e">
        <f>AH11/T11</f>
        <v>#DIV/0!</v>
      </c>
      <c r="AJ11" s="95">
        <v>0</v>
      </c>
      <c r="AK11" s="95">
        <v>0</v>
      </c>
      <c r="AL11" s="95">
        <v>0</v>
      </c>
      <c r="AM11" s="95">
        <v>0</v>
      </c>
      <c r="AN11" s="95">
        <v>0</v>
      </c>
      <c r="AO11" s="95">
        <v>0.6</v>
      </c>
      <c r="AP11" s="107">
        <v>11152884</v>
      </c>
      <c r="AQ11" s="107">
        <f t="shared" ref="AQ11:AQ34" si="1">AP11-AP10</f>
        <v>760</v>
      </c>
      <c r="AR11" s="200"/>
      <c r="AS11" s="52" t="s">
        <v>113</v>
      </c>
      <c r="AV11" s="39" t="s">
        <v>88</v>
      </c>
      <c r="AW11" s="39" t="s">
        <v>91</v>
      </c>
      <c r="AY11" s="80" t="s">
        <v>125</v>
      </c>
    </row>
    <row r="12" spans="2:51" x14ac:dyDescent="0.25">
      <c r="B12" s="40">
        <v>2.0416666666666701</v>
      </c>
      <c r="C12" s="40">
        <v>8.3333333333333329E-2</v>
      </c>
      <c r="D12" s="102">
        <v>0</v>
      </c>
      <c r="E12" s="41">
        <f t="shared" si="0"/>
        <v>0</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0</v>
      </c>
      <c r="P12" s="103">
        <v>0</v>
      </c>
      <c r="Q12" s="103">
        <v>13481918</v>
      </c>
      <c r="R12" s="46">
        <f t="shared" ref="R12:R34" si="4">IF(ISBLANK(Q12),"-",Q12-Q11)</f>
        <v>0</v>
      </c>
      <c r="S12" s="47">
        <f t="shared" ref="S12:S34" si="5">R12*24/1000</f>
        <v>0</v>
      </c>
      <c r="T12" s="47">
        <f t="shared" ref="T12:T34" si="6">R12/1000</f>
        <v>0</v>
      </c>
      <c r="U12" s="104">
        <v>6.4</v>
      </c>
      <c r="V12" s="104">
        <f t="shared" ref="V12:V34" si="7">U12</f>
        <v>6.4</v>
      </c>
      <c r="W12" s="105" t="s">
        <v>131</v>
      </c>
      <c r="X12" s="107">
        <v>0</v>
      </c>
      <c r="Y12" s="107">
        <v>0</v>
      </c>
      <c r="Z12" s="107">
        <v>0</v>
      </c>
      <c r="AA12" s="107">
        <v>0</v>
      </c>
      <c r="AB12" s="107">
        <v>0</v>
      </c>
      <c r="AC12" s="48" t="s">
        <v>90</v>
      </c>
      <c r="AD12" s="48" t="s">
        <v>90</v>
      </c>
      <c r="AE12" s="48" t="s">
        <v>90</v>
      </c>
      <c r="AF12" s="106" t="s">
        <v>90</v>
      </c>
      <c r="AG12" s="112">
        <v>49340240</v>
      </c>
      <c r="AH12" s="49">
        <f>IF(ISBLANK(AG12),"-",AG12-AG11)</f>
        <v>0</v>
      </c>
      <c r="AI12" s="50" t="e">
        <f t="shared" ref="AI12:AI34" si="8">AH12/T12</f>
        <v>#DIV/0!</v>
      </c>
      <c r="AJ12" s="95">
        <v>0</v>
      </c>
      <c r="AK12" s="95">
        <v>0</v>
      </c>
      <c r="AL12" s="95">
        <v>0</v>
      </c>
      <c r="AM12" s="95">
        <v>0</v>
      </c>
      <c r="AN12" s="95">
        <v>0</v>
      </c>
      <c r="AO12" s="95">
        <v>0.6</v>
      </c>
      <c r="AP12" s="107">
        <v>11153400</v>
      </c>
      <c r="AQ12" s="107">
        <f t="shared" si="1"/>
        <v>516</v>
      </c>
      <c r="AR12" s="110">
        <v>0.98</v>
      </c>
      <c r="AS12" s="52" t="s">
        <v>113</v>
      </c>
      <c r="AV12" s="39" t="s">
        <v>92</v>
      </c>
      <c r="AW12" s="39" t="s">
        <v>93</v>
      </c>
      <c r="AY12" s="80" t="s">
        <v>124</v>
      </c>
    </row>
    <row r="13" spans="2:51" x14ac:dyDescent="0.25">
      <c r="B13" s="40">
        <v>2.0833333333333299</v>
      </c>
      <c r="C13" s="40">
        <v>0.125</v>
      </c>
      <c r="D13" s="102">
        <v>12</v>
      </c>
      <c r="E13" s="41">
        <f t="shared" si="0"/>
        <v>8.4507042253521139</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121</v>
      </c>
      <c r="P13" s="103">
        <v>130</v>
      </c>
      <c r="Q13" s="103">
        <v>13490647</v>
      </c>
      <c r="R13" s="46">
        <f t="shared" si="4"/>
        <v>8729</v>
      </c>
      <c r="S13" s="47">
        <f t="shared" si="5"/>
        <v>209.49600000000001</v>
      </c>
      <c r="T13" s="47">
        <f t="shared" si="6"/>
        <v>8.7289999999999992</v>
      </c>
      <c r="U13" s="104">
        <v>7.6</v>
      </c>
      <c r="V13" s="104">
        <f t="shared" si="7"/>
        <v>7.6</v>
      </c>
      <c r="W13" s="105" t="s">
        <v>131</v>
      </c>
      <c r="X13" s="107">
        <v>0</v>
      </c>
      <c r="Y13" s="107">
        <v>0</v>
      </c>
      <c r="Z13" s="107">
        <v>116</v>
      </c>
      <c r="AA13" s="107">
        <v>1185</v>
      </c>
      <c r="AB13" s="107">
        <v>1126</v>
      </c>
      <c r="AC13" s="48" t="s">
        <v>90</v>
      </c>
      <c r="AD13" s="48" t="s">
        <v>90</v>
      </c>
      <c r="AE13" s="48" t="s">
        <v>90</v>
      </c>
      <c r="AF13" s="106" t="s">
        <v>90</v>
      </c>
      <c r="AG13" s="112">
        <v>49341009</v>
      </c>
      <c r="AH13" s="49">
        <f>IF(ISBLANK(AG13),"-",AG13-AG12)</f>
        <v>769</v>
      </c>
      <c r="AI13" s="50">
        <f t="shared" si="8"/>
        <v>88.097147439569255</v>
      </c>
      <c r="AJ13" s="95">
        <v>0</v>
      </c>
      <c r="AK13" s="95">
        <v>0</v>
      </c>
      <c r="AL13" s="95">
        <v>1</v>
      </c>
      <c r="AM13" s="95">
        <v>1</v>
      </c>
      <c r="AN13" s="95">
        <v>1</v>
      </c>
      <c r="AO13" s="95">
        <v>0.6</v>
      </c>
      <c r="AP13" s="107">
        <v>11154400</v>
      </c>
      <c r="AQ13" s="107">
        <f t="shared" si="1"/>
        <v>1000</v>
      </c>
      <c r="AR13" s="51"/>
      <c r="AS13" s="52" t="s">
        <v>113</v>
      </c>
      <c r="AV13" s="39" t="s">
        <v>94</v>
      </c>
      <c r="AW13" s="39" t="s">
        <v>95</v>
      </c>
      <c r="AY13" s="80" t="s">
        <v>129</v>
      </c>
    </row>
    <row r="14" spans="2:51" x14ac:dyDescent="0.25">
      <c r="B14" s="40">
        <v>2.125</v>
      </c>
      <c r="C14" s="40">
        <v>0.16666666666666699</v>
      </c>
      <c r="D14" s="102">
        <v>11</v>
      </c>
      <c r="E14" s="41">
        <f t="shared" si="0"/>
        <v>7.746478873239437</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113</v>
      </c>
      <c r="P14" s="103">
        <v>129</v>
      </c>
      <c r="Q14" s="103">
        <v>13495884</v>
      </c>
      <c r="R14" s="46">
        <f t="shared" si="4"/>
        <v>5237</v>
      </c>
      <c r="S14" s="47">
        <f t="shared" si="5"/>
        <v>125.688</v>
      </c>
      <c r="T14" s="47">
        <f t="shared" si="6"/>
        <v>5.2370000000000001</v>
      </c>
      <c r="U14" s="104">
        <v>8.5</v>
      </c>
      <c r="V14" s="104">
        <f t="shared" si="7"/>
        <v>8.5</v>
      </c>
      <c r="W14" s="105" t="s">
        <v>131</v>
      </c>
      <c r="X14" s="107">
        <v>0</v>
      </c>
      <c r="Y14" s="107">
        <v>0</v>
      </c>
      <c r="Z14" s="107">
        <v>1126</v>
      </c>
      <c r="AA14" s="107">
        <v>1185</v>
      </c>
      <c r="AB14" s="107">
        <v>1126</v>
      </c>
      <c r="AC14" s="48" t="s">
        <v>90</v>
      </c>
      <c r="AD14" s="48" t="s">
        <v>90</v>
      </c>
      <c r="AE14" s="48" t="s">
        <v>90</v>
      </c>
      <c r="AF14" s="106" t="s">
        <v>90</v>
      </c>
      <c r="AG14" s="112">
        <v>49341941</v>
      </c>
      <c r="AH14" s="49">
        <f t="shared" ref="AH14:AH34" si="9">IF(ISBLANK(AG14),"-",AG14-AG13)</f>
        <v>932</v>
      </c>
      <c r="AI14" s="50">
        <f t="shared" si="8"/>
        <v>177.96448348291005</v>
      </c>
      <c r="AJ14" s="95">
        <v>0</v>
      </c>
      <c r="AK14" s="95">
        <v>0</v>
      </c>
      <c r="AL14" s="95">
        <v>1</v>
      </c>
      <c r="AM14" s="95">
        <v>1</v>
      </c>
      <c r="AN14" s="95">
        <v>1</v>
      </c>
      <c r="AO14" s="95">
        <v>0.6</v>
      </c>
      <c r="AP14" s="107">
        <v>11155210</v>
      </c>
      <c r="AQ14" s="107">
        <f>AP14-AP13</f>
        <v>810</v>
      </c>
      <c r="AR14" s="51"/>
      <c r="AS14" s="52" t="s">
        <v>113</v>
      </c>
      <c r="AT14" s="54"/>
      <c r="AV14" s="39" t="s">
        <v>96</v>
      </c>
      <c r="AW14" s="39" t="s">
        <v>97</v>
      </c>
      <c r="AY14" s="80" t="s">
        <v>146</v>
      </c>
    </row>
    <row r="15" spans="2:51" ht="14.25" customHeight="1" x14ac:dyDescent="0.25">
      <c r="B15" s="40">
        <v>2.1666666666666701</v>
      </c>
      <c r="C15" s="40">
        <v>0.20833333333333301</v>
      </c>
      <c r="D15" s="102">
        <v>8</v>
      </c>
      <c r="E15" s="41">
        <f t="shared" si="0"/>
        <v>5.6338028169014089</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135</v>
      </c>
      <c r="P15" s="103">
        <v>129</v>
      </c>
      <c r="Q15" s="103">
        <v>13500033</v>
      </c>
      <c r="R15" s="46">
        <f t="shared" si="4"/>
        <v>4149</v>
      </c>
      <c r="S15" s="47">
        <f t="shared" si="5"/>
        <v>99.575999999999993</v>
      </c>
      <c r="T15" s="47">
        <f t="shared" si="6"/>
        <v>4.149</v>
      </c>
      <c r="U15" s="104">
        <v>9.5</v>
      </c>
      <c r="V15" s="104">
        <f t="shared" si="7"/>
        <v>9.5</v>
      </c>
      <c r="W15" s="105" t="s">
        <v>131</v>
      </c>
      <c r="X15" s="107">
        <v>0</v>
      </c>
      <c r="Y15" s="107">
        <v>0</v>
      </c>
      <c r="Z15" s="107">
        <v>1187</v>
      </c>
      <c r="AA15" s="107">
        <v>1185</v>
      </c>
      <c r="AB15" s="107">
        <v>1187</v>
      </c>
      <c r="AC15" s="48" t="s">
        <v>90</v>
      </c>
      <c r="AD15" s="48" t="s">
        <v>90</v>
      </c>
      <c r="AE15" s="48" t="s">
        <v>90</v>
      </c>
      <c r="AF15" s="106" t="s">
        <v>90</v>
      </c>
      <c r="AG15" s="112">
        <v>49342992</v>
      </c>
      <c r="AH15" s="49">
        <f t="shared" si="9"/>
        <v>1051</v>
      </c>
      <c r="AI15" s="50">
        <f t="shared" si="8"/>
        <v>253.31405157869366</v>
      </c>
      <c r="AJ15" s="95">
        <v>0</v>
      </c>
      <c r="AK15" s="95">
        <v>0</v>
      </c>
      <c r="AL15" s="95">
        <v>1</v>
      </c>
      <c r="AM15" s="95">
        <v>1</v>
      </c>
      <c r="AN15" s="95">
        <v>1</v>
      </c>
      <c r="AO15" s="95">
        <v>0</v>
      </c>
      <c r="AP15" s="107">
        <v>11155210</v>
      </c>
      <c r="AQ15" s="107">
        <f>AP15-AP14</f>
        <v>0</v>
      </c>
      <c r="AR15" s="51"/>
      <c r="AS15" s="52" t="s">
        <v>113</v>
      </c>
      <c r="AV15" s="39" t="s">
        <v>98</v>
      </c>
      <c r="AW15" s="39" t="s">
        <v>99</v>
      </c>
      <c r="AY15" s="94"/>
    </row>
    <row r="16" spans="2:51" x14ac:dyDescent="0.25">
      <c r="B16" s="40">
        <v>2.2083333333333299</v>
      </c>
      <c r="C16" s="40">
        <v>0.25</v>
      </c>
      <c r="D16" s="102">
        <v>7</v>
      </c>
      <c r="E16" s="41">
        <f t="shared" si="0"/>
        <v>4.9295774647887329</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139</v>
      </c>
      <c r="P16" s="103">
        <v>133</v>
      </c>
      <c r="Q16" s="103">
        <v>13505566</v>
      </c>
      <c r="R16" s="46">
        <f t="shared" si="4"/>
        <v>5533</v>
      </c>
      <c r="S16" s="47">
        <f t="shared" si="5"/>
        <v>132.792</v>
      </c>
      <c r="T16" s="47">
        <f t="shared" si="6"/>
        <v>5.5330000000000004</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49344149</v>
      </c>
      <c r="AH16" s="49">
        <f t="shared" si="9"/>
        <v>1157</v>
      </c>
      <c r="AI16" s="50">
        <f t="shared" si="8"/>
        <v>209.1089824688234</v>
      </c>
      <c r="AJ16" s="95">
        <v>0</v>
      </c>
      <c r="AK16" s="95">
        <v>0</v>
      </c>
      <c r="AL16" s="95">
        <v>1</v>
      </c>
      <c r="AM16" s="95">
        <v>1</v>
      </c>
      <c r="AN16" s="95">
        <v>1</v>
      </c>
      <c r="AO16" s="95">
        <v>0</v>
      </c>
      <c r="AP16" s="107">
        <v>11155210</v>
      </c>
      <c r="AQ16" s="107">
        <f>AP16-AP15</f>
        <v>0</v>
      </c>
      <c r="AR16" s="53">
        <v>1.1000000000000001</v>
      </c>
      <c r="AS16" s="52" t="s">
        <v>101</v>
      </c>
      <c r="AV16" s="39" t="s">
        <v>102</v>
      </c>
      <c r="AW16" s="39" t="s">
        <v>103</v>
      </c>
      <c r="AY16" s="94"/>
    </row>
    <row r="17" spans="1:51" x14ac:dyDescent="0.25">
      <c r="B17" s="40">
        <v>2.25</v>
      </c>
      <c r="C17" s="40">
        <v>0.29166666666666702</v>
      </c>
      <c r="D17" s="102">
        <v>7</v>
      </c>
      <c r="E17" s="41">
        <f t="shared" si="0"/>
        <v>4.9295774647887329</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133</v>
      </c>
      <c r="P17" s="103">
        <v>138</v>
      </c>
      <c r="Q17" s="103">
        <v>13511466</v>
      </c>
      <c r="R17" s="46">
        <f t="shared" si="4"/>
        <v>5900</v>
      </c>
      <c r="S17" s="47">
        <f t="shared" si="5"/>
        <v>141.6</v>
      </c>
      <c r="T17" s="47">
        <f t="shared" si="6"/>
        <v>5.9</v>
      </c>
      <c r="U17" s="104">
        <v>9.1</v>
      </c>
      <c r="V17" s="104">
        <f t="shared" si="7"/>
        <v>9.1</v>
      </c>
      <c r="W17" s="105" t="s">
        <v>127</v>
      </c>
      <c r="X17" s="107">
        <v>1016</v>
      </c>
      <c r="Y17" s="107">
        <v>0</v>
      </c>
      <c r="Z17" s="107">
        <v>1187</v>
      </c>
      <c r="AA17" s="107">
        <v>1185</v>
      </c>
      <c r="AB17" s="107">
        <v>1187</v>
      </c>
      <c r="AC17" s="48" t="s">
        <v>90</v>
      </c>
      <c r="AD17" s="48" t="s">
        <v>90</v>
      </c>
      <c r="AE17" s="48" t="s">
        <v>90</v>
      </c>
      <c r="AF17" s="106" t="s">
        <v>90</v>
      </c>
      <c r="AG17" s="112">
        <v>49345297</v>
      </c>
      <c r="AH17" s="49">
        <f t="shared" si="9"/>
        <v>1148</v>
      </c>
      <c r="AI17" s="50">
        <f t="shared" si="8"/>
        <v>194.57627118644066</v>
      </c>
      <c r="AJ17" s="95">
        <v>1</v>
      </c>
      <c r="AK17" s="95">
        <v>0</v>
      </c>
      <c r="AL17" s="95">
        <v>1</v>
      </c>
      <c r="AM17" s="95">
        <v>1</v>
      </c>
      <c r="AN17" s="95">
        <v>1</v>
      </c>
      <c r="AO17" s="95">
        <v>0</v>
      </c>
      <c r="AP17" s="107">
        <v>11155210</v>
      </c>
      <c r="AQ17" s="107">
        <f t="shared" si="1"/>
        <v>0</v>
      </c>
      <c r="AR17" s="51"/>
      <c r="AS17" s="52" t="s">
        <v>101</v>
      </c>
      <c r="AT17" s="54"/>
      <c r="AV17" s="39" t="s">
        <v>104</v>
      </c>
      <c r="AW17" s="39" t="s">
        <v>105</v>
      </c>
      <c r="AY17" s="97"/>
    </row>
    <row r="18" spans="1:51" x14ac:dyDescent="0.25">
      <c r="B18" s="40">
        <v>2.2916666666666701</v>
      </c>
      <c r="C18" s="40">
        <v>0.33333333333333298</v>
      </c>
      <c r="D18" s="102">
        <v>6</v>
      </c>
      <c r="E18" s="41">
        <f t="shared" si="0"/>
        <v>4.2253521126760569</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131</v>
      </c>
      <c r="P18" s="103">
        <v>140</v>
      </c>
      <c r="Q18" s="103">
        <v>13517456</v>
      </c>
      <c r="R18" s="46">
        <f t="shared" si="4"/>
        <v>5990</v>
      </c>
      <c r="S18" s="47">
        <f t="shared" si="5"/>
        <v>143.76</v>
      </c>
      <c r="T18" s="47">
        <f t="shared" si="6"/>
        <v>5.99</v>
      </c>
      <c r="U18" s="104">
        <v>8.3000000000000007</v>
      </c>
      <c r="V18" s="104">
        <f t="shared" si="7"/>
        <v>8.3000000000000007</v>
      </c>
      <c r="W18" s="105" t="s">
        <v>127</v>
      </c>
      <c r="X18" s="107">
        <v>1047</v>
      </c>
      <c r="Y18" s="107">
        <v>0</v>
      </c>
      <c r="Z18" s="107">
        <v>1187</v>
      </c>
      <c r="AA18" s="107">
        <v>1185</v>
      </c>
      <c r="AB18" s="107">
        <v>1187</v>
      </c>
      <c r="AC18" s="48" t="s">
        <v>90</v>
      </c>
      <c r="AD18" s="48" t="s">
        <v>90</v>
      </c>
      <c r="AE18" s="48" t="s">
        <v>90</v>
      </c>
      <c r="AF18" s="106" t="s">
        <v>90</v>
      </c>
      <c r="AG18" s="112">
        <v>49346498</v>
      </c>
      <c r="AH18" s="49">
        <f t="shared" si="9"/>
        <v>1201</v>
      </c>
      <c r="AI18" s="50">
        <f t="shared" si="8"/>
        <v>200.50083472454091</v>
      </c>
      <c r="AJ18" s="95">
        <v>1</v>
      </c>
      <c r="AK18" s="95">
        <v>0</v>
      </c>
      <c r="AL18" s="95">
        <v>1</v>
      </c>
      <c r="AM18" s="95">
        <v>1</v>
      </c>
      <c r="AN18" s="95">
        <v>1</v>
      </c>
      <c r="AO18" s="95">
        <v>0</v>
      </c>
      <c r="AP18" s="107">
        <v>11155210</v>
      </c>
      <c r="AQ18" s="107">
        <f t="shared" si="1"/>
        <v>0</v>
      </c>
      <c r="AR18" s="51"/>
      <c r="AS18" s="52" t="s">
        <v>101</v>
      </c>
      <c r="AV18" s="39" t="s">
        <v>106</v>
      </c>
      <c r="AW18" s="39" t="s">
        <v>107</v>
      </c>
      <c r="AY18" s="97"/>
    </row>
    <row r="19" spans="1:51" x14ac:dyDescent="0.25">
      <c r="A19" s="94" t="s">
        <v>130</v>
      </c>
      <c r="B19" s="40">
        <v>2.3333333333333299</v>
      </c>
      <c r="C19" s="40">
        <v>0.375</v>
      </c>
      <c r="D19" s="102">
        <v>6</v>
      </c>
      <c r="E19" s="41">
        <f t="shared" si="0"/>
        <v>4.2253521126760569</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133</v>
      </c>
      <c r="P19" s="103">
        <v>146</v>
      </c>
      <c r="Q19" s="103">
        <v>13523433</v>
      </c>
      <c r="R19" s="46">
        <f t="shared" si="4"/>
        <v>5977</v>
      </c>
      <c r="S19" s="47">
        <f t="shared" si="5"/>
        <v>143.44800000000001</v>
      </c>
      <c r="T19" s="47">
        <f t="shared" si="6"/>
        <v>5.9770000000000003</v>
      </c>
      <c r="U19" s="104">
        <v>7.9</v>
      </c>
      <c r="V19" s="104">
        <f t="shared" si="7"/>
        <v>7.9</v>
      </c>
      <c r="W19" s="105" t="s">
        <v>127</v>
      </c>
      <c r="X19" s="107">
        <v>1047</v>
      </c>
      <c r="Y19" s="107">
        <v>0</v>
      </c>
      <c r="Z19" s="107">
        <v>1187</v>
      </c>
      <c r="AA19" s="107">
        <v>1185</v>
      </c>
      <c r="AB19" s="107">
        <v>1187</v>
      </c>
      <c r="AC19" s="48" t="s">
        <v>90</v>
      </c>
      <c r="AD19" s="48" t="s">
        <v>90</v>
      </c>
      <c r="AE19" s="48" t="s">
        <v>90</v>
      </c>
      <c r="AF19" s="106" t="s">
        <v>90</v>
      </c>
      <c r="AG19" s="112">
        <v>49347695</v>
      </c>
      <c r="AH19" s="49">
        <f t="shared" si="9"/>
        <v>1197</v>
      </c>
      <c r="AI19" s="50">
        <f t="shared" si="8"/>
        <v>200.2676928224862</v>
      </c>
      <c r="AJ19" s="95">
        <v>1</v>
      </c>
      <c r="AK19" s="95">
        <v>0</v>
      </c>
      <c r="AL19" s="95">
        <v>1</v>
      </c>
      <c r="AM19" s="95">
        <v>1</v>
      </c>
      <c r="AN19" s="95">
        <v>1</v>
      </c>
      <c r="AO19" s="95">
        <v>0</v>
      </c>
      <c r="AP19" s="107">
        <v>11155210</v>
      </c>
      <c r="AQ19" s="107">
        <f t="shared" si="1"/>
        <v>0</v>
      </c>
      <c r="AR19" s="51"/>
      <c r="AS19" s="52" t="s">
        <v>101</v>
      </c>
      <c r="AV19" s="39" t="s">
        <v>108</v>
      </c>
      <c r="AW19" s="39" t="s">
        <v>109</v>
      </c>
      <c r="AY19" s="97"/>
    </row>
    <row r="20" spans="1:51" x14ac:dyDescent="0.25">
      <c r="B20" s="40">
        <v>2.375</v>
      </c>
      <c r="C20" s="40">
        <v>0.41666666666666669</v>
      </c>
      <c r="D20" s="102">
        <v>6</v>
      </c>
      <c r="E20" s="41">
        <f t="shared" si="0"/>
        <v>4.2253521126760569</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136</v>
      </c>
      <c r="P20" s="103">
        <v>145</v>
      </c>
      <c r="Q20" s="103">
        <v>13529615</v>
      </c>
      <c r="R20" s="46">
        <f t="shared" si="4"/>
        <v>6182</v>
      </c>
      <c r="S20" s="47">
        <f t="shared" si="5"/>
        <v>148.36799999999999</v>
      </c>
      <c r="T20" s="47">
        <f t="shared" si="6"/>
        <v>6.1820000000000004</v>
      </c>
      <c r="U20" s="104">
        <v>7.3</v>
      </c>
      <c r="V20" s="104">
        <f t="shared" si="7"/>
        <v>7.3</v>
      </c>
      <c r="W20" s="105" t="s">
        <v>127</v>
      </c>
      <c r="X20" s="107">
        <v>1047</v>
      </c>
      <c r="Y20" s="107">
        <v>0</v>
      </c>
      <c r="Z20" s="107">
        <v>1187</v>
      </c>
      <c r="AA20" s="107">
        <v>1185</v>
      </c>
      <c r="AB20" s="107">
        <v>1187</v>
      </c>
      <c r="AC20" s="48" t="s">
        <v>90</v>
      </c>
      <c r="AD20" s="48" t="s">
        <v>90</v>
      </c>
      <c r="AE20" s="48" t="s">
        <v>90</v>
      </c>
      <c r="AF20" s="106" t="s">
        <v>90</v>
      </c>
      <c r="AG20" s="112">
        <v>49348912</v>
      </c>
      <c r="AH20" s="49">
        <f t="shared" si="9"/>
        <v>1217</v>
      </c>
      <c r="AI20" s="50">
        <f t="shared" si="8"/>
        <v>196.86185700420575</v>
      </c>
      <c r="AJ20" s="95">
        <v>1</v>
      </c>
      <c r="AK20" s="95">
        <v>0</v>
      </c>
      <c r="AL20" s="95">
        <v>1</v>
      </c>
      <c r="AM20" s="95">
        <v>1</v>
      </c>
      <c r="AN20" s="95">
        <v>1</v>
      </c>
      <c r="AO20" s="95">
        <v>0</v>
      </c>
      <c r="AP20" s="107">
        <v>11155210</v>
      </c>
      <c r="AQ20" s="107">
        <v>0</v>
      </c>
      <c r="AR20" s="53">
        <v>1.23</v>
      </c>
      <c r="AS20" s="52" t="s">
        <v>130</v>
      </c>
      <c r="AY20" s="97"/>
    </row>
    <row r="21" spans="1:51" x14ac:dyDescent="0.25">
      <c r="B21" s="40">
        <v>2.4166666666666701</v>
      </c>
      <c r="C21" s="40">
        <v>0.45833333333333298</v>
      </c>
      <c r="D21" s="102">
        <v>6</v>
      </c>
      <c r="E21" s="41">
        <f t="shared" si="0"/>
        <v>4.2253521126760569</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131</v>
      </c>
      <c r="P21" s="103">
        <v>139</v>
      </c>
      <c r="Q21" s="103">
        <v>13535547</v>
      </c>
      <c r="R21" s="46">
        <f t="shared" si="4"/>
        <v>5932</v>
      </c>
      <c r="S21" s="47">
        <f t="shared" si="5"/>
        <v>142.36799999999999</v>
      </c>
      <c r="T21" s="47">
        <f t="shared" si="6"/>
        <v>5.9320000000000004</v>
      </c>
      <c r="U21" s="104">
        <v>6.8</v>
      </c>
      <c r="V21" s="104">
        <f t="shared" si="7"/>
        <v>6.8</v>
      </c>
      <c r="W21" s="105" t="s">
        <v>127</v>
      </c>
      <c r="X21" s="107">
        <v>1047</v>
      </c>
      <c r="Y21" s="107">
        <v>0</v>
      </c>
      <c r="Z21" s="107">
        <v>1187</v>
      </c>
      <c r="AA21" s="107">
        <v>1185</v>
      </c>
      <c r="AB21" s="107">
        <v>1187</v>
      </c>
      <c r="AC21" s="48" t="s">
        <v>90</v>
      </c>
      <c r="AD21" s="48" t="s">
        <v>90</v>
      </c>
      <c r="AE21" s="48" t="s">
        <v>90</v>
      </c>
      <c r="AF21" s="106" t="s">
        <v>90</v>
      </c>
      <c r="AG21" s="112">
        <v>49350103</v>
      </c>
      <c r="AH21" s="49">
        <f t="shared" si="9"/>
        <v>1191</v>
      </c>
      <c r="AI21" s="50">
        <f t="shared" si="8"/>
        <v>200.77545515846256</v>
      </c>
      <c r="AJ21" s="95">
        <v>1</v>
      </c>
      <c r="AK21" s="95">
        <v>0</v>
      </c>
      <c r="AL21" s="95">
        <v>1</v>
      </c>
      <c r="AM21" s="95">
        <v>1</v>
      </c>
      <c r="AN21" s="95">
        <v>1</v>
      </c>
      <c r="AO21" s="95">
        <v>0</v>
      </c>
      <c r="AP21" s="107">
        <v>11155210</v>
      </c>
      <c r="AQ21" s="107">
        <f t="shared" si="1"/>
        <v>0</v>
      </c>
      <c r="AR21" s="51"/>
      <c r="AS21" s="52" t="s">
        <v>101</v>
      </c>
      <c r="AY21" s="97"/>
    </row>
    <row r="22" spans="1:51" x14ac:dyDescent="0.25">
      <c r="A22" s="94" t="s">
        <v>135</v>
      </c>
      <c r="B22" s="40">
        <v>2.4583333333333299</v>
      </c>
      <c r="C22" s="40">
        <v>0.5</v>
      </c>
      <c r="D22" s="102">
        <v>5</v>
      </c>
      <c r="E22" s="41">
        <f t="shared" si="0"/>
        <v>3.5211267605633805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131</v>
      </c>
      <c r="P22" s="103">
        <v>141</v>
      </c>
      <c r="Q22" s="103">
        <v>13541522</v>
      </c>
      <c r="R22" s="46">
        <f t="shared" si="4"/>
        <v>5975</v>
      </c>
      <c r="S22" s="47">
        <f t="shared" si="5"/>
        <v>143.4</v>
      </c>
      <c r="T22" s="47">
        <f t="shared" si="6"/>
        <v>5.9749999999999996</v>
      </c>
      <c r="U22" s="104">
        <v>6.2</v>
      </c>
      <c r="V22" s="104">
        <f t="shared" si="7"/>
        <v>6.2</v>
      </c>
      <c r="W22" s="105" t="s">
        <v>127</v>
      </c>
      <c r="X22" s="107">
        <v>1046</v>
      </c>
      <c r="Y22" s="107">
        <v>0</v>
      </c>
      <c r="Z22" s="107">
        <v>1187</v>
      </c>
      <c r="AA22" s="107">
        <v>1185</v>
      </c>
      <c r="AB22" s="107">
        <v>1187</v>
      </c>
      <c r="AC22" s="48" t="s">
        <v>90</v>
      </c>
      <c r="AD22" s="48" t="s">
        <v>90</v>
      </c>
      <c r="AE22" s="48" t="s">
        <v>90</v>
      </c>
      <c r="AF22" s="106" t="s">
        <v>90</v>
      </c>
      <c r="AG22" s="112">
        <v>49351300</v>
      </c>
      <c r="AH22" s="49">
        <f t="shared" si="9"/>
        <v>1197</v>
      </c>
      <c r="AI22" s="50">
        <f t="shared" si="8"/>
        <v>200.33472803347283</v>
      </c>
      <c r="AJ22" s="95">
        <v>1</v>
      </c>
      <c r="AK22" s="95">
        <v>0</v>
      </c>
      <c r="AL22" s="95">
        <v>1</v>
      </c>
      <c r="AM22" s="95">
        <v>1</v>
      </c>
      <c r="AN22" s="95">
        <v>1</v>
      </c>
      <c r="AO22" s="95">
        <v>0</v>
      </c>
      <c r="AP22" s="107">
        <v>11155210</v>
      </c>
      <c r="AQ22" s="107">
        <f t="shared" si="1"/>
        <v>0</v>
      </c>
      <c r="AR22" s="51"/>
      <c r="AS22" s="52" t="s">
        <v>101</v>
      </c>
      <c r="AV22" s="55" t="s">
        <v>110</v>
      </c>
      <c r="AY22" s="97"/>
    </row>
    <row r="23" spans="1:51" x14ac:dyDescent="0.25">
      <c r="B23" s="40">
        <v>2.5</v>
      </c>
      <c r="C23" s="40">
        <v>0.54166666666666696</v>
      </c>
      <c r="D23" s="102">
        <v>5</v>
      </c>
      <c r="E23" s="41">
        <f t="shared" si="0"/>
        <v>3.5211267605633805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128</v>
      </c>
      <c r="P23" s="103">
        <v>133</v>
      </c>
      <c r="Q23" s="103">
        <v>13547572</v>
      </c>
      <c r="R23" s="46">
        <f t="shared" si="4"/>
        <v>6050</v>
      </c>
      <c r="S23" s="47">
        <f t="shared" si="5"/>
        <v>145.19999999999999</v>
      </c>
      <c r="T23" s="47">
        <f t="shared" si="6"/>
        <v>6.05</v>
      </c>
      <c r="U23" s="104">
        <v>5.5</v>
      </c>
      <c r="V23" s="104">
        <f t="shared" si="7"/>
        <v>5.5</v>
      </c>
      <c r="W23" s="105" t="s">
        <v>127</v>
      </c>
      <c r="X23" s="107">
        <v>1046</v>
      </c>
      <c r="Y23" s="107">
        <v>0</v>
      </c>
      <c r="Z23" s="107">
        <v>1187</v>
      </c>
      <c r="AA23" s="107">
        <v>1185</v>
      </c>
      <c r="AB23" s="107">
        <v>1187</v>
      </c>
      <c r="AC23" s="48" t="s">
        <v>90</v>
      </c>
      <c r="AD23" s="48" t="s">
        <v>90</v>
      </c>
      <c r="AE23" s="48" t="s">
        <v>90</v>
      </c>
      <c r="AF23" s="106" t="s">
        <v>90</v>
      </c>
      <c r="AG23" s="112">
        <v>49352555</v>
      </c>
      <c r="AH23" s="49">
        <f t="shared" si="9"/>
        <v>1255</v>
      </c>
      <c r="AI23" s="50">
        <f t="shared" si="8"/>
        <v>207.43801652892563</v>
      </c>
      <c r="AJ23" s="95">
        <v>1</v>
      </c>
      <c r="AK23" s="95">
        <v>0</v>
      </c>
      <c r="AL23" s="95">
        <v>1</v>
      </c>
      <c r="AM23" s="95">
        <v>1</v>
      </c>
      <c r="AN23" s="95">
        <v>1</v>
      </c>
      <c r="AO23" s="95">
        <v>0</v>
      </c>
      <c r="AP23" s="107">
        <v>11155210</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128</v>
      </c>
      <c r="P24" s="103">
        <v>136</v>
      </c>
      <c r="Q24" s="103">
        <v>13553478</v>
      </c>
      <c r="R24" s="46">
        <f t="shared" si="4"/>
        <v>5906</v>
      </c>
      <c r="S24" s="47">
        <f t="shared" si="5"/>
        <v>141.744</v>
      </c>
      <c r="T24" s="47">
        <f t="shared" si="6"/>
        <v>5.9059999999999997</v>
      </c>
      <c r="U24" s="104">
        <v>5.0999999999999996</v>
      </c>
      <c r="V24" s="104">
        <f t="shared" si="7"/>
        <v>5.0999999999999996</v>
      </c>
      <c r="W24" s="105" t="s">
        <v>127</v>
      </c>
      <c r="X24" s="107">
        <v>1046</v>
      </c>
      <c r="Y24" s="107">
        <v>0</v>
      </c>
      <c r="Z24" s="107">
        <v>1187</v>
      </c>
      <c r="AA24" s="107">
        <v>1185</v>
      </c>
      <c r="AB24" s="107">
        <v>1187</v>
      </c>
      <c r="AC24" s="48" t="s">
        <v>90</v>
      </c>
      <c r="AD24" s="48" t="s">
        <v>90</v>
      </c>
      <c r="AE24" s="48" t="s">
        <v>90</v>
      </c>
      <c r="AF24" s="106" t="s">
        <v>90</v>
      </c>
      <c r="AG24" s="112">
        <v>49353729</v>
      </c>
      <c r="AH24" s="49">
        <f>IF(ISBLANK(AG24),"-",AG24-AG23)</f>
        <v>1174</v>
      </c>
      <c r="AI24" s="50">
        <f t="shared" si="8"/>
        <v>198.78090077886895</v>
      </c>
      <c r="AJ24" s="95">
        <v>1</v>
      </c>
      <c r="AK24" s="95">
        <v>0</v>
      </c>
      <c r="AL24" s="95">
        <v>1</v>
      </c>
      <c r="AM24" s="95">
        <v>1</v>
      </c>
      <c r="AN24" s="95">
        <v>1</v>
      </c>
      <c r="AO24" s="95">
        <v>0</v>
      </c>
      <c r="AP24" s="107">
        <v>11155210</v>
      </c>
      <c r="AQ24" s="107">
        <f t="shared" si="1"/>
        <v>0</v>
      </c>
      <c r="AR24" s="53">
        <v>1.18</v>
      </c>
      <c r="AS24" s="52" t="s">
        <v>113</v>
      </c>
      <c r="AV24" s="58" t="s">
        <v>29</v>
      </c>
      <c r="AW24" s="58">
        <v>14.7</v>
      </c>
      <c r="AY24" s="97"/>
    </row>
    <row r="25" spans="1:51" x14ac:dyDescent="0.25">
      <c r="A25" s="94" t="s">
        <v>130</v>
      </c>
      <c r="B25" s="40">
        <v>2.5833333333333299</v>
      </c>
      <c r="C25" s="40">
        <v>0.625</v>
      </c>
      <c r="D25" s="102">
        <v>5</v>
      </c>
      <c r="E25" s="41">
        <f t="shared" si="0"/>
        <v>3.5211267605633805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129</v>
      </c>
      <c r="P25" s="103">
        <v>130</v>
      </c>
      <c r="Q25" s="103">
        <v>13558882</v>
      </c>
      <c r="R25" s="46">
        <f t="shared" si="4"/>
        <v>5404</v>
      </c>
      <c r="S25" s="47">
        <f t="shared" si="5"/>
        <v>129.696</v>
      </c>
      <c r="T25" s="47">
        <f t="shared" si="6"/>
        <v>5.4039999999999999</v>
      </c>
      <c r="U25" s="104">
        <v>4.7</v>
      </c>
      <c r="V25" s="104">
        <f t="shared" si="7"/>
        <v>4.7</v>
      </c>
      <c r="W25" s="105" t="s">
        <v>127</v>
      </c>
      <c r="X25" s="107">
        <v>1025</v>
      </c>
      <c r="Y25" s="107">
        <v>0</v>
      </c>
      <c r="Z25" s="107">
        <v>1187</v>
      </c>
      <c r="AA25" s="107">
        <v>1185</v>
      </c>
      <c r="AB25" s="107">
        <v>1187</v>
      </c>
      <c r="AC25" s="48" t="s">
        <v>90</v>
      </c>
      <c r="AD25" s="48" t="s">
        <v>90</v>
      </c>
      <c r="AE25" s="48" t="s">
        <v>90</v>
      </c>
      <c r="AF25" s="106" t="s">
        <v>90</v>
      </c>
      <c r="AG25" s="112">
        <v>49354832</v>
      </c>
      <c r="AH25" s="49">
        <f t="shared" si="9"/>
        <v>1103</v>
      </c>
      <c r="AI25" s="50">
        <f t="shared" si="8"/>
        <v>204.1080680977054</v>
      </c>
      <c r="AJ25" s="95">
        <v>1</v>
      </c>
      <c r="AK25" s="95">
        <v>0</v>
      </c>
      <c r="AL25" s="95">
        <v>1</v>
      </c>
      <c r="AM25" s="95">
        <v>1</v>
      </c>
      <c r="AN25" s="95">
        <v>1</v>
      </c>
      <c r="AO25" s="95">
        <v>0</v>
      </c>
      <c r="AP25" s="107">
        <v>11155210</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130</v>
      </c>
      <c r="P26" s="103">
        <v>134</v>
      </c>
      <c r="Q26" s="103">
        <v>13564444</v>
      </c>
      <c r="R26" s="46">
        <f t="shared" si="4"/>
        <v>5562</v>
      </c>
      <c r="S26" s="47">
        <f t="shared" si="5"/>
        <v>133.488</v>
      </c>
      <c r="T26" s="47">
        <f t="shared" si="6"/>
        <v>5.5620000000000003</v>
      </c>
      <c r="U26" s="104">
        <v>4.4000000000000004</v>
      </c>
      <c r="V26" s="104">
        <f t="shared" si="7"/>
        <v>4.4000000000000004</v>
      </c>
      <c r="W26" s="105" t="s">
        <v>127</v>
      </c>
      <c r="X26" s="107">
        <v>1025</v>
      </c>
      <c r="Y26" s="107">
        <v>0</v>
      </c>
      <c r="Z26" s="107">
        <v>1186</v>
      </c>
      <c r="AA26" s="107">
        <v>1185</v>
      </c>
      <c r="AB26" s="107">
        <v>1187</v>
      </c>
      <c r="AC26" s="48" t="s">
        <v>90</v>
      </c>
      <c r="AD26" s="48" t="s">
        <v>90</v>
      </c>
      <c r="AE26" s="48" t="s">
        <v>90</v>
      </c>
      <c r="AF26" s="106" t="s">
        <v>90</v>
      </c>
      <c r="AG26" s="112">
        <v>49356030</v>
      </c>
      <c r="AH26" s="49">
        <f t="shared" si="9"/>
        <v>1198</v>
      </c>
      <c r="AI26" s="50">
        <f t="shared" si="8"/>
        <v>215.39014742898237</v>
      </c>
      <c r="AJ26" s="95">
        <v>1</v>
      </c>
      <c r="AK26" s="95">
        <v>0</v>
      </c>
      <c r="AL26" s="95">
        <v>1</v>
      </c>
      <c r="AM26" s="95">
        <v>1</v>
      </c>
      <c r="AN26" s="95">
        <v>1</v>
      </c>
      <c r="AO26" s="95">
        <v>0</v>
      </c>
      <c r="AP26" s="107">
        <v>11155210</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131</v>
      </c>
      <c r="P27" s="103">
        <v>133</v>
      </c>
      <c r="Q27" s="103">
        <v>13569852</v>
      </c>
      <c r="R27" s="46">
        <f t="shared" si="4"/>
        <v>5408</v>
      </c>
      <c r="S27" s="47">
        <f t="shared" si="5"/>
        <v>129.792</v>
      </c>
      <c r="T27" s="47">
        <f t="shared" si="6"/>
        <v>5.4080000000000004</v>
      </c>
      <c r="U27" s="104">
        <v>4</v>
      </c>
      <c r="V27" s="104">
        <f t="shared" si="7"/>
        <v>4</v>
      </c>
      <c r="W27" s="105" t="s">
        <v>127</v>
      </c>
      <c r="X27" s="107">
        <v>1026</v>
      </c>
      <c r="Y27" s="107">
        <v>0</v>
      </c>
      <c r="Z27" s="107">
        <v>1186</v>
      </c>
      <c r="AA27" s="107">
        <v>1185</v>
      </c>
      <c r="AB27" s="107">
        <v>1187</v>
      </c>
      <c r="AC27" s="48" t="s">
        <v>90</v>
      </c>
      <c r="AD27" s="48" t="s">
        <v>90</v>
      </c>
      <c r="AE27" s="48" t="s">
        <v>90</v>
      </c>
      <c r="AF27" s="106" t="s">
        <v>90</v>
      </c>
      <c r="AG27" s="112">
        <v>49357114</v>
      </c>
      <c r="AH27" s="49">
        <f t="shared" si="9"/>
        <v>1084</v>
      </c>
      <c r="AI27" s="50">
        <f t="shared" si="8"/>
        <v>200.4437869822485</v>
      </c>
      <c r="AJ27" s="95">
        <v>1</v>
      </c>
      <c r="AK27" s="95">
        <v>0</v>
      </c>
      <c r="AL27" s="95">
        <v>1</v>
      </c>
      <c r="AM27" s="95">
        <v>1</v>
      </c>
      <c r="AN27" s="95">
        <v>1</v>
      </c>
      <c r="AO27" s="95">
        <v>0</v>
      </c>
      <c r="AP27" s="107">
        <v>11155210</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130</v>
      </c>
      <c r="P28" s="103">
        <v>136</v>
      </c>
      <c r="Q28" s="103">
        <v>13575806</v>
      </c>
      <c r="R28" s="46">
        <f t="shared" si="4"/>
        <v>5954</v>
      </c>
      <c r="S28" s="47">
        <f t="shared" si="5"/>
        <v>142.89599999999999</v>
      </c>
      <c r="T28" s="47">
        <f t="shared" si="6"/>
        <v>5.9539999999999997</v>
      </c>
      <c r="U28" s="104">
        <v>3.6</v>
      </c>
      <c r="V28" s="104">
        <f t="shared" si="7"/>
        <v>3.6</v>
      </c>
      <c r="W28" s="105" t="s">
        <v>127</v>
      </c>
      <c r="X28" s="107">
        <v>1025</v>
      </c>
      <c r="Y28" s="107">
        <v>0</v>
      </c>
      <c r="Z28" s="107">
        <v>1187</v>
      </c>
      <c r="AA28" s="107">
        <v>1185</v>
      </c>
      <c r="AB28" s="107">
        <v>1187</v>
      </c>
      <c r="AC28" s="48" t="s">
        <v>90</v>
      </c>
      <c r="AD28" s="48" t="s">
        <v>90</v>
      </c>
      <c r="AE28" s="48" t="s">
        <v>90</v>
      </c>
      <c r="AF28" s="106" t="s">
        <v>90</v>
      </c>
      <c r="AG28" s="112">
        <v>49358317</v>
      </c>
      <c r="AH28" s="49">
        <f t="shared" si="9"/>
        <v>1203</v>
      </c>
      <c r="AI28" s="50">
        <f t="shared" si="8"/>
        <v>202.04904266039637</v>
      </c>
      <c r="AJ28" s="95">
        <v>1</v>
      </c>
      <c r="AK28" s="95">
        <v>0</v>
      </c>
      <c r="AL28" s="95">
        <v>1</v>
      </c>
      <c r="AM28" s="95">
        <v>1</v>
      </c>
      <c r="AN28" s="95">
        <v>1</v>
      </c>
      <c r="AO28" s="95">
        <v>0</v>
      </c>
      <c r="AP28" s="107">
        <v>11155210</v>
      </c>
      <c r="AQ28" s="107">
        <f t="shared" si="1"/>
        <v>0</v>
      </c>
      <c r="AR28" s="53">
        <v>1.32</v>
      </c>
      <c r="AS28" s="52" t="s">
        <v>113</v>
      </c>
      <c r="AV28" s="58" t="s">
        <v>116</v>
      </c>
      <c r="AW28" s="58">
        <v>101.325</v>
      </c>
      <c r="AY28" s="97"/>
    </row>
    <row r="29" spans="1:51" x14ac:dyDescent="0.25">
      <c r="A29" s="94" t="s">
        <v>130</v>
      </c>
      <c r="B29" s="40">
        <v>2.75</v>
      </c>
      <c r="C29" s="40">
        <v>0.79166666666666896</v>
      </c>
      <c r="D29" s="102">
        <v>5</v>
      </c>
      <c r="E29" s="41">
        <f t="shared" si="0"/>
        <v>3.5211267605633805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132</v>
      </c>
      <c r="P29" s="103">
        <v>130</v>
      </c>
      <c r="Q29" s="103">
        <v>13581134</v>
      </c>
      <c r="R29" s="46">
        <f t="shared" si="4"/>
        <v>5328</v>
      </c>
      <c r="S29" s="47">
        <f t="shared" si="5"/>
        <v>127.872</v>
      </c>
      <c r="T29" s="47">
        <f t="shared" si="6"/>
        <v>5.3280000000000003</v>
      </c>
      <c r="U29" s="104">
        <v>3.3</v>
      </c>
      <c r="V29" s="104">
        <f t="shared" si="7"/>
        <v>3.3</v>
      </c>
      <c r="W29" s="105" t="s">
        <v>127</v>
      </c>
      <c r="X29" s="107">
        <v>1015</v>
      </c>
      <c r="Y29" s="107">
        <v>0</v>
      </c>
      <c r="Z29" s="107">
        <v>1187</v>
      </c>
      <c r="AA29" s="107">
        <v>1185</v>
      </c>
      <c r="AB29" s="107">
        <v>1188</v>
      </c>
      <c r="AC29" s="48" t="s">
        <v>90</v>
      </c>
      <c r="AD29" s="48" t="s">
        <v>90</v>
      </c>
      <c r="AE29" s="48" t="s">
        <v>90</v>
      </c>
      <c r="AF29" s="106" t="s">
        <v>90</v>
      </c>
      <c r="AG29" s="112">
        <v>49359444</v>
      </c>
      <c r="AH29" s="49">
        <f t="shared" si="9"/>
        <v>1127</v>
      </c>
      <c r="AI29" s="50">
        <f t="shared" si="8"/>
        <v>211.52402402402402</v>
      </c>
      <c r="AJ29" s="95">
        <v>1</v>
      </c>
      <c r="AK29" s="95">
        <v>0</v>
      </c>
      <c r="AL29" s="95">
        <v>1</v>
      </c>
      <c r="AM29" s="95">
        <v>1</v>
      </c>
      <c r="AN29" s="95">
        <v>1</v>
      </c>
      <c r="AO29" s="95">
        <v>0</v>
      </c>
      <c r="AP29" s="107">
        <v>11155210</v>
      </c>
      <c r="AQ29" s="107">
        <f t="shared" si="1"/>
        <v>0</v>
      </c>
      <c r="AR29" s="51"/>
      <c r="AS29" s="52" t="s">
        <v>113</v>
      </c>
      <c r="AY29" s="97"/>
    </row>
    <row r="30" spans="1:51" x14ac:dyDescent="0.25">
      <c r="B30" s="40">
        <v>2.7916666666666701</v>
      </c>
      <c r="C30" s="40">
        <v>0.83333333333333703</v>
      </c>
      <c r="D30" s="102">
        <v>4</v>
      </c>
      <c r="E30" s="41">
        <f t="shared" si="0"/>
        <v>2.8169014084507045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131</v>
      </c>
      <c r="P30" s="103">
        <v>131</v>
      </c>
      <c r="Q30" s="103">
        <v>13586758</v>
      </c>
      <c r="R30" s="46">
        <f t="shared" si="4"/>
        <v>5624</v>
      </c>
      <c r="S30" s="47">
        <f t="shared" si="5"/>
        <v>134.976</v>
      </c>
      <c r="T30" s="47">
        <f t="shared" si="6"/>
        <v>5.6239999999999997</v>
      </c>
      <c r="U30" s="104">
        <v>3</v>
      </c>
      <c r="V30" s="104">
        <f t="shared" si="7"/>
        <v>3</v>
      </c>
      <c r="W30" s="105" t="s">
        <v>127</v>
      </c>
      <c r="X30" s="107">
        <v>1016</v>
      </c>
      <c r="Y30" s="107">
        <v>0</v>
      </c>
      <c r="Z30" s="107">
        <v>1187</v>
      </c>
      <c r="AA30" s="107">
        <v>1185</v>
      </c>
      <c r="AB30" s="107">
        <v>1187</v>
      </c>
      <c r="AC30" s="48" t="s">
        <v>90</v>
      </c>
      <c r="AD30" s="48" t="s">
        <v>90</v>
      </c>
      <c r="AE30" s="48" t="s">
        <v>90</v>
      </c>
      <c r="AF30" s="106" t="s">
        <v>90</v>
      </c>
      <c r="AG30" s="112">
        <v>49360620</v>
      </c>
      <c r="AH30" s="49">
        <f t="shared" si="9"/>
        <v>1176</v>
      </c>
      <c r="AI30" s="50">
        <f t="shared" si="8"/>
        <v>209.10384068278807</v>
      </c>
      <c r="AJ30" s="95">
        <v>1</v>
      </c>
      <c r="AK30" s="95">
        <v>0</v>
      </c>
      <c r="AL30" s="95">
        <v>1</v>
      </c>
      <c r="AM30" s="95">
        <v>1</v>
      </c>
      <c r="AN30" s="95">
        <v>1</v>
      </c>
      <c r="AO30" s="95">
        <v>0</v>
      </c>
      <c r="AP30" s="107">
        <v>11155210</v>
      </c>
      <c r="AQ30" s="107">
        <f t="shared" si="1"/>
        <v>0</v>
      </c>
      <c r="AR30" s="51"/>
      <c r="AS30" s="52" t="s">
        <v>113</v>
      </c>
      <c r="AV30" s="273" t="s">
        <v>117</v>
      </c>
      <c r="AW30" s="273"/>
      <c r="AY30" s="97"/>
    </row>
    <row r="31" spans="1:51" x14ac:dyDescent="0.25">
      <c r="B31" s="40">
        <v>2.8333333333333299</v>
      </c>
      <c r="C31" s="40">
        <v>0.875000000000004</v>
      </c>
      <c r="D31" s="102">
        <v>4</v>
      </c>
      <c r="E31" s="41">
        <f t="shared" si="0"/>
        <v>2.8169014084507045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138</v>
      </c>
      <c r="P31" s="103">
        <v>129</v>
      </c>
      <c r="Q31" s="103">
        <v>13592386</v>
      </c>
      <c r="R31" s="46">
        <f t="shared" si="4"/>
        <v>5628</v>
      </c>
      <c r="S31" s="47">
        <f t="shared" si="5"/>
        <v>135.072</v>
      </c>
      <c r="T31" s="47">
        <f t="shared" si="6"/>
        <v>5.6280000000000001</v>
      </c>
      <c r="U31" s="104">
        <v>2.9</v>
      </c>
      <c r="V31" s="104">
        <f t="shared" si="7"/>
        <v>2.9</v>
      </c>
      <c r="W31" s="105" t="s">
        <v>127</v>
      </c>
      <c r="X31" s="107">
        <v>1014</v>
      </c>
      <c r="Y31" s="107">
        <v>0</v>
      </c>
      <c r="Z31" s="107">
        <v>1187</v>
      </c>
      <c r="AA31" s="107">
        <v>1185</v>
      </c>
      <c r="AB31" s="107">
        <v>1187</v>
      </c>
      <c r="AC31" s="48" t="s">
        <v>90</v>
      </c>
      <c r="AD31" s="48" t="s">
        <v>90</v>
      </c>
      <c r="AE31" s="48" t="s">
        <v>90</v>
      </c>
      <c r="AF31" s="106" t="s">
        <v>90</v>
      </c>
      <c r="AG31" s="112">
        <v>49361792</v>
      </c>
      <c r="AH31" s="49">
        <f t="shared" si="9"/>
        <v>1172</v>
      </c>
      <c r="AI31" s="50">
        <f t="shared" si="8"/>
        <v>208.24449182658137</v>
      </c>
      <c r="AJ31" s="95">
        <v>1</v>
      </c>
      <c r="AK31" s="95">
        <v>0</v>
      </c>
      <c r="AL31" s="95">
        <v>1</v>
      </c>
      <c r="AM31" s="95">
        <v>1</v>
      </c>
      <c r="AN31" s="95">
        <v>1</v>
      </c>
      <c r="AO31" s="95">
        <v>0</v>
      </c>
      <c r="AP31" s="107">
        <v>11155210</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129</v>
      </c>
      <c r="P32" s="103">
        <v>131</v>
      </c>
      <c r="Q32" s="103">
        <v>13598195</v>
      </c>
      <c r="R32" s="46">
        <f t="shared" si="4"/>
        <v>5809</v>
      </c>
      <c r="S32" s="47">
        <f t="shared" si="5"/>
        <v>139.416</v>
      </c>
      <c r="T32" s="47">
        <f t="shared" si="6"/>
        <v>5.8090000000000002</v>
      </c>
      <c r="U32" s="104">
        <v>2.7</v>
      </c>
      <c r="V32" s="104">
        <f t="shared" si="7"/>
        <v>2.7</v>
      </c>
      <c r="W32" s="105" t="s">
        <v>127</v>
      </c>
      <c r="X32" s="107">
        <v>995</v>
      </c>
      <c r="Y32" s="107">
        <v>0</v>
      </c>
      <c r="Z32" s="107">
        <v>1066</v>
      </c>
      <c r="AA32" s="107">
        <v>1185</v>
      </c>
      <c r="AB32" s="107">
        <v>1066</v>
      </c>
      <c r="AC32" s="48" t="s">
        <v>90</v>
      </c>
      <c r="AD32" s="48" t="s">
        <v>90</v>
      </c>
      <c r="AE32" s="48" t="s">
        <v>90</v>
      </c>
      <c r="AF32" s="106" t="s">
        <v>90</v>
      </c>
      <c r="AG32" s="112">
        <v>49362885</v>
      </c>
      <c r="AH32" s="49">
        <f t="shared" si="9"/>
        <v>1093</v>
      </c>
      <c r="AI32" s="50">
        <f t="shared" si="8"/>
        <v>188.15630917541745</v>
      </c>
      <c r="AJ32" s="95">
        <v>1</v>
      </c>
      <c r="AK32" s="95">
        <v>0</v>
      </c>
      <c r="AL32" s="95">
        <v>1</v>
      </c>
      <c r="AM32" s="95">
        <v>1</v>
      </c>
      <c r="AN32" s="95">
        <v>1</v>
      </c>
      <c r="AO32" s="95">
        <v>0</v>
      </c>
      <c r="AP32" s="107">
        <v>11155210</v>
      </c>
      <c r="AQ32" s="107">
        <f t="shared" si="1"/>
        <v>0</v>
      </c>
      <c r="AR32" s="53">
        <v>1.25</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6</v>
      </c>
      <c r="E33" s="41">
        <f t="shared" si="0"/>
        <v>4.2253521126760569</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149</v>
      </c>
      <c r="P33" s="103">
        <v>127</v>
      </c>
      <c r="Q33" s="103">
        <v>13603415</v>
      </c>
      <c r="R33" s="46">
        <f t="shared" si="4"/>
        <v>5220</v>
      </c>
      <c r="S33" s="47">
        <f t="shared" si="5"/>
        <v>125.28</v>
      </c>
      <c r="T33" s="47">
        <f t="shared" si="6"/>
        <v>5.22</v>
      </c>
      <c r="U33" s="104">
        <v>3.7</v>
      </c>
      <c r="V33" s="104">
        <f t="shared" si="7"/>
        <v>3.7</v>
      </c>
      <c r="W33" s="105" t="s">
        <v>131</v>
      </c>
      <c r="X33" s="107">
        <v>0</v>
      </c>
      <c r="Y33" s="107">
        <v>0</v>
      </c>
      <c r="Z33" s="107">
        <v>1097</v>
      </c>
      <c r="AA33" s="107">
        <v>1185</v>
      </c>
      <c r="AB33" s="107">
        <v>1097</v>
      </c>
      <c r="AC33" s="48" t="s">
        <v>90</v>
      </c>
      <c r="AD33" s="48" t="s">
        <v>90</v>
      </c>
      <c r="AE33" s="48" t="s">
        <v>90</v>
      </c>
      <c r="AF33" s="106" t="s">
        <v>90</v>
      </c>
      <c r="AG33" s="112">
        <v>49363874</v>
      </c>
      <c r="AH33" s="49">
        <f t="shared" si="9"/>
        <v>989</v>
      </c>
      <c r="AI33" s="50">
        <f t="shared" si="8"/>
        <v>189.46360153256705</v>
      </c>
      <c r="AJ33" s="95">
        <v>0</v>
      </c>
      <c r="AK33" s="95">
        <v>0</v>
      </c>
      <c r="AL33" s="95">
        <v>1</v>
      </c>
      <c r="AM33" s="95">
        <v>1</v>
      </c>
      <c r="AN33" s="95">
        <v>1</v>
      </c>
      <c r="AO33" s="95">
        <v>0.3</v>
      </c>
      <c r="AP33" s="107">
        <v>11155458</v>
      </c>
      <c r="AQ33" s="107">
        <f t="shared" si="1"/>
        <v>248</v>
      </c>
      <c r="AR33" s="51"/>
      <c r="AS33" s="52" t="s">
        <v>113</v>
      </c>
      <c r="AY33" s="97"/>
    </row>
    <row r="34" spans="2:51" x14ac:dyDescent="0.25">
      <c r="B34" s="40">
        <v>2.9583333333333299</v>
      </c>
      <c r="C34" s="40">
        <v>1</v>
      </c>
      <c r="D34" s="102">
        <v>8</v>
      </c>
      <c r="E34" s="41">
        <f t="shared" si="0"/>
        <v>5.6338028169014089</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148</v>
      </c>
      <c r="P34" s="103">
        <v>125</v>
      </c>
      <c r="Q34" s="103">
        <v>13608579</v>
      </c>
      <c r="R34" s="46">
        <f t="shared" si="4"/>
        <v>5164</v>
      </c>
      <c r="S34" s="47">
        <f t="shared" si="5"/>
        <v>123.93600000000001</v>
      </c>
      <c r="T34" s="47">
        <f t="shared" si="6"/>
        <v>5.1639999999999997</v>
      </c>
      <c r="U34" s="104">
        <v>5</v>
      </c>
      <c r="V34" s="104">
        <f t="shared" si="7"/>
        <v>5</v>
      </c>
      <c r="W34" s="105" t="s">
        <v>131</v>
      </c>
      <c r="X34" s="107">
        <v>0</v>
      </c>
      <c r="Y34" s="107">
        <v>0</v>
      </c>
      <c r="Z34" s="107">
        <v>1047</v>
      </c>
      <c r="AA34" s="107">
        <v>1185</v>
      </c>
      <c r="AB34" s="107">
        <v>1047</v>
      </c>
      <c r="AC34" s="48" t="s">
        <v>90</v>
      </c>
      <c r="AD34" s="48" t="s">
        <v>90</v>
      </c>
      <c r="AE34" s="48" t="s">
        <v>90</v>
      </c>
      <c r="AF34" s="106" t="s">
        <v>90</v>
      </c>
      <c r="AG34" s="112">
        <v>49364840</v>
      </c>
      <c r="AH34" s="49">
        <f t="shared" si="9"/>
        <v>966</v>
      </c>
      <c r="AI34" s="50">
        <f t="shared" si="8"/>
        <v>187.0642912470953</v>
      </c>
      <c r="AJ34" s="95">
        <v>0</v>
      </c>
      <c r="AK34" s="95">
        <v>0</v>
      </c>
      <c r="AL34" s="95">
        <v>1</v>
      </c>
      <c r="AM34" s="95">
        <v>1</v>
      </c>
      <c r="AN34" s="95">
        <v>1</v>
      </c>
      <c r="AO34" s="95">
        <v>0.3</v>
      </c>
      <c r="AP34" s="107">
        <v>11156405</v>
      </c>
      <c r="AQ34" s="107">
        <f t="shared" si="1"/>
        <v>947</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126661</v>
      </c>
      <c r="S35" s="65">
        <f>AVERAGE(S11:S34)</f>
        <v>126.66100000000004</v>
      </c>
      <c r="T35" s="65">
        <f>SUM(T11:T34)</f>
        <v>126.661</v>
      </c>
      <c r="U35" s="104"/>
      <c r="V35" s="91"/>
      <c r="W35" s="57"/>
      <c r="X35" s="85"/>
      <c r="Y35" s="86"/>
      <c r="Z35" s="86"/>
      <c r="AA35" s="86"/>
      <c r="AB35" s="87"/>
      <c r="AC35" s="85"/>
      <c r="AD35" s="86"/>
      <c r="AE35" s="87"/>
      <c r="AF35" s="88"/>
      <c r="AG35" s="66">
        <f>AG34-AG10</f>
        <v>24600</v>
      </c>
      <c r="AH35" s="67">
        <f>SUM(AH11:AH34)</f>
        <v>24600</v>
      </c>
      <c r="AI35" s="68">
        <f>$AH$35/$T35</f>
        <v>194.21921507014787</v>
      </c>
      <c r="AJ35" s="95"/>
      <c r="AK35" s="95"/>
      <c r="AL35" s="95"/>
      <c r="AM35" s="95"/>
      <c r="AN35" s="95"/>
      <c r="AO35" s="69"/>
      <c r="AP35" s="70">
        <f>AP34-AP10</f>
        <v>4281</v>
      </c>
      <c r="AQ35" s="71">
        <f>SUM(AQ11:AQ34)</f>
        <v>4281</v>
      </c>
      <c r="AR35" s="72">
        <f>AVERAGE(AR11:AR34)</f>
        <v>1.1766666666666667</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221" t="s">
        <v>244</v>
      </c>
      <c r="C41" s="210"/>
      <c r="D41" s="210"/>
      <c r="E41" s="210"/>
      <c r="F41" s="210"/>
      <c r="G41" s="210"/>
      <c r="H41" s="210"/>
      <c r="I41" s="211"/>
      <c r="J41" s="211"/>
      <c r="K41" s="211"/>
      <c r="L41" s="211"/>
      <c r="M41" s="211"/>
      <c r="N41" s="211"/>
      <c r="O41" s="211"/>
      <c r="P41" s="211"/>
      <c r="Q41" s="211"/>
      <c r="R41" s="211"/>
      <c r="S41" s="212"/>
      <c r="T41" s="212"/>
      <c r="U41" s="212"/>
      <c r="V41" s="139"/>
      <c r="W41" s="98"/>
      <c r="X41" s="98"/>
      <c r="Y41" s="98"/>
      <c r="Z41" s="98"/>
      <c r="AA41" s="98"/>
      <c r="AB41" s="98"/>
      <c r="AC41" s="98"/>
      <c r="AD41" s="98"/>
      <c r="AE41" s="98"/>
      <c r="AM41" s="20"/>
      <c r="AN41" s="96"/>
      <c r="AO41" s="96"/>
      <c r="AP41" s="96"/>
      <c r="AQ41" s="96"/>
      <c r="AR41" s="98"/>
      <c r="AV41" s="73"/>
      <c r="AW41" s="73"/>
      <c r="AY41" s="97"/>
    </row>
    <row r="42" spans="2:51" x14ac:dyDescent="0.25">
      <c r="B42" s="135" t="s">
        <v>243</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255</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252</v>
      </c>
      <c r="C44" s="99"/>
      <c r="D44" s="99"/>
      <c r="E44" s="99"/>
      <c r="F44" s="99"/>
      <c r="G44" s="99"/>
      <c r="H44" s="99"/>
      <c r="I44" s="100"/>
      <c r="J44" s="100"/>
      <c r="K44" s="100"/>
      <c r="L44" s="100"/>
      <c r="M44" s="100"/>
      <c r="N44" s="100"/>
      <c r="O44" s="100"/>
      <c r="P44" s="100"/>
      <c r="Q44" s="100"/>
      <c r="R44" s="100"/>
      <c r="S44" s="139"/>
      <c r="T44" s="139"/>
      <c r="U44" s="139"/>
      <c r="V44" s="83"/>
      <c r="W44" s="98"/>
      <c r="X44" s="98"/>
      <c r="Y44" s="98"/>
      <c r="Z44" s="98"/>
      <c r="AA44" s="98"/>
      <c r="AB44" s="98"/>
      <c r="AC44" s="98"/>
      <c r="AD44" s="98"/>
      <c r="AE44" s="98"/>
      <c r="AM44" s="20"/>
      <c r="AN44" s="96"/>
      <c r="AO44" s="96"/>
      <c r="AP44" s="96"/>
      <c r="AQ44" s="96"/>
      <c r="AR44" s="98"/>
      <c r="AV44" s="113"/>
      <c r="AW44" s="113"/>
      <c r="AY44" s="97"/>
    </row>
    <row r="45" spans="2:51" x14ac:dyDescent="0.25">
      <c r="B45" s="114" t="s">
        <v>253</v>
      </c>
      <c r="C45" s="99"/>
      <c r="D45" s="99"/>
      <c r="E45" s="99"/>
      <c r="F45" s="99"/>
      <c r="G45" s="99"/>
      <c r="H45" s="99"/>
      <c r="I45" s="100"/>
      <c r="J45" s="100"/>
      <c r="K45" s="100"/>
      <c r="L45" s="100"/>
      <c r="M45" s="100"/>
      <c r="N45" s="100"/>
      <c r="O45" s="100"/>
      <c r="P45" s="100"/>
      <c r="Q45" s="100"/>
      <c r="R45" s="100"/>
      <c r="S45" s="139"/>
      <c r="T45" s="139"/>
      <c r="U45" s="139"/>
      <c r="V45" s="83"/>
      <c r="W45" s="98"/>
      <c r="X45" s="98"/>
      <c r="Y45" s="98"/>
      <c r="Z45" s="98"/>
      <c r="AA45" s="98"/>
      <c r="AB45" s="98"/>
      <c r="AC45" s="98"/>
      <c r="AD45" s="98"/>
      <c r="AE45" s="98"/>
      <c r="AM45" s="20"/>
      <c r="AN45" s="96"/>
      <c r="AO45" s="96"/>
      <c r="AP45" s="96"/>
      <c r="AQ45" s="96"/>
      <c r="AR45" s="98"/>
      <c r="AV45" s="113"/>
      <c r="AW45" s="113"/>
      <c r="AY45" s="97"/>
    </row>
    <row r="46" spans="2:51" x14ac:dyDescent="0.25">
      <c r="B46" s="114" t="s">
        <v>254</v>
      </c>
      <c r="C46" s="99"/>
      <c r="D46" s="99"/>
      <c r="E46" s="99"/>
      <c r="F46" s="99"/>
      <c r="G46" s="99"/>
      <c r="H46" s="99"/>
      <c r="I46" s="100"/>
      <c r="J46" s="100"/>
      <c r="K46" s="100"/>
      <c r="L46" s="100"/>
      <c r="M46" s="100"/>
      <c r="N46" s="100"/>
      <c r="O46" s="100"/>
      <c r="P46" s="100"/>
      <c r="Q46" s="100"/>
      <c r="R46" s="100"/>
      <c r="S46" s="139"/>
      <c r="T46" s="139"/>
      <c r="U46" s="139"/>
      <c r="V46" s="83"/>
      <c r="W46" s="98"/>
      <c r="X46" s="98"/>
      <c r="Y46" s="98"/>
      <c r="Z46" s="98"/>
      <c r="AA46" s="98"/>
      <c r="AB46" s="98"/>
      <c r="AC46" s="98"/>
      <c r="AD46" s="98"/>
      <c r="AE46" s="98"/>
      <c r="AM46" s="20"/>
      <c r="AN46" s="96"/>
      <c r="AO46" s="96"/>
      <c r="AP46" s="96"/>
      <c r="AQ46" s="96"/>
      <c r="AR46" s="98"/>
      <c r="AV46" s="113"/>
      <c r="AW46" s="113"/>
      <c r="AY46" s="97"/>
    </row>
    <row r="47" spans="2:51" x14ac:dyDescent="0.25">
      <c r="B47" s="123" t="s">
        <v>141</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81" t="s">
        <v>185</v>
      </c>
      <c r="C48" s="99"/>
      <c r="D48" s="192"/>
      <c r="E48" s="193"/>
      <c r="F48" s="193"/>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142</v>
      </c>
      <c r="C49" s="99"/>
      <c r="D49" s="99"/>
      <c r="E49" s="99"/>
      <c r="F49" s="150"/>
      <c r="G49" s="150"/>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143</v>
      </c>
      <c r="C50" s="150"/>
      <c r="D50" s="150"/>
      <c r="E50" s="150"/>
      <c r="F50" s="150"/>
      <c r="G50" s="150"/>
      <c r="H50" s="99"/>
      <c r="I50" s="100"/>
      <c r="J50" s="100"/>
      <c r="K50" s="100"/>
      <c r="L50" s="100"/>
      <c r="M50" s="100"/>
      <c r="N50" s="100"/>
      <c r="O50" s="100"/>
      <c r="P50" s="100"/>
      <c r="Q50" s="100"/>
      <c r="R50" s="100"/>
      <c r="S50" s="139"/>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14" t="s">
        <v>150</v>
      </c>
      <c r="C51" s="99"/>
      <c r="D51" s="99"/>
      <c r="E51" s="99"/>
      <c r="F51" s="99"/>
      <c r="G51" s="99"/>
      <c r="H51" s="99"/>
      <c r="I51" s="100"/>
      <c r="J51" s="100"/>
      <c r="K51" s="100"/>
      <c r="L51" s="100"/>
      <c r="M51" s="100"/>
      <c r="N51" s="100"/>
      <c r="O51" s="100"/>
      <c r="P51" s="100"/>
      <c r="Q51" s="100"/>
      <c r="R51" s="100"/>
      <c r="S51" s="139"/>
      <c r="T51" s="139"/>
      <c r="U51" s="139"/>
      <c r="V51" s="139"/>
      <c r="W51" s="98"/>
      <c r="X51" s="98"/>
      <c r="Y51" s="98"/>
      <c r="Z51" s="98"/>
      <c r="AA51" s="98"/>
      <c r="AB51" s="98"/>
      <c r="AC51" s="98"/>
      <c r="AD51" s="98"/>
      <c r="AE51" s="98"/>
      <c r="AM51" s="20"/>
      <c r="AN51" s="96"/>
      <c r="AO51" s="96"/>
      <c r="AP51" s="96"/>
      <c r="AQ51" s="96"/>
      <c r="AR51" s="98"/>
      <c r="AV51" s="113"/>
      <c r="AW51" s="113"/>
      <c r="AY51" s="97"/>
    </row>
    <row r="52" spans="1:51" x14ac:dyDescent="0.25">
      <c r="B52" s="123" t="s">
        <v>256</v>
      </c>
      <c r="C52" s="99"/>
      <c r="D52" s="99"/>
      <c r="E52" s="99"/>
      <c r="F52" s="99"/>
      <c r="G52" s="99"/>
      <c r="H52" s="99"/>
      <c r="I52" s="100"/>
      <c r="J52" s="100"/>
      <c r="K52" s="100"/>
      <c r="L52" s="100"/>
      <c r="M52" s="100"/>
      <c r="N52" s="100"/>
      <c r="O52" s="100"/>
      <c r="P52" s="100"/>
      <c r="Q52" s="100"/>
      <c r="R52" s="100"/>
      <c r="S52" s="139"/>
      <c r="T52" s="139"/>
      <c r="U52" s="139"/>
      <c r="V52" s="139"/>
      <c r="W52" s="98"/>
      <c r="X52" s="98"/>
      <c r="Y52" s="98"/>
      <c r="Z52" s="98"/>
      <c r="AA52" s="98"/>
      <c r="AB52" s="98"/>
      <c r="AC52" s="98"/>
      <c r="AD52" s="98"/>
      <c r="AE52" s="98"/>
      <c r="AM52" s="20"/>
      <c r="AN52" s="96"/>
      <c r="AO52" s="96"/>
      <c r="AP52" s="96"/>
      <c r="AQ52" s="96"/>
      <c r="AR52" s="98"/>
      <c r="AV52" s="113"/>
      <c r="AW52" s="113"/>
      <c r="AY52" s="97"/>
    </row>
    <row r="53" spans="1:51" x14ac:dyDescent="0.25">
      <c r="A53" s="161"/>
      <c r="B53" s="123" t="s">
        <v>132</v>
      </c>
      <c r="C53" s="99"/>
      <c r="D53" s="99"/>
      <c r="E53" s="99"/>
      <c r="F53" s="99"/>
      <c r="G53" s="99"/>
      <c r="H53" s="99"/>
      <c r="I53" s="100"/>
      <c r="J53" s="100"/>
      <c r="K53" s="100"/>
      <c r="L53" s="100"/>
      <c r="M53" s="100"/>
      <c r="N53" s="100"/>
      <c r="O53" s="100"/>
      <c r="P53" s="100"/>
      <c r="Q53" s="100"/>
      <c r="R53" s="100"/>
      <c r="S53" s="139"/>
      <c r="T53" s="139"/>
      <c r="U53" s="139"/>
      <c r="V53" s="139"/>
      <c r="W53" s="98"/>
      <c r="X53" s="98"/>
      <c r="Y53" s="98"/>
      <c r="Z53" s="98"/>
      <c r="AA53" s="98"/>
      <c r="AB53" s="98"/>
      <c r="AC53" s="98"/>
      <c r="AD53" s="98"/>
      <c r="AE53" s="98"/>
      <c r="AM53" s="20"/>
      <c r="AN53" s="96"/>
      <c r="AO53" s="96"/>
      <c r="AP53" s="96"/>
      <c r="AQ53" s="96"/>
      <c r="AR53" s="98"/>
      <c r="AV53" s="113"/>
      <c r="AW53" s="113"/>
      <c r="AY53" s="97"/>
    </row>
    <row r="54" spans="1:51" x14ac:dyDescent="0.25">
      <c r="A54" s="161"/>
      <c r="B54" s="123" t="s">
        <v>133</v>
      </c>
      <c r="C54" s="99"/>
      <c r="D54" s="99"/>
      <c r="E54" s="99"/>
      <c r="F54" s="99"/>
      <c r="G54" s="99"/>
      <c r="H54" s="99"/>
      <c r="I54" s="100"/>
      <c r="J54" s="100"/>
      <c r="K54" s="100"/>
      <c r="L54" s="100"/>
      <c r="M54" s="100"/>
      <c r="N54" s="100"/>
      <c r="O54" s="100"/>
      <c r="P54" s="100"/>
      <c r="Q54" s="100"/>
      <c r="R54" s="100"/>
      <c r="S54" s="139"/>
      <c r="T54" s="139"/>
      <c r="U54" s="139"/>
      <c r="V54" s="139"/>
      <c r="W54" s="98"/>
      <c r="X54" s="98"/>
      <c r="Y54" s="98"/>
      <c r="Z54" s="98"/>
      <c r="AA54" s="98"/>
      <c r="AB54" s="98"/>
      <c r="AC54" s="98"/>
      <c r="AD54" s="98"/>
      <c r="AE54" s="98"/>
      <c r="AM54" s="20"/>
      <c r="AN54" s="96"/>
      <c r="AO54" s="96"/>
      <c r="AP54" s="96"/>
      <c r="AQ54" s="96"/>
      <c r="AR54" s="98"/>
      <c r="AV54" s="113"/>
      <c r="AW54" s="113"/>
      <c r="AY54" s="97"/>
    </row>
    <row r="55" spans="1:51" x14ac:dyDescent="0.25">
      <c r="A55" s="161"/>
      <c r="B55" s="123" t="s">
        <v>149</v>
      </c>
      <c r="C55" s="223"/>
      <c r="D55" s="223"/>
      <c r="E55" s="223"/>
      <c r="F55" s="223"/>
      <c r="G55" s="223"/>
      <c r="H55" s="223"/>
      <c r="I55" s="224"/>
      <c r="J55" s="224"/>
      <c r="K55" s="224"/>
      <c r="L55" s="224"/>
      <c r="M55" s="224"/>
      <c r="N55" s="224"/>
      <c r="O55" s="224"/>
      <c r="P55" s="224"/>
      <c r="Q55" s="224"/>
      <c r="R55" s="100"/>
      <c r="S55" s="139"/>
      <c r="T55" s="139"/>
      <c r="U55" s="139"/>
      <c r="V55" s="139"/>
      <c r="W55" s="98"/>
      <c r="X55" s="98"/>
      <c r="Y55" s="98"/>
      <c r="Z55" s="98"/>
      <c r="AA55" s="98"/>
      <c r="AB55" s="98"/>
      <c r="AC55" s="98"/>
      <c r="AD55" s="98"/>
      <c r="AE55" s="98"/>
      <c r="AM55" s="20"/>
      <c r="AN55" s="96"/>
      <c r="AO55" s="96"/>
      <c r="AP55" s="96"/>
      <c r="AQ55" s="96"/>
      <c r="AR55" s="98"/>
      <c r="AV55" s="113"/>
      <c r="AW55" s="113"/>
      <c r="AY55" s="97"/>
    </row>
    <row r="56" spans="1:51" x14ac:dyDescent="0.25">
      <c r="B56" s="123" t="s">
        <v>136</v>
      </c>
      <c r="C56" s="194"/>
      <c r="D56" s="194"/>
      <c r="E56" s="99"/>
      <c r="F56" s="99"/>
      <c r="G56" s="99"/>
      <c r="H56" s="99"/>
      <c r="I56" s="100"/>
      <c r="J56" s="100"/>
      <c r="K56" s="100"/>
      <c r="L56" s="100"/>
      <c r="M56" s="100"/>
      <c r="N56" s="100"/>
      <c r="O56" s="100"/>
      <c r="P56" s="100"/>
      <c r="Q56" s="100"/>
      <c r="R56" s="100"/>
      <c r="S56" s="139"/>
      <c r="T56" s="139"/>
      <c r="U56" s="139"/>
      <c r="V56" s="139"/>
      <c r="W56" s="98"/>
      <c r="X56" s="98"/>
      <c r="Y56" s="98"/>
      <c r="Z56" s="98"/>
      <c r="AA56" s="98"/>
      <c r="AB56" s="98"/>
      <c r="AC56" s="98"/>
      <c r="AD56" s="98"/>
      <c r="AE56" s="98"/>
      <c r="AM56" s="20"/>
      <c r="AN56" s="96"/>
      <c r="AO56" s="96"/>
      <c r="AP56" s="96"/>
      <c r="AQ56" s="96"/>
      <c r="AR56" s="98"/>
      <c r="AV56" s="113"/>
      <c r="AW56" s="113"/>
      <c r="AY56" s="97"/>
    </row>
    <row r="57" spans="1:51" x14ac:dyDescent="0.25">
      <c r="B57" s="114" t="s">
        <v>147</v>
      </c>
      <c r="C57" s="99"/>
      <c r="D57" s="99"/>
      <c r="E57" s="99"/>
      <c r="F57" s="99"/>
      <c r="G57" s="99"/>
      <c r="H57" s="99"/>
      <c r="I57" s="100"/>
      <c r="J57" s="100"/>
      <c r="K57" s="100"/>
      <c r="L57" s="100"/>
      <c r="M57" s="100"/>
      <c r="N57" s="100"/>
      <c r="O57" s="100"/>
      <c r="P57" s="100"/>
      <c r="Q57" s="100"/>
      <c r="R57" s="100"/>
      <c r="S57" s="190"/>
      <c r="T57" s="139"/>
      <c r="U57" s="139"/>
      <c r="V57" s="139"/>
      <c r="W57" s="98"/>
      <c r="X57" s="98"/>
      <c r="Y57" s="98"/>
      <c r="Z57" s="98"/>
      <c r="AA57" s="98"/>
      <c r="AB57" s="98"/>
      <c r="AC57" s="98"/>
      <c r="AD57" s="98"/>
      <c r="AE57" s="98"/>
      <c r="AM57" s="20"/>
      <c r="AN57" s="96"/>
      <c r="AO57" s="96"/>
      <c r="AP57" s="96"/>
      <c r="AQ57" s="96"/>
      <c r="AR57" s="98"/>
      <c r="AV57" s="113"/>
      <c r="AW57" s="113"/>
      <c r="AY57" s="97"/>
    </row>
    <row r="58" spans="1:51" x14ac:dyDescent="0.25">
      <c r="B58" s="123" t="s">
        <v>134</v>
      </c>
      <c r="C58" s="99"/>
      <c r="D58" s="99"/>
      <c r="E58" s="99"/>
      <c r="F58" s="99"/>
      <c r="G58" s="99"/>
      <c r="H58" s="99"/>
      <c r="I58" s="100"/>
      <c r="J58" s="100"/>
      <c r="K58" s="100"/>
      <c r="L58" s="100"/>
      <c r="M58" s="100"/>
      <c r="N58" s="100"/>
      <c r="O58" s="100"/>
      <c r="P58" s="100"/>
      <c r="Q58" s="100"/>
      <c r="R58" s="100"/>
      <c r="S58" s="190"/>
      <c r="T58" s="139"/>
      <c r="U58" s="139"/>
      <c r="V58" s="139"/>
      <c r="W58" s="98"/>
      <c r="X58" s="98"/>
      <c r="Y58" s="98"/>
      <c r="Z58" s="98"/>
      <c r="AA58" s="98"/>
      <c r="AB58" s="98"/>
      <c r="AC58" s="98"/>
      <c r="AD58" s="98"/>
      <c r="AE58" s="98"/>
      <c r="AM58" s="20"/>
      <c r="AN58" s="96"/>
      <c r="AO58" s="96"/>
      <c r="AP58" s="96"/>
      <c r="AQ58" s="96"/>
      <c r="AR58" s="98"/>
      <c r="AV58" s="113"/>
      <c r="AW58" s="113"/>
      <c r="AY58" s="97"/>
    </row>
    <row r="59" spans="1:51" x14ac:dyDescent="0.25">
      <c r="B59" s="114" t="s">
        <v>257</v>
      </c>
      <c r="C59" s="99"/>
      <c r="D59" s="99"/>
      <c r="E59" s="99"/>
      <c r="F59" s="99"/>
      <c r="G59" s="99"/>
      <c r="H59" s="99"/>
      <c r="I59" s="100"/>
      <c r="J59" s="100"/>
      <c r="K59" s="100"/>
      <c r="L59" s="100"/>
      <c r="M59" s="100"/>
      <c r="N59" s="100"/>
      <c r="O59" s="100"/>
      <c r="P59" s="100"/>
      <c r="Q59" s="100"/>
      <c r="R59" s="100"/>
      <c r="S59" s="139"/>
      <c r="T59" s="139"/>
      <c r="U59" s="139"/>
      <c r="V59" s="139"/>
      <c r="W59" s="98"/>
      <c r="X59" s="98"/>
      <c r="Y59" s="98"/>
      <c r="Z59" s="98"/>
      <c r="AA59" s="98"/>
      <c r="AB59" s="98"/>
      <c r="AC59" s="98"/>
      <c r="AD59" s="98"/>
      <c r="AE59" s="98"/>
      <c r="AM59" s="20"/>
      <c r="AN59" s="96"/>
      <c r="AO59" s="96"/>
      <c r="AP59" s="96"/>
      <c r="AQ59" s="96"/>
      <c r="AR59" s="98"/>
      <c r="AV59" s="113"/>
      <c r="AW59" s="113"/>
      <c r="AY59" s="97"/>
    </row>
    <row r="60" spans="1:51" x14ac:dyDescent="0.25">
      <c r="B60" s="168"/>
      <c r="C60" s="99"/>
      <c r="D60" s="99"/>
      <c r="E60" s="99"/>
      <c r="F60" s="99"/>
      <c r="G60" s="99"/>
      <c r="H60" s="99"/>
      <c r="I60" s="100"/>
      <c r="J60" s="100"/>
      <c r="K60" s="100"/>
      <c r="L60" s="100"/>
      <c r="M60" s="100"/>
      <c r="N60" s="100"/>
      <c r="O60" s="100"/>
      <c r="P60" s="100"/>
      <c r="Q60" s="100"/>
      <c r="R60" s="100"/>
      <c r="S60" s="139"/>
      <c r="T60" s="139"/>
      <c r="U60" s="139"/>
      <c r="V60" s="139"/>
      <c r="W60" s="98"/>
      <c r="X60" s="98"/>
      <c r="Y60" s="98"/>
      <c r="Z60" s="98"/>
      <c r="AA60" s="98"/>
      <c r="AB60" s="98"/>
      <c r="AC60" s="98"/>
      <c r="AD60" s="98"/>
      <c r="AE60" s="98"/>
      <c r="AM60" s="20"/>
      <c r="AN60" s="96"/>
      <c r="AO60" s="96"/>
      <c r="AP60" s="96"/>
      <c r="AQ60" s="96"/>
      <c r="AR60" s="98"/>
      <c r="AV60" s="113"/>
      <c r="AW60" s="113"/>
      <c r="AY60" s="97"/>
    </row>
    <row r="61" spans="1:51" x14ac:dyDescent="0.25">
      <c r="B61" s="115"/>
      <c r="C61" s="99"/>
      <c r="D61" s="99"/>
      <c r="E61" s="99"/>
      <c r="F61" s="99"/>
      <c r="G61" s="99"/>
      <c r="H61" s="99"/>
      <c r="I61" s="100"/>
      <c r="J61" s="100"/>
      <c r="K61" s="100"/>
      <c r="L61" s="100"/>
      <c r="M61" s="100"/>
      <c r="N61" s="100"/>
      <c r="O61" s="100"/>
      <c r="P61" s="100"/>
      <c r="Q61" s="100"/>
      <c r="R61" s="100"/>
      <c r="S61" s="139"/>
      <c r="T61" s="139"/>
      <c r="U61" s="139"/>
      <c r="V61" s="139"/>
      <c r="W61" s="98"/>
      <c r="X61" s="98"/>
      <c r="Y61" s="98"/>
      <c r="Z61" s="98"/>
      <c r="AA61" s="98"/>
      <c r="AB61" s="98"/>
      <c r="AC61" s="98"/>
      <c r="AD61" s="98"/>
      <c r="AE61" s="98"/>
      <c r="AM61" s="20"/>
      <c r="AN61" s="96"/>
      <c r="AO61" s="96"/>
      <c r="AP61" s="96"/>
      <c r="AQ61" s="96"/>
      <c r="AR61" s="98"/>
      <c r="AV61" s="113"/>
      <c r="AW61" s="113"/>
      <c r="AY61" s="97"/>
    </row>
    <row r="62" spans="1:51" x14ac:dyDescent="0.25">
      <c r="B62" s="213"/>
      <c r="C62" s="99"/>
      <c r="D62" s="99"/>
      <c r="E62" s="99"/>
      <c r="F62" s="99"/>
      <c r="G62" s="99"/>
      <c r="H62" s="99"/>
      <c r="I62" s="100"/>
      <c r="J62" s="100"/>
      <c r="K62" s="100"/>
      <c r="L62" s="100"/>
      <c r="M62" s="100"/>
      <c r="N62" s="100"/>
      <c r="O62" s="100"/>
      <c r="P62" s="100"/>
      <c r="Q62" s="100"/>
      <c r="R62" s="100"/>
      <c r="S62" s="139"/>
      <c r="T62" s="139"/>
      <c r="U62" s="139"/>
      <c r="V62" s="139"/>
      <c r="W62" s="98"/>
      <c r="X62" s="98"/>
      <c r="Y62" s="98"/>
      <c r="Z62" s="98"/>
      <c r="AA62" s="98"/>
      <c r="AB62" s="98"/>
      <c r="AC62" s="98"/>
      <c r="AD62" s="98"/>
      <c r="AE62" s="98"/>
      <c r="AM62" s="20"/>
      <c r="AN62" s="96"/>
      <c r="AO62" s="96"/>
      <c r="AP62" s="96"/>
      <c r="AQ62" s="96"/>
      <c r="AR62" s="98"/>
      <c r="AV62" s="113"/>
      <c r="AW62" s="113"/>
      <c r="AY62" s="97"/>
    </row>
    <row r="63" spans="1:51" x14ac:dyDescent="0.25">
      <c r="B63" s="123"/>
      <c r="C63" s="99"/>
      <c r="D63" s="99"/>
      <c r="E63" s="99"/>
      <c r="F63" s="99"/>
      <c r="G63" s="99"/>
      <c r="H63" s="99"/>
      <c r="I63" s="100"/>
      <c r="J63" s="100"/>
      <c r="K63" s="100"/>
      <c r="L63" s="100"/>
      <c r="M63" s="100"/>
      <c r="N63" s="100"/>
      <c r="O63" s="100"/>
      <c r="P63" s="100"/>
      <c r="Q63" s="100"/>
      <c r="R63" s="100"/>
      <c r="S63" s="139"/>
      <c r="T63" s="139"/>
      <c r="U63" s="139"/>
      <c r="V63" s="139"/>
      <c r="W63" s="98"/>
      <c r="X63" s="98"/>
      <c r="Y63" s="98"/>
      <c r="Z63" s="98"/>
      <c r="AA63" s="98"/>
      <c r="AB63" s="98"/>
      <c r="AC63" s="98"/>
      <c r="AD63" s="98"/>
      <c r="AE63" s="98"/>
      <c r="AM63" s="20"/>
      <c r="AN63" s="96"/>
      <c r="AO63" s="96"/>
      <c r="AP63" s="96"/>
      <c r="AQ63" s="96"/>
      <c r="AR63" s="98"/>
      <c r="AV63" s="113"/>
      <c r="AW63" s="113"/>
      <c r="AY63" s="97"/>
    </row>
    <row r="64" spans="1:51" x14ac:dyDescent="0.25">
      <c r="B64" s="199"/>
      <c r="C64" s="99"/>
      <c r="D64" s="99"/>
      <c r="E64" s="99"/>
      <c r="F64" s="99"/>
      <c r="G64" s="99"/>
      <c r="H64" s="99"/>
      <c r="I64" s="100"/>
      <c r="J64" s="100"/>
      <c r="K64" s="100"/>
      <c r="L64" s="100"/>
      <c r="M64" s="100"/>
      <c r="N64" s="100"/>
      <c r="O64" s="100"/>
      <c r="P64" s="100"/>
      <c r="Q64" s="100"/>
      <c r="R64" s="100"/>
      <c r="S64" s="139"/>
      <c r="T64" s="139"/>
      <c r="U64" s="139"/>
      <c r="V64" s="139"/>
      <c r="W64" s="98"/>
      <c r="X64" s="98"/>
      <c r="Y64" s="98"/>
      <c r="Z64" s="98"/>
      <c r="AA64" s="98"/>
      <c r="AB64" s="98"/>
      <c r="AC64" s="98"/>
      <c r="AD64" s="98"/>
      <c r="AE64" s="98"/>
      <c r="AM64" s="20"/>
      <c r="AN64" s="96"/>
      <c r="AO64" s="96"/>
      <c r="AP64" s="96"/>
      <c r="AQ64" s="96"/>
      <c r="AR64" s="98"/>
      <c r="AV64" s="113"/>
      <c r="AW64" s="113"/>
      <c r="AY64" s="97"/>
    </row>
    <row r="65" spans="1:51" x14ac:dyDescent="0.25">
      <c r="B65" s="123"/>
      <c r="C65" s="99"/>
      <c r="D65" s="99"/>
      <c r="E65" s="99"/>
      <c r="F65" s="99"/>
      <c r="G65" s="99"/>
      <c r="H65" s="99"/>
      <c r="I65" s="100"/>
      <c r="J65" s="100"/>
      <c r="K65" s="100"/>
      <c r="L65" s="100"/>
      <c r="M65" s="100"/>
      <c r="N65" s="100"/>
      <c r="O65" s="100"/>
      <c r="P65" s="100"/>
      <c r="Q65" s="100"/>
      <c r="R65" s="100"/>
      <c r="S65" s="139"/>
      <c r="T65" s="139"/>
      <c r="U65" s="139"/>
      <c r="V65" s="139"/>
      <c r="W65" s="98"/>
      <c r="X65" s="98"/>
      <c r="Y65" s="98"/>
      <c r="Z65" s="98"/>
      <c r="AA65" s="98"/>
      <c r="AB65" s="98"/>
      <c r="AC65" s="98"/>
      <c r="AD65" s="98"/>
      <c r="AE65" s="98"/>
      <c r="AM65" s="20"/>
      <c r="AN65" s="96"/>
      <c r="AO65" s="96"/>
      <c r="AP65" s="96"/>
      <c r="AQ65" s="96"/>
      <c r="AR65" s="98"/>
      <c r="AV65" s="113"/>
      <c r="AW65" s="113"/>
      <c r="AY65" s="97"/>
    </row>
    <row r="66" spans="1:51" x14ac:dyDescent="0.25">
      <c r="B66" s="199"/>
      <c r="C66" s="99"/>
      <c r="D66" s="99"/>
      <c r="E66" s="99"/>
      <c r="F66" s="99"/>
      <c r="G66" s="99"/>
      <c r="H66" s="99"/>
      <c r="I66" s="100"/>
      <c r="J66" s="100"/>
      <c r="K66" s="100"/>
      <c r="L66" s="100"/>
      <c r="M66" s="100"/>
      <c r="N66" s="100"/>
      <c r="O66" s="100"/>
      <c r="P66" s="100"/>
      <c r="Q66" s="100"/>
      <c r="R66" s="100"/>
      <c r="S66" s="139"/>
      <c r="T66" s="139"/>
      <c r="U66" s="139"/>
      <c r="V66" s="139"/>
      <c r="W66" s="98"/>
      <c r="X66" s="98"/>
      <c r="Y66" s="98"/>
      <c r="Z66" s="98"/>
      <c r="AA66" s="98"/>
      <c r="AB66" s="98"/>
      <c r="AC66" s="98"/>
      <c r="AD66" s="98"/>
      <c r="AE66" s="98"/>
      <c r="AM66" s="20"/>
      <c r="AN66" s="96"/>
      <c r="AO66" s="96"/>
      <c r="AP66" s="96"/>
      <c r="AQ66" s="96"/>
      <c r="AR66" s="98"/>
      <c r="AV66" s="113"/>
      <c r="AW66" s="113"/>
      <c r="AY66" s="97"/>
    </row>
    <row r="67" spans="1:51" x14ac:dyDescent="0.25">
      <c r="B67" s="123"/>
      <c r="C67" s="99"/>
      <c r="D67" s="99"/>
      <c r="E67" s="99"/>
      <c r="F67" s="99"/>
      <c r="G67" s="99"/>
      <c r="H67" s="99"/>
      <c r="I67" s="100"/>
      <c r="J67" s="100"/>
      <c r="K67" s="100"/>
      <c r="L67" s="100"/>
      <c r="M67" s="100"/>
      <c r="N67" s="100"/>
      <c r="O67" s="100"/>
      <c r="P67" s="100"/>
      <c r="Q67" s="100"/>
      <c r="R67" s="100"/>
      <c r="S67" s="139"/>
      <c r="T67" s="139"/>
      <c r="U67" s="139"/>
      <c r="V67" s="139"/>
      <c r="W67" s="98"/>
      <c r="X67" s="98"/>
      <c r="Y67" s="98"/>
      <c r="Z67" s="98"/>
      <c r="AA67" s="98"/>
      <c r="AB67" s="98"/>
      <c r="AC67" s="98"/>
      <c r="AD67" s="98"/>
      <c r="AE67" s="98"/>
      <c r="AM67" s="20"/>
      <c r="AN67" s="96"/>
      <c r="AO67" s="96"/>
      <c r="AP67" s="96"/>
      <c r="AQ67" s="96"/>
      <c r="AR67" s="98"/>
      <c r="AV67" s="113"/>
      <c r="AW67" s="113"/>
      <c r="AY67" s="97"/>
    </row>
    <row r="68" spans="1:51" x14ac:dyDescent="0.25">
      <c r="B68" s="199"/>
      <c r="C68" s="99"/>
      <c r="D68" s="99"/>
      <c r="E68" s="99"/>
      <c r="F68" s="99"/>
      <c r="G68" s="99"/>
      <c r="H68" s="99"/>
      <c r="I68" s="100"/>
      <c r="J68" s="100"/>
      <c r="K68" s="100"/>
      <c r="L68" s="100"/>
      <c r="M68" s="100"/>
      <c r="N68" s="100"/>
      <c r="O68" s="100"/>
      <c r="P68" s="100"/>
      <c r="Q68" s="100"/>
      <c r="R68" s="100"/>
      <c r="S68" s="139"/>
      <c r="T68" s="139"/>
      <c r="U68" s="139"/>
      <c r="V68" s="139"/>
      <c r="W68" s="98"/>
      <c r="X68" s="98"/>
      <c r="Y68" s="98"/>
      <c r="Z68" s="98"/>
      <c r="AA68" s="98"/>
      <c r="AB68" s="98"/>
      <c r="AC68" s="98"/>
      <c r="AD68" s="98"/>
      <c r="AE68" s="98"/>
      <c r="AM68" s="20"/>
      <c r="AN68" s="96"/>
      <c r="AO68" s="96"/>
      <c r="AP68" s="96"/>
      <c r="AQ68" s="96"/>
      <c r="AR68" s="98"/>
      <c r="AV68" s="113"/>
      <c r="AW68" s="113"/>
      <c r="AY68" s="97"/>
    </row>
    <row r="69" spans="1:51" x14ac:dyDescent="0.25">
      <c r="B69" s="114"/>
      <c r="C69" s="99"/>
      <c r="D69" s="99"/>
      <c r="E69" s="99"/>
      <c r="F69" s="99"/>
      <c r="G69" s="99"/>
      <c r="H69" s="99"/>
      <c r="I69" s="100"/>
      <c r="J69" s="100"/>
      <c r="K69" s="100"/>
      <c r="L69" s="100"/>
      <c r="M69" s="100"/>
      <c r="N69" s="100"/>
      <c r="O69" s="100"/>
      <c r="P69" s="100"/>
      <c r="Q69" s="100"/>
      <c r="R69" s="100"/>
      <c r="S69" s="139"/>
      <c r="T69" s="139"/>
      <c r="U69" s="139"/>
      <c r="V69" s="139"/>
      <c r="W69" s="98"/>
      <c r="X69" s="98"/>
      <c r="Y69" s="98"/>
      <c r="Z69" s="98"/>
      <c r="AA69" s="98"/>
      <c r="AB69" s="98"/>
      <c r="AC69" s="98"/>
      <c r="AD69" s="98"/>
      <c r="AE69" s="98"/>
      <c r="AM69" s="20"/>
      <c r="AN69" s="96"/>
      <c r="AO69" s="96"/>
      <c r="AP69" s="96"/>
      <c r="AQ69" s="96"/>
      <c r="AR69" s="98"/>
      <c r="AV69" s="113"/>
      <c r="AW69" s="113"/>
      <c r="AY69" s="97"/>
    </row>
    <row r="70" spans="1:51" x14ac:dyDescent="0.25">
      <c r="B70" s="123"/>
      <c r="C70" s="99"/>
      <c r="D70" s="99"/>
      <c r="E70" s="99"/>
      <c r="F70" s="99"/>
      <c r="G70" s="99"/>
      <c r="H70" s="99"/>
      <c r="I70" s="100"/>
      <c r="J70" s="100"/>
      <c r="K70" s="100"/>
      <c r="L70" s="100"/>
      <c r="M70" s="100"/>
      <c r="N70" s="100"/>
      <c r="O70" s="100"/>
      <c r="P70" s="100"/>
      <c r="Q70" s="100"/>
      <c r="R70" s="100"/>
      <c r="S70" s="139"/>
      <c r="T70" s="139"/>
      <c r="U70" s="139"/>
      <c r="V70" s="139"/>
      <c r="W70" s="98"/>
      <c r="X70" s="98"/>
      <c r="Y70" s="98"/>
      <c r="Z70" s="98"/>
      <c r="AA70" s="98"/>
      <c r="AB70" s="98"/>
      <c r="AC70" s="98"/>
      <c r="AD70" s="98"/>
      <c r="AE70" s="98"/>
      <c r="AM70" s="20"/>
      <c r="AN70" s="96"/>
      <c r="AO70" s="96"/>
      <c r="AP70" s="96"/>
      <c r="AQ70" s="96"/>
      <c r="AR70" s="98"/>
      <c r="AV70" s="113"/>
      <c r="AW70" s="113"/>
      <c r="AY70" s="97"/>
    </row>
    <row r="71" spans="1:51" x14ac:dyDescent="0.25">
      <c r="B71" s="114"/>
      <c r="C71" s="99"/>
      <c r="D71" s="99"/>
      <c r="E71" s="99"/>
      <c r="F71" s="99"/>
      <c r="G71" s="99"/>
      <c r="H71" s="99"/>
      <c r="I71" s="100"/>
      <c r="J71" s="100"/>
      <c r="K71" s="100"/>
      <c r="L71" s="100"/>
      <c r="M71" s="100"/>
      <c r="N71" s="100"/>
      <c r="O71" s="100"/>
      <c r="P71" s="100"/>
      <c r="Q71" s="100"/>
      <c r="R71" s="100"/>
      <c r="S71" s="139"/>
      <c r="T71" s="139"/>
      <c r="U71" s="139"/>
      <c r="V71" s="139"/>
      <c r="W71" s="98"/>
      <c r="X71" s="98"/>
      <c r="Y71" s="98"/>
      <c r="Z71" s="98"/>
      <c r="AA71" s="98"/>
      <c r="AB71" s="98"/>
      <c r="AC71" s="98"/>
      <c r="AD71" s="98"/>
      <c r="AE71" s="98"/>
      <c r="AM71" s="20"/>
      <c r="AN71" s="96"/>
      <c r="AO71" s="96"/>
      <c r="AP71" s="96"/>
      <c r="AQ71" s="96"/>
      <c r="AR71" s="98"/>
      <c r="AV71" s="113"/>
      <c r="AW71" s="113"/>
      <c r="AY71" s="97"/>
    </row>
    <row r="72" spans="1:51" x14ac:dyDescent="0.25">
      <c r="B72" s="81"/>
      <c r="C72" s="99"/>
      <c r="D72" s="99"/>
      <c r="E72" s="99"/>
      <c r="F72" s="99"/>
      <c r="G72" s="99"/>
      <c r="H72" s="99"/>
      <c r="I72" s="100"/>
      <c r="J72" s="100"/>
      <c r="K72" s="100"/>
      <c r="L72" s="100"/>
      <c r="M72" s="100"/>
      <c r="N72" s="100"/>
      <c r="O72" s="100"/>
      <c r="P72" s="100"/>
      <c r="Q72" s="100"/>
      <c r="R72" s="100"/>
      <c r="S72" s="139"/>
      <c r="T72" s="139"/>
      <c r="U72" s="139"/>
      <c r="V72" s="139"/>
      <c r="W72" s="98"/>
      <c r="X72" s="98"/>
      <c r="Y72" s="98"/>
      <c r="Z72" s="98"/>
      <c r="AA72" s="98"/>
      <c r="AB72" s="98"/>
      <c r="AC72" s="98"/>
      <c r="AD72" s="98"/>
      <c r="AE72" s="98"/>
      <c r="AM72" s="20"/>
      <c r="AN72" s="96"/>
      <c r="AO72" s="96"/>
      <c r="AP72" s="96"/>
      <c r="AQ72" s="96"/>
      <c r="AR72" s="98"/>
      <c r="AV72" s="113"/>
      <c r="AW72" s="113"/>
      <c r="AY72" s="97"/>
    </row>
    <row r="73" spans="1:51" x14ac:dyDescent="0.25">
      <c r="B73" s="81"/>
      <c r="C73" s="99"/>
      <c r="D73" s="99"/>
      <c r="E73" s="99"/>
      <c r="F73" s="99"/>
      <c r="G73" s="99"/>
      <c r="H73" s="99"/>
      <c r="I73" s="100"/>
      <c r="J73" s="100"/>
      <c r="K73" s="100"/>
      <c r="L73" s="100"/>
      <c r="M73" s="100"/>
      <c r="N73" s="100"/>
      <c r="O73" s="100"/>
      <c r="P73" s="100"/>
      <c r="Q73" s="100"/>
      <c r="R73" s="100"/>
      <c r="S73" s="139"/>
      <c r="T73" s="139"/>
      <c r="U73" s="139"/>
      <c r="V73" s="139"/>
      <c r="W73" s="98"/>
      <c r="X73" s="98"/>
      <c r="Y73" s="98"/>
      <c r="Z73" s="98"/>
      <c r="AA73" s="98"/>
      <c r="AB73" s="98"/>
      <c r="AC73" s="98"/>
      <c r="AD73" s="98"/>
      <c r="AE73" s="98"/>
      <c r="AM73" s="20"/>
      <c r="AN73" s="96"/>
      <c r="AO73" s="96"/>
      <c r="AP73" s="96"/>
      <c r="AQ73" s="96"/>
      <c r="AR73" s="98"/>
      <c r="AV73" s="113"/>
      <c r="AW73" s="113"/>
      <c r="AY73" s="97"/>
    </row>
    <row r="74" spans="1:51" x14ac:dyDescent="0.25">
      <c r="B74" s="81"/>
      <c r="C74" s="99"/>
      <c r="D74" s="99"/>
      <c r="E74" s="99"/>
      <c r="F74" s="99"/>
      <c r="G74" s="99"/>
      <c r="H74" s="99"/>
      <c r="I74" s="100"/>
      <c r="J74" s="100"/>
      <c r="K74" s="100"/>
      <c r="L74" s="100"/>
      <c r="M74" s="100"/>
      <c r="N74" s="100"/>
      <c r="O74" s="100"/>
      <c r="P74" s="100"/>
      <c r="Q74" s="100"/>
      <c r="R74" s="100"/>
      <c r="S74" s="139"/>
      <c r="T74" s="139"/>
      <c r="U74" s="139"/>
      <c r="V74" s="139"/>
      <c r="W74" s="98"/>
      <c r="X74" s="98"/>
      <c r="Y74" s="98"/>
      <c r="Z74" s="98"/>
      <c r="AA74" s="98"/>
      <c r="AB74" s="98"/>
      <c r="AC74" s="98"/>
      <c r="AD74" s="98"/>
      <c r="AE74" s="98"/>
      <c r="AM74" s="20"/>
      <c r="AN74" s="96"/>
      <c r="AO74" s="96"/>
      <c r="AP74" s="96"/>
      <c r="AQ74" s="96"/>
      <c r="AR74" s="98"/>
      <c r="AV74" s="113"/>
      <c r="AW74" s="113"/>
      <c r="AY74" s="97"/>
    </row>
    <row r="75" spans="1:51" x14ac:dyDescent="0.25">
      <c r="B75" s="81"/>
      <c r="C75" s="99"/>
      <c r="D75" s="99"/>
      <c r="E75" s="99"/>
      <c r="F75" s="99"/>
      <c r="G75" s="99"/>
      <c r="H75" s="99"/>
      <c r="I75" s="100"/>
      <c r="J75" s="100"/>
      <c r="K75" s="100"/>
      <c r="L75" s="100"/>
      <c r="M75" s="100"/>
      <c r="N75" s="100"/>
      <c r="O75" s="100"/>
      <c r="P75" s="100"/>
      <c r="Q75" s="100"/>
      <c r="R75" s="100"/>
      <c r="S75" s="139"/>
      <c r="T75" s="139"/>
      <c r="U75" s="139"/>
      <c r="V75" s="139"/>
      <c r="W75" s="98"/>
      <c r="X75" s="98"/>
      <c r="Y75" s="98"/>
      <c r="Z75" s="98"/>
      <c r="AA75" s="98"/>
      <c r="AB75" s="98"/>
      <c r="AC75" s="98"/>
      <c r="AD75" s="98"/>
      <c r="AE75" s="98"/>
      <c r="AM75" s="20"/>
      <c r="AN75" s="96"/>
      <c r="AO75" s="96"/>
      <c r="AP75" s="96"/>
      <c r="AQ75" s="96"/>
      <c r="AR75" s="98"/>
      <c r="AV75" s="113"/>
      <c r="AW75" s="113"/>
      <c r="AY75" s="97"/>
    </row>
    <row r="76" spans="1:51" x14ac:dyDescent="0.25">
      <c r="B76" s="81"/>
      <c r="C76" s="99"/>
      <c r="D76" s="99"/>
      <c r="E76" s="99"/>
      <c r="F76" s="99"/>
      <c r="G76" s="99"/>
      <c r="H76" s="99"/>
      <c r="I76" s="100"/>
      <c r="J76" s="100"/>
      <c r="K76" s="100"/>
      <c r="L76" s="100"/>
      <c r="M76" s="100"/>
      <c r="N76" s="100"/>
      <c r="O76" s="100"/>
      <c r="P76" s="100"/>
      <c r="Q76" s="100"/>
      <c r="R76" s="100"/>
      <c r="S76" s="139"/>
      <c r="T76" s="139"/>
      <c r="U76" s="139"/>
      <c r="V76" s="139"/>
      <c r="W76" s="98"/>
      <c r="X76" s="98"/>
      <c r="Y76" s="98"/>
      <c r="Z76" s="98"/>
      <c r="AA76" s="98"/>
      <c r="AB76" s="98"/>
      <c r="AC76" s="98"/>
      <c r="AD76" s="98"/>
      <c r="AE76" s="98"/>
      <c r="AM76" s="20"/>
      <c r="AN76" s="96"/>
      <c r="AO76" s="96"/>
      <c r="AP76" s="96"/>
      <c r="AQ76" s="96"/>
      <c r="AR76" s="98"/>
      <c r="AV76" s="113"/>
      <c r="AW76" s="113"/>
      <c r="AY76" s="97"/>
    </row>
    <row r="77" spans="1:51" x14ac:dyDescent="0.25">
      <c r="B77" s="136"/>
      <c r="C77" s="99"/>
      <c r="D77" s="99"/>
      <c r="E77" s="99"/>
      <c r="F77" s="99"/>
      <c r="G77" s="99"/>
      <c r="H77" s="99"/>
      <c r="I77" s="100"/>
      <c r="J77" s="100"/>
      <c r="K77" s="100"/>
      <c r="L77" s="100"/>
      <c r="M77" s="100"/>
      <c r="N77" s="100"/>
      <c r="O77" s="100"/>
      <c r="P77" s="100"/>
      <c r="Q77" s="100"/>
      <c r="R77" s="100"/>
      <c r="S77" s="139"/>
      <c r="T77" s="139"/>
      <c r="U77" s="139"/>
      <c r="V77" s="139"/>
      <c r="W77" s="98"/>
      <c r="X77" s="98"/>
      <c r="Y77" s="98"/>
      <c r="Z77" s="98"/>
      <c r="AA77" s="98"/>
      <c r="AB77" s="98"/>
      <c r="AC77" s="98"/>
      <c r="AD77" s="98"/>
      <c r="AE77" s="98"/>
      <c r="AM77" s="20"/>
      <c r="AN77" s="96"/>
      <c r="AO77" s="96"/>
      <c r="AP77" s="96"/>
      <c r="AQ77" s="96"/>
      <c r="AR77" s="98"/>
      <c r="AV77" s="113"/>
      <c r="AW77" s="113"/>
      <c r="AY77" s="97"/>
    </row>
    <row r="78" spans="1:51" x14ac:dyDescent="0.25">
      <c r="A78" s="98"/>
      <c r="B78" s="116"/>
      <c r="C78" s="115"/>
      <c r="D78" s="109"/>
      <c r="E78" s="115"/>
      <c r="F78" s="115"/>
      <c r="G78" s="99"/>
      <c r="H78" s="99"/>
      <c r="I78" s="99"/>
      <c r="J78" s="100"/>
      <c r="K78" s="100"/>
      <c r="L78" s="100"/>
      <c r="M78" s="100"/>
      <c r="N78" s="100"/>
      <c r="O78" s="100"/>
      <c r="P78" s="100"/>
      <c r="Q78" s="100"/>
      <c r="R78" s="100"/>
      <c r="S78" s="100"/>
      <c r="T78" s="214"/>
      <c r="U78" s="215"/>
      <c r="V78" s="215"/>
      <c r="AS78" s="94"/>
      <c r="AT78" s="94"/>
      <c r="AU78" s="94"/>
      <c r="AV78" s="94"/>
      <c r="AW78" s="94"/>
      <c r="AX78" s="94"/>
      <c r="AY78" s="94"/>
    </row>
    <row r="79" spans="1:51" x14ac:dyDescent="0.25">
      <c r="A79" s="98"/>
      <c r="B79" s="117"/>
      <c r="C79" s="118"/>
      <c r="D79" s="119"/>
      <c r="E79" s="118"/>
      <c r="F79" s="118"/>
      <c r="G79" s="118"/>
      <c r="H79" s="118"/>
      <c r="I79" s="118"/>
      <c r="J79" s="120"/>
      <c r="K79" s="120"/>
      <c r="L79" s="120"/>
      <c r="M79" s="120"/>
      <c r="N79" s="120"/>
      <c r="O79" s="120"/>
      <c r="P79" s="120"/>
      <c r="Q79" s="120"/>
      <c r="R79" s="120"/>
      <c r="S79" s="120"/>
      <c r="T79" s="216"/>
      <c r="U79" s="217"/>
      <c r="V79" s="217"/>
      <c r="AS79" s="94"/>
      <c r="AT79" s="94"/>
      <c r="AU79" s="94"/>
      <c r="AV79" s="94"/>
      <c r="AW79" s="94"/>
      <c r="AX79" s="94"/>
      <c r="AY79" s="94"/>
    </row>
    <row r="80" spans="1:51" x14ac:dyDescent="0.25">
      <c r="A80" s="98"/>
      <c r="B80" s="117"/>
      <c r="C80" s="118"/>
      <c r="D80" s="119"/>
      <c r="E80" s="118"/>
      <c r="F80" s="118"/>
      <c r="G80" s="118"/>
      <c r="H80" s="118"/>
      <c r="I80" s="118"/>
      <c r="J80" s="120"/>
      <c r="K80" s="120"/>
      <c r="L80" s="120"/>
      <c r="M80" s="120"/>
      <c r="N80" s="120"/>
      <c r="O80" s="120"/>
      <c r="P80" s="120"/>
      <c r="Q80" s="120"/>
      <c r="R80" s="120"/>
      <c r="S80" s="120"/>
      <c r="T80" s="216"/>
      <c r="U80" s="217"/>
      <c r="V80" s="217"/>
      <c r="AS80" s="94"/>
      <c r="AT80" s="94"/>
      <c r="AU80" s="94"/>
      <c r="AV80" s="94"/>
      <c r="AW80" s="94"/>
      <c r="AX80" s="94"/>
      <c r="AY80" s="94"/>
    </row>
    <row r="81" spans="1:51" x14ac:dyDescent="0.25">
      <c r="A81" s="98"/>
      <c r="B81" s="218"/>
      <c r="C81" s="118"/>
      <c r="D81" s="119"/>
      <c r="E81" s="118"/>
      <c r="F81" s="118"/>
      <c r="G81" s="118"/>
      <c r="H81" s="118"/>
      <c r="I81" s="118"/>
      <c r="J81" s="120"/>
      <c r="K81" s="120"/>
      <c r="L81" s="120"/>
      <c r="M81" s="120"/>
      <c r="N81" s="120"/>
      <c r="O81" s="120"/>
      <c r="P81" s="120"/>
      <c r="Q81" s="120"/>
      <c r="R81" s="120"/>
      <c r="S81" s="120"/>
      <c r="T81" s="216"/>
      <c r="U81" s="217"/>
      <c r="V81" s="217"/>
      <c r="AS81" s="94"/>
      <c r="AT81" s="94"/>
      <c r="AU81" s="94"/>
      <c r="AV81" s="94"/>
      <c r="AW81" s="94"/>
      <c r="AX81" s="94"/>
      <c r="AY81" s="94"/>
    </row>
    <row r="82" spans="1:51" x14ac:dyDescent="0.25">
      <c r="B82" s="218"/>
      <c r="C82" s="161"/>
      <c r="D82" s="161"/>
      <c r="E82" s="161"/>
      <c r="F82" s="161"/>
      <c r="G82" s="161"/>
      <c r="H82" s="161"/>
      <c r="I82" s="161"/>
      <c r="J82" s="161"/>
      <c r="K82" s="161"/>
      <c r="L82" s="161"/>
      <c r="M82" s="161"/>
      <c r="N82" s="161"/>
      <c r="O82" s="219"/>
      <c r="P82" s="220"/>
      <c r="Q82" s="220"/>
      <c r="R82" s="161"/>
      <c r="S82" s="161"/>
      <c r="T82" s="161"/>
      <c r="U82" s="161"/>
      <c r="V82" s="161"/>
      <c r="AS82" s="94"/>
      <c r="AT82" s="94"/>
      <c r="AU82" s="94"/>
      <c r="AV82" s="94"/>
      <c r="AW82" s="94"/>
      <c r="AX82" s="94"/>
      <c r="AY82" s="94"/>
    </row>
    <row r="83" spans="1:51" x14ac:dyDescent="0.25">
      <c r="B83" s="218"/>
      <c r="C83" s="161"/>
      <c r="D83" s="161"/>
      <c r="E83" s="161"/>
      <c r="F83" s="161"/>
      <c r="G83" s="161"/>
      <c r="H83" s="161"/>
      <c r="I83" s="161"/>
      <c r="J83" s="161"/>
      <c r="K83" s="161"/>
      <c r="L83" s="161"/>
      <c r="M83" s="161"/>
      <c r="N83" s="161"/>
      <c r="O83" s="219"/>
      <c r="P83" s="220"/>
      <c r="Q83" s="220"/>
      <c r="R83" s="161"/>
      <c r="S83" s="161"/>
      <c r="T83" s="161"/>
      <c r="U83" s="161"/>
      <c r="V83" s="161"/>
      <c r="AS83" s="94"/>
      <c r="AT83" s="94"/>
      <c r="AU83" s="94"/>
      <c r="AV83" s="94"/>
      <c r="AW83" s="94"/>
      <c r="AX83" s="94"/>
      <c r="AY83" s="94"/>
    </row>
    <row r="84" spans="1:51" x14ac:dyDescent="0.25">
      <c r="B84" s="161"/>
      <c r="C84" s="161"/>
      <c r="D84" s="161"/>
      <c r="E84" s="161"/>
      <c r="F84" s="161"/>
      <c r="G84" s="161"/>
      <c r="H84" s="161"/>
      <c r="I84" s="161"/>
      <c r="J84" s="161"/>
      <c r="K84" s="161"/>
      <c r="L84" s="161"/>
      <c r="M84" s="161"/>
      <c r="N84" s="161"/>
      <c r="O84" s="219"/>
      <c r="P84" s="220"/>
      <c r="Q84" s="220"/>
      <c r="R84" s="161"/>
      <c r="S84" s="161"/>
      <c r="T84" s="161"/>
      <c r="U84" s="161"/>
      <c r="V84" s="161"/>
      <c r="AS84" s="94"/>
      <c r="AT84" s="94"/>
      <c r="AU84" s="94"/>
      <c r="AV84" s="94"/>
      <c r="AW84" s="94"/>
      <c r="AX84" s="94"/>
      <c r="AY84" s="94"/>
    </row>
    <row r="85" spans="1:51" x14ac:dyDescent="0.25">
      <c r="B85" s="161"/>
      <c r="C85" s="161"/>
      <c r="D85" s="161"/>
      <c r="E85" s="161"/>
      <c r="F85" s="161"/>
      <c r="G85" s="161"/>
      <c r="H85" s="161"/>
      <c r="I85" s="161"/>
      <c r="J85" s="161"/>
      <c r="K85" s="161"/>
      <c r="L85" s="161"/>
      <c r="M85" s="161"/>
      <c r="N85" s="161"/>
      <c r="O85" s="219"/>
      <c r="P85" s="220"/>
      <c r="Q85" s="220"/>
      <c r="R85" s="220"/>
      <c r="S85" s="220"/>
      <c r="T85" s="161"/>
      <c r="U85" s="161"/>
      <c r="V85" s="161"/>
      <c r="AS85" s="94"/>
      <c r="AT85" s="94"/>
      <c r="AU85" s="94"/>
      <c r="AV85" s="94"/>
      <c r="AW85" s="94"/>
      <c r="AX85" s="94"/>
      <c r="AY85" s="94"/>
    </row>
    <row r="86" spans="1:51" x14ac:dyDescent="0.25">
      <c r="B86" s="161"/>
      <c r="C86" s="161"/>
      <c r="D86" s="161"/>
      <c r="E86" s="161"/>
      <c r="F86" s="161"/>
      <c r="G86" s="161"/>
      <c r="H86" s="161"/>
      <c r="I86" s="161"/>
      <c r="J86" s="161"/>
      <c r="K86" s="161"/>
      <c r="L86" s="161"/>
      <c r="M86" s="161"/>
      <c r="N86" s="161"/>
      <c r="O86" s="219"/>
      <c r="P86" s="220"/>
      <c r="Q86" s="220"/>
      <c r="R86" s="220"/>
      <c r="S86" s="220"/>
      <c r="T86" s="220"/>
      <c r="U86" s="161"/>
      <c r="V86" s="161"/>
      <c r="AS86" s="94"/>
      <c r="AT86" s="94"/>
      <c r="AU86" s="94"/>
      <c r="AV86" s="94"/>
      <c r="AW86" s="94"/>
      <c r="AX86" s="94"/>
      <c r="AY86" s="94"/>
    </row>
    <row r="87" spans="1:51" x14ac:dyDescent="0.25">
      <c r="B87" s="161"/>
      <c r="C87" s="161"/>
      <c r="D87" s="161"/>
      <c r="E87" s="161"/>
      <c r="F87" s="161"/>
      <c r="G87" s="161"/>
      <c r="H87" s="161"/>
      <c r="I87" s="161"/>
      <c r="J87" s="161"/>
      <c r="K87" s="161"/>
      <c r="L87" s="161"/>
      <c r="M87" s="161"/>
      <c r="N87" s="161"/>
      <c r="O87" s="219"/>
      <c r="P87" s="220"/>
      <c r="Q87" s="220"/>
      <c r="R87" s="220"/>
      <c r="S87" s="220"/>
      <c r="T87" s="220"/>
      <c r="U87" s="161"/>
      <c r="V87" s="161"/>
      <c r="AS87" s="94"/>
      <c r="AT87" s="94"/>
      <c r="AU87" s="94"/>
      <c r="AV87" s="94"/>
      <c r="AW87" s="94"/>
      <c r="AX87" s="94"/>
      <c r="AY87" s="94"/>
    </row>
    <row r="88" spans="1:51" x14ac:dyDescent="0.25">
      <c r="B88" s="161"/>
      <c r="C88" s="161"/>
      <c r="D88" s="161"/>
      <c r="E88" s="161"/>
      <c r="F88" s="161"/>
      <c r="G88" s="161"/>
      <c r="H88" s="161"/>
      <c r="I88" s="161"/>
      <c r="J88" s="161"/>
      <c r="K88" s="161"/>
      <c r="L88" s="161"/>
      <c r="M88" s="161"/>
      <c r="N88" s="161"/>
      <c r="O88" s="219"/>
      <c r="P88" s="220"/>
      <c r="Q88" s="161"/>
      <c r="R88" s="161"/>
      <c r="S88" s="161"/>
      <c r="T88" s="220"/>
      <c r="U88" s="161"/>
      <c r="V88" s="161"/>
      <c r="AS88" s="94"/>
      <c r="AT88" s="94"/>
      <c r="AU88" s="94"/>
      <c r="AV88" s="94"/>
      <c r="AW88" s="94"/>
      <c r="AX88" s="94"/>
      <c r="AY88" s="94"/>
    </row>
    <row r="89" spans="1:51" x14ac:dyDescent="0.25">
      <c r="O89" s="96"/>
      <c r="Q89" s="96"/>
      <c r="R89" s="96"/>
      <c r="S89" s="96"/>
      <c r="AS89" s="94"/>
      <c r="AT89" s="94"/>
      <c r="AU89" s="94"/>
      <c r="AV89" s="94"/>
      <c r="AW89" s="94"/>
      <c r="AX89" s="94"/>
      <c r="AY89" s="94"/>
    </row>
    <row r="90" spans="1:51" x14ac:dyDescent="0.25">
      <c r="O90" s="12"/>
      <c r="P90" s="96"/>
      <c r="Q90" s="96"/>
      <c r="R90" s="96"/>
      <c r="S90" s="96"/>
      <c r="T90" s="96"/>
      <c r="AS90" s="94"/>
      <c r="AT90" s="94"/>
      <c r="AU90" s="94"/>
      <c r="AV90" s="94"/>
      <c r="AW90" s="94"/>
      <c r="AX90" s="94"/>
      <c r="AY90" s="94"/>
    </row>
    <row r="91" spans="1:51" x14ac:dyDescent="0.25">
      <c r="O91" s="12"/>
      <c r="P91" s="96"/>
      <c r="Q91" s="96"/>
      <c r="R91" s="96"/>
      <c r="S91" s="96"/>
      <c r="T91" s="96"/>
      <c r="U91" s="96"/>
      <c r="AS91" s="94"/>
      <c r="AT91" s="94"/>
      <c r="AU91" s="94"/>
      <c r="AV91" s="94"/>
      <c r="AW91" s="94"/>
      <c r="AX91" s="94"/>
      <c r="AY91" s="94"/>
    </row>
    <row r="92" spans="1:51" x14ac:dyDescent="0.25">
      <c r="O92" s="12"/>
      <c r="P92" s="96"/>
      <c r="T92" s="96"/>
      <c r="U92" s="96"/>
      <c r="AS92" s="94"/>
      <c r="AT92" s="94"/>
      <c r="AU92" s="94"/>
      <c r="AV92" s="94"/>
      <c r="AW92" s="94"/>
      <c r="AX92" s="94"/>
      <c r="AY92" s="94"/>
    </row>
    <row r="104" spans="45:51" x14ac:dyDescent="0.25">
      <c r="AS104" s="94"/>
      <c r="AT104" s="94"/>
      <c r="AU104" s="94"/>
      <c r="AV104" s="94"/>
      <c r="AW104" s="94"/>
      <c r="AX104" s="94"/>
      <c r="AY104" s="94"/>
    </row>
  </sheetData>
  <protectedRanges>
    <protectedRange sqref="S78:T81"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8:R81" name="Range2_12_1_6_1_1"/>
    <protectedRange sqref="L78:M81" name="Range2_2_12_1_7_1_1"/>
    <protectedRange sqref="AS11:AS15" name="Range1_4_1_1_1_1"/>
    <protectedRange sqref="J11:J15 J26:J34" name="Range1_1_2_1_10_1_1_1_1"/>
    <protectedRange sqref="S38:S52 S55:S77" name="Range2_12_3_1_1_1_1"/>
    <protectedRange sqref="D38:H38 N55:R55 N59:R77 N38:R52" name="Range2_12_1_3_1_1_1_1"/>
    <protectedRange sqref="I38:M38 F49:M49 G48:M48 E59:M77 E55:M55 E50:M52 E39:M47 E57:H58" name="Range2_2_12_1_6_1_1_1_1"/>
    <protectedRange sqref="D55 D50:D52 D39:D47 D57:D77" name="Range2_1_1_1_1_11_1_1_1_1_1_1"/>
    <protectedRange sqref="C55 C50:C52 C39:C47 C57:C77" name="Range2_1_2_1_1_1_1_1"/>
    <protectedRange sqref="C38" name="Range2_3_1_1_1_1_1"/>
    <protectedRange sqref="Q35" name="Range1_16_3_1_1_1_1_1_2"/>
    <protectedRange sqref="P35" name="Range1_16_3_1_1_2"/>
    <protectedRange sqref="U35 V11:V34 X11:AB34" name="Range1_16_3_1_1_3"/>
    <protectedRange sqref="AR11" name="Range1_16_3_1_1_5"/>
    <protectedRange sqref="L6 D6 D8 O8:U8" name="Range1_16_3_1_1_7"/>
    <protectedRange sqref="J78:K81" name="Range2_2_12_1_4_1_1_1_1_1_1_1_1_1_1_1_1_1_1_1"/>
    <protectedRange sqref="I78:I81" name="Range2_2_12_1_7_1_1_2_2_1_2"/>
    <protectedRange sqref="F78:H81" name="Range2_2_12_1_3_1_2_1_1_1_1_2_1_1_1_1_1_1_1_1_1_1_1"/>
    <protectedRange sqref="E78:E81"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 AR16 AR20 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E49" name="Range2_2_12_1_6_1_1_1_1_2"/>
    <protectedRange sqref="D49" name="Range2_1_1_1_1_11_1_1_1_1_1_1_2"/>
    <protectedRange sqref="C49" name="Range2_1_2_1_1_1_1_1_2"/>
    <protectedRange sqref="N58:R58" name="Range2_12_1_3_1_1_1_1_2_1_2_2_2_2_2_2_2_2_2_2"/>
    <protectedRange sqref="I58:M58" name="Range2_2_12_1_6_1_1_1_1_3_1_2_2_2_3_2_2_2_2_2_2"/>
    <protectedRange sqref="N57:R57" name="Range2_12_1_3_1_1_1_1_2_1_2_2_2_2_2_2_3_2_2_2_2_2_2"/>
    <protectedRange sqref="I57:M57" name="Range2_2_12_1_6_1_1_1_1_3_1_2_2_2_3_2_2_3_2_2_2_2_2_2"/>
    <protectedRange sqref="E56" name="Range2_2_12_1_6_1_1_1_1_3_1_2_2_2_1_2_2_2_2_2_2_2_2_2_2_2_2_2"/>
    <protectedRange sqref="D56" name="Range2_1_1_1_1_11_1_1_1_1_1_1_3_1_2_2_2_1_2_2_2_2_2_2_2_2_2_2_2_2_2"/>
    <protectedRange sqref="N56:R56" name="Range2_12_1_3_1_1_1_1_2_1_2_2_2_2_2_2_3_2_2_2_2_2_2_2_2"/>
    <protectedRange sqref="I56:M56" name="Range2_2_12_1_6_1_1_1_1_3_1_2_2_2_3_2_2_3_2_2_2_2_2_2_2_2"/>
    <protectedRange sqref="G56:H56" name="Range2_2_12_1_6_1_1_1_1_2_2_1_2_2_2_2_2_2_3_2_2_2_2_2_2_2_2"/>
    <protectedRange sqref="F56" name="Range2_2_12_1_6_1_1_1_1_3_1_2_2_2_1_2_2_2_2_2_2_2_2_2_2_2_2_2_2_2"/>
    <protectedRange sqref="C56" name="Range2_1_2_1_1_1_1_1_3_1_2_2_1_2_1_2_2_2_2_2_2_2_2_2_2_2_2_2_2"/>
    <protectedRange sqref="Q10" name="Range1_16_3_1_1_1_1_1_4_1"/>
    <protectedRange sqref="AG10" name="Range1_16_3_1_1_1_1_1_3"/>
    <protectedRange sqref="AP10" name="Range1_16_3_1_1_1_1_1_5"/>
    <protectedRange sqref="F48" name="Range2_12_5_1_1_1_2_2_1_1_1_1_1_1_1_1_1_1_1_2_1_1_1_2_1_1_1_1_1_1_1_1_1_1_1_1_1_1_1_1_2_1_1_1_1_1_1_1_1_1_2_1_1_3_1_1_1_3_1_1_1_1_1_1_1_1_1_1_1_1_1_1_1_1_1_1_1_1_1_1_2_1_1_1_1_1_1_1_1_1_1_1_2_2_1_2_1_1_1_1_1_1_1_1_1_1_1_1_1_2_2_2_2_2_2_2_2_1_1_1_2_3_2__4"/>
    <protectedRange sqref="C48"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60" name="Range2_12_5_1_1_1_1_1_2_1_1_2_1_1_1_1_1_1_1_1_1_1_1_1_1_1_1_1_1_2_1_1_1_1_1_1_1_1_1_1_1_1_1_1_3_1_1_1_2_1_1_1_1_1_1_1_1_1_2_1_1_1_1_1_1_1_1_1_1_1_1_1_1_1_1_1_1_1_1_1_1_1_1_1_1_2_1_1_1_2_2_1_1"/>
    <protectedRange sqref="B61" name="Range2_12_5_1_1_1_2_1_1_1_1_1_1_1_1_1_1_1_2_1_2_1_1_1_1_1_1_1_1_1_2_1_1_1_1_1_1_1_1_1_1_1_1_1_1_1_1_1_1_1_1_1_1_1_1_1_1_1_1_1_1_1_1_1_1_1_1_1_1_1_1_1_1_1_2_1_1_1_1_1_1_1_1_1_2_1_2_1_1_1_1_1_2_1_1_1_1_1_1_1_1_2_1_1_1_1_1_2_1_1"/>
    <protectedRange sqref="AR13:AR15 AR17:AR19 AR21:AR23" name="Range1_16_3_1_1_5_1_2"/>
    <protectedRange sqref="AR25:AR34" name="Range1_16_3_1_1_5_2"/>
    <protectedRange sqref="B45:B46"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7"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B49"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B50"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53" name="Range2_12_5_1_1_1_2_1_1_1_1_1_1_1_1_1_1_1_2_1_2_1_1_1_1_1_1_1_1_1_2_1_1_1_1_1_1_1_1_1_1_1_1_1_1_1_1_1_1_1_1_1_1_1_1_1_1_1_1_1_1_1_1_1_1_1_1_1_1_1_1_1_1_1_2_1_1_1_1_1_1_1_1_1_2_1_2_1_1_1_1_1_2_1_1_1_1_1_1_1_1_2_1_1_1_1_1_1_1_1_2_1_1_1_1_1_2_1_1_1_1_1_2__3"/>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15 AA11:AA12 AA29:AA34 X29:Y34 X16:AB28 AA14:AA15">
    <cfRule type="containsText" dxfId="918" priority="48" operator="containsText" text="N/A">
      <formula>NOT(ISERROR(SEARCH("N/A",X11)))</formula>
    </cfRule>
    <cfRule type="cellIs" dxfId="917" priority="61" operator="equal">
      <formula>0</formula>
    </cfRule>
  </conditionalFormatting>
  <conditionalFormatting sqref="AC11:AE34 X11:Y15 AA11:AA12 AA29:AA34 X29:Y34 X16:AB28 AA14:AA15">
    <cfRule type="cellIs" dxfId="916" priority="60" operator="greaterThanOrEqual">
      <formula>1185</formula>
    </cfRule>
  </conditionalFormatting>
  <conditionalFormatting sqref="AC11:AE34 X11:Y15 AA11:AA12 AA29:AA34 X29:Y34 X16:AB28 AA14:AA15">
    <cfRule type="cellIs" dxfId="915" priority="59" operator="between">
      <formula>0.1</formula>
      <formula>1184</formula>
    </cfRule>
  </conditionalFormatting>
  <conditionalFormatting sqref="X8">
    <cfRule type="cellIs" dxfId="914" priority="58" operator="equal">
      <formula>0</formula>
    </cfRule>
  </conditionalFormatting>
  <conditionalFormatting sqref="X8">
    <cfRule type="cellIs" dxfId="913" priority="57" operator="greaterThan">
      <formula>1179</formula>
    </cfRule>
  </conditionalFormatting>
  <conditionalFormatting sqref="X8">
    <cfRule type="cellIs" dxfId="912" priority="56" operator="greaterThan">
      <formula>99</formula>
    </cfRule>
  </conditionalFormatting>
  <conditionalFormatting sqref="X8">
    <cfRule type="cellIs" dxfId="911" priority="55" operator="greaterThan">
      <formula>0.99</formula>
    </cfRule>
  </conditionalFormatting>
  <conditionalFormatting sqref="AB8">
    <cfRule type="cellIs" dxfId="910" priority="54" operator="equal">
      <formula>0</formula>
    </cfRule>
  </conditionalFormatting>
  <conditionalFormatting sqref="AB8">
    <cfRule type="cellIs" dxfId="909" priority="53" operator="greaterThan">
      <formula>1179</formula>
    </cfRule>
  </conditionalFormatting>
  <conditionalFormatting sqref="AB8">
    <cfRule type="cellIs" dxfId="908" priority="52" operator="greaterThan">
      <formula>99</formula>
    </cfRule>
  </conditionalFormatting>
  <conditionalFormatting sqref="AB8">
    <cfRule type="cellIs" dxfId="907" priority="51" operator="greaterThan">
      <formula>0.99</formula>
    </cfRule>
  </conditionalFormatting>
  <conditionalFormatting sqref="AH11:AH31">
    <cfRule type="cellIs" dxfId="906" priority="49" operator="greaterThan">
      <formula>$AH$8</formula>
    </cfRule>
    <cfRule type="cellIs" dxfId="905" priority="50" operator="greaterThan">
      <formula>$AH$8</formula>
    </cfRule>
  </conditionalFormatting>
  <conditionalFormatting sqref="AB11:AB12 AB29:AB34 AB14:AB15">
    <cfRule type="containsText" dxfId="904" priority="44" operator="containsText" text="N/A">
      <formula>NOT(ISERROR(SEARCH("N/A",AB11)))</formula>
    </cfRule>
    <cfRule type="cellIs" dxfId="903" priority="47" operator="equal">
      <formula>0</formula>
    </cfRule>
  </conditionalFormatting>
  <conditionalFormatting sqref="AB11:AB12 AB29:AB34 AB14:AB15">
    <cfRule type="cellIs" dxfId="902" priority="46" operator="greaterThanOrEqual">
      <formula>1185</formula>
    </cfRule>
  </conditionalFormatting>
  <conditionalFormatting sqref="AB11:AB12 AB29:AB34 AB14:AB15">
    <cfRule type="cellIs" dxfId="901" priority="45" operator="between">
      <formula>0.1</formula>
      <formula>1184</formula>
    </cfRule>
  </conditionalFormatting>
  <conditionalFormatting sqref="AN11:AN35 AO11:AO34">
    <cfRule type="cellIs" dxfId="900" priority="43" operator="equal">
      <formula>0</formula>
    </cfRule>
  </conditionalFormatting>
  <conditionalFormatting sqref="AN11:AN35 AO11:AO34">
    <cfRule type="cellIs" dxfId="899" priority="42" operator="greaterThan">
      <formula>1179</formula>
    </cfRule>
  </conditionalFormatting>
  <conditionalFormatting sqref="AN11:AN35 AO11:AO34">
    <cfRule type="cellIs" dxfId="898" priority="41" operator="greaterThan">
      <formula>99</formula>
    </cfRule>
  </conditionalFormatting>
  <conditionalFormatting sqref="AN11:AN35 AO11:AO34">
    <cfRule type="cellIs" dxfId="897" priority="40" operator="greaterThan">
      <formula>0.99</formula>
    </cfRule>
  </conditionalFormatting>
  <conditionalFormatting sqref="AQ11:AQ34">
    <cfRule type="cellIs" dxfId="896" priority="39" operator="equal">
      <formula>0</formula>
    </cfRule>
  </conditionalFormatting>
  <conditionalFormatting sqref="AQ11:AQ34">
    <cfRule type="cellIs" dxfId="895" priority="38" operator="greaterThan">
      <formula>1179</formula>
    </cfRule>
  </conditionalFormatting>
  <conditionalFormatting sqref="AQ11:AQ34">
    <cfRule type="cellIs" dxfId="894" priority="37" operator="greaterThan">
      <formula>99</formula>
    </cfRule>
  </conditionalFormatting>
  <conditionalFormatting sqref="AQ11:AQ34">
    <cfRule type="cellIs" dxfId="893" priority="36" operator="greaterThan">
      <formula>0.99</formula>
    </cfRule>
  </conditionalFormatting>
  <conditionalFormatting sqref="Z11:Z12 Z29:Z34 Z14:Z15">
    <cfRule type="containsText" dxfId="892" priority="32" operator="containsText" text="N/A">
      <formula>NOT(ISERROR(SEARCH("N/A",Z11)))</formula>
    </cfRule>
    <cfRule type="cellIs" dxfId="891" priority="35" operator="equal">
      <formula>0</formula>
    </cfRule>
  </conditionalFormatting>
  <conditionalFormatting sqref="Z11:Z12 Z29:Z34 Z14:Z15">
    <cfRule type="cellIs" dxfId="890" priority="34" operator="greaterThanOrEqual">
      <formula>1185</formula>
    </cfRule>
  </conditionalFormatting>
  <conditionalFormatting sqref="Z11:Z12 Z29:Z34 Z14:Z15">
    <cfRule type="cellIs" dxfId="889" priority="33" operator="between">
      <formula>0.1</formula>
      <formula>1184</formula>
    </cfRule>
  </conditionalFormatting>
  <conditionalFormatting sqref="AJ11:AN35">
    <cfRule type="cellIs" dxfId="888" priority="31" operator="equal">
      <formula>0</formula>
    </cfRule>
  </conditionalFormatting>
  <conditionalFormatting sqref="AJ11:AN35">
    <cfRule type="cellIs" dxfId="887" priority="30" operator="greaterThan">
      <formula>1179</formula>
    </cfRule>
  </conditionalFormatting>
  <conditionalFormatting sqref="AJ11:AN35">
    <cfRule type="cellIs" dxfId="886" priority="29" operator="greaterThan">
      <formula>99</formula>
    </cfRule>
  </conditionalFormatting>
  <conditionalFormatting sqref="AJ11:AN35">
    <cfRule type="cellIs" dxfId="885" priority="28" operator="greaterThan">
      <formula>0.99</formula>
    </cfRule>
  </conditionalFormatting>
  <conditionalFormatting sqref="AP11:AP34">
    <cfRule type="cellIs" dxfId="884" priority="27" operator="equal">
      <formula>0</formula>
    </cfRule>
  </conditionalFormatting>
  <conditionalFormatting sqref="AP11:AP34">
    <cfRule type="cellIs" dxfId="883" priority="26" operator="greaterThan">
      <formula>1179</formula>
    </cfRule>
  </conditionalFormatting>
  <conditionalFormatting sqref="AP11:AP34">
    <cfRule type="cellIs" dxfId="882" priority="25" operator="greaterThan">
      <formula>99</formula>
    </cfRule>
  </conditionalFormatting>
  <conditionalFormatting sqref="AP11:AP34">
    <cfRule type="cellIs" dxfId="881" priority="24" operator="greaterThan">
      <formula>0.99</formula>
    </cfRule>
  </conditionalFormatting>
  <conditionalFormatting sqref="AH32:AH34">
    <cfRule type="cellIs" dxfId="880" priority="22" operator="greaterThan">
      <formula>$AH$8</formula>
    </cfRule>
    <cfRule type="cellIs" dxfId="879" priority="23" operator="greaterThan">
      <formula>$AH$8</formula>
    </cfRule>
  </conditionalFormatting>
  <conditionalFormatting sqref="AI11:AI34">
    <cfRule type="cellIs" dxfId="878" priority="21" operator="greaterThan">
      <formula>$AI$8</formula>
    </cfRule>
  </conditionalFormatting>
  <conditionalFormatting sqref="AL32:AN34 AL11:AL31 AM12:AN12">
    <cfRule type="cellIs" dxfId="877" priority="20" operator="equal">
      <formula>0</formula>
    </cfRule>
  </conditionalFormatting>
  <conditionalFormatting sqref="AL32:AN34 AL11:AL31 AM12:AN12">
    <cfRule type="cellIs" dxfId="876" priority="19" operator="greaterThan">
      <formula>1179</formula>
    </cfRule>
  </conditionalFormatting>
  <conditionalFormatting sqref="AL32:AN34 AL11:AL31 AM12:AN12">
    <cfRule type="cellIs" dxfId="875" priority="18" operator="greaterThan">
      <formula>99</formula>
    </cfRule>
  </conditionalFormatting>
  <conditionalFormatting sqref="AL32:AN34 AL11:AL31 AM12:AN12">
    <cfRule type="cellIs" dxfId="874" priority="17" operator="greaterThan">
      <formula>0.99</formula>
    </cfRule>
  </conditionalFormatting>
  <conditionalFormatting sqref="AM16:AM34">
    <cfRule type="cellIs" dxfId="873" priority="16" operator="equal">
      <formula>0</formula>
    </cfRule>
  </conditionalFormatting>
  <conditionalFormatting sqref="AM16:AM34">
    <cfRule type="cellIs" dxfId="872" priority="15" operator="greaterThan">
      <formula>1179</formula>
    </cfRule>
  </conditionalFormatting>
  <conditionalFormatting sqref="AM16:AM34">
    <cfRule type="cellIs" dxfId="871" priority="14" operator="greaterThan">
      <formula>99</formula>
    </cfRule>
  </conditionalFormatting>
  <conditionalFormatting sqref="AM16:AM34">
    <cfRule type="cellIs" dxfId="870" priority="13" operator="greaterThan">
      <formula>0.99</formula>
    </cfRule>
  </conditionalFormatting>
  <conditionalFormatting sqref="AA13">
    <cfRule type="containsText" dxfId="869" priority="9" operator="containsText" text="N/A">
      <formula>NOT(ISERROR(SEARCH("N/A",AA13)))</formula>
    </cfRule>
    <cfRule type="cellIs" dxfId="868" priority="12" operator="equal">
      <formula>0</formula>
    </cfRule>
  </conditionalFormatting>
  <conditionalFormatting sqref="AA13">
    <cfRule type="cellIs" dxfId="867" priority="11" operator="greaterThanOrEqual">
      <formula>1185</formula>
    </cfRule>
  </conditionalFormatting>
  <conditionalFormatting sqref="AA13">
    <cfRule type="cellIs" dxfId="866" priority="10" operator="between">
      <formula>0.1</formula>
      <formula>1184</formula>
    </cfRule>
  </conditionalFormatting>
  <conditionalFormatting sqref="AB13">
    <cfRule type="containsText" dxfId="865" priority="5" operator="containsText" text="N/A">
      <formula>NOT(ISERROR(SEARCH("N/A",AB13)))</formula>
    </cfRule>
    <cfRule type="cellIs" dxfId="864" priority="8" operator="equal">
      <formula>0</formula>
    </cfRule>
  </conditionalFormatting>
  <conditionalFormatting sqref="AB13">
    <cfRule type="cellIs" dxfId="863" priority="7" operator="greaterThanOrEqual">
      <formula>1185</formula>
    </cfRule>
  </conditionalFormatting>
  <conditionalFormatting sqref="AB13">
    <cfRule type="cellIs" dxfId="862" priority="6" operator="between">
      <formula>0.1</formula>
      <formula>1184</formula>
    </cfRule>
  </conditionalFormatting>
  <conditionalFormatting sqref="Z13">
    <cfRule type="containsText" dxfId="861" priority="1" operator="containsText" text="N/A">
      <formula>NOT(ISERROR(SEARCH("N/A",Z13)))</formula>
    </cfRule>
    <cfRule type="cellIs" dxfId="860" priority="4" operator="equal">
      <formula>0</formula>
    </cfRule>
  </conditionalFormatting>
  <conditionalFormatting sqref="Z13">
    <cfRule type="cellIs" dxfId="859" priority="3" operator="greaterThanOrEqual">
      <formula>1185</formula>
    </cfRule>
  </conditionalFormatting>
  <conditionalFormatting sqref="Z13">
    <cfRule type="cellIs" dxfId="858" priority="2" operator="between">
      <formula>0.1</formula>
      <formula>1184</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04"/>
  <sheetViews>
    <sheetView showWhiteSpace="0" topLeftCell="A41" zoomScaleNormal="100" workbookViewId="0">
      <selection activeCell="B53" sqref="B53:B55"/>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125</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126</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204"/>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01" t="s">
        <v>10</v>
      </c>
      <c r="I7" s="108" t="s">
        <v>11</v>
      </c>
      <c r="J7" s="108" t="s">
        <v>12</v>
      </c>
      <c r="K7" s="108" t="s">
        <v>13</v>
      </c>
      <c r="L7" s="12"/>
      <c r="M7" s="12"/>
      <c r="N7" s="12"/>
      <c r="O7" s="201"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42600</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26132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205" t="s">
        <v>51</v>
      </c>
      <c r="V9" s="205" t="s">
        <v>52</v>
      </c>
      <c r="W9" s="283" t="s">
        <v>53</v>
      </c>
      <c r="X9" s="284" t="s">
        <v>54</v>
      </c>
      <c r="Y9" s="285"/>
      <c r="Z9" s="285"/>
      <c r="AA9" s="285"/>
      <c r="AB9" s="285"/>
      <c r="AC9" s="285"/>
      <c r="AD9" s="285"/>
      <c r="AE9" s="286"/>
      <c r="AF9" s="203" t="s">
        <v>55</v>
      </c>
      <c r="AG9" s="203" t="s">
        <v>56</v>
      </c>
      <c r="AH9" s="272" t="s">
        <v>57</v>
      </c>
      <c r="AI9" s="287" t="s">
        <v>58</v>
      </c>
      <c r="AJ9" s="205" t="s">
        <v>59</v>
      </c>
      <c r="AK9" s="205" t="s">
        <v>60</v>
      </c>
      <c r="AL9" s="205" t="s">
        <v>61</v>
      </c>
      <c r="AM9" s="205" t="s">
        <v>62</v>
      </c>
      <c r="AN9" s="205" t="s">
        <v>63</v>
      </c>
      <c r="AO9" s="205" t="s">
        <v>64</v>
      </c>
      <c r="AP9" s="205" t="s">
        <v>65</v>
      </c>
      <c r="AQ9" s="270" t="s">
        <v>66</v>
      </c>
      <c r="AR9" s="205" t="s">
        <v>67</v>
      </c>
      <c r="AS9" s="272" t="s">
        <v>68</v>
      </c>
      <c r="AV9" s="35" t="s">
        <v>69</v>
      </c>
      <c r="AW9" s="35" t="s">
        <v>70</v>
      </c>
      <c r="AY9" s="36" t="s">
        <v>71</v>
      </c>
    </row>
    <row r="10" spans="2:51" x14ac:dyDescent="0.25">
      <c r="B10" s="205" t="s">
        <v>72</v>
      </c>
      <c r="C10" s="205" t="s">
        <v>73</v>
      </c>
      <c r="D10" s="205" t="s">
        <v>74</v>
      </c>
      <c r="E10" s="205" t="s">
        <v>75</v>
      </c>
      <c r="F10" s="205" t="s">
        <v>74</v>
      </c>
      <c r="G10" s="205" t="s">
        <v>75</v>
      </c>
      <c r="H10" s="266"/>
      <c r="I10" s="205" t="s">
        <v>75</v>
      </c>
      <c r="J10" s="205" t="s">
        <v>75</v>
      </c>
      <c r="K10" s="205" t="s">
        <v>75</v>
      </c>
      <c r="L10" s="28" t="s">
        <v>29</v>
      </c>
      <c r="M10" s="269"/>
      <c r="N10" s="28" t="s">
        <v>29</v>
      </c>
      <c r="O10" s="271"/>
      <c r="P10" s="271"/>
      <c r="Q10" s="1">
        <f>'AUG 17'!Q34</f>
        <v>13608579</v>
      </c>
      <c r="R10" s="280"/>
      <c r="S10" s="281"/>
      <c r="T10" s="282"/>
      <c r="U10" s="205" t="s">
        <v>75</v>
      </c>
      <c r="V10" s="205" t="s">
        <v>75</v>
      </c>
      <c r="W10" s="283"/>
      <c r="X10" s="37" t="s">
        <v>76</v>
      </c>
      <c r="Y10" s="37" t="s">
        <v>77</v>
      </c>
      <c r="Z10" s="37" t="s">
        <v>78</v>
      </c>
      <c r="AA10" s="37" t="s">
        <v>79</v>
      </c>
      <c r="AB10" s="37" t="s">
        <v>80</v>
      </c>
      <c r="AC10" s="37" t="s">
        <v>81</v>
      </c>
      <c r="AD10" s="37" t="s">
        <v>82</v>
      </c>
      <c r="AE10" s="37" t="s">
        <v>83</v>
      </c>
      <c r="AF10" s="38"/>
      <c r="AG10" s="1">
        <f>'AUG 17'!AG34</f>
        <v>49364840</v>
      </c>
      <c r="AH10" s="272"/>
      <c r="AI10" s="288"/>
      <c r="AJ10" s="205" t="s">
        <v>84</v>
      </c>
      <c r="AK10" s="205" t="s">
        <v>84</v>
      </c>
      <c r="AL10" s="205" t="s">
        <v>84</v>
      </c>
      <c r="AM10" s="205" t="s">
        <v>84</v>
      </c>
      <c r="AN10" s="205" t="s">
        <v>84</v>
      </c>
      <c r="AO10" s="205" t="s">
        <v>84</v>
      </c>
      <c r="AP10" s="1">
        <f>'AUG 17'!AP34</f>
        <v>11156405</v>
      </c>
      <c r="AQ10" s="271"/>
      <c r="AR10" s="202" t="s">
        <v>85</v>
      </c>
      <c r="AS10" s="272"/>
      <c r="AV10" s="39" t="s">
        <v>86</v>
      </c>
      <c r="AW10" s="39" t="s">
        <v>87</v>
      </c>
      <c r="AY10" s="80" t="s">
        <v>126</v>
      </c>
    </row>
    <row r="11" spans="2:51" x14ac:dyDescent="0.25">
      <c r="B11" s="40">
        <v>2</v>
      </c>
      <c r="C11" s="40">
        <v>4.1666666666666664E-2</v>
      </c>
      <c r="D11" s="102">
        <v>10</v>
      </c>
      <c r="E11" s="41">
        <f t="shared" ref="E11:E34" si="0">D11/1.42</f>
        <v>7.042253521126761</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145</v>
      </c>
      <c r="P11" s="103">
        <v>111</v>
      </c>
      <c r="Q11" s="103">
        <v>13613374</v>
      </c>
      <c r="R11" s="46">
        <f>IF(ISBLANK(Q11),"-",Q11-Q10)</f>
        <v>4795</v>
      </c>
      <c r="S11" s="47">
        <f>R11*24/1000</f>
        <v>115.08</v>
      </c>
      <c r="T11" s="47">
        <f>R11/1000</f>
        <v>4.7949999999999999</v>
      </c>
      <c r="U11" s="104">
        <v>6.3</v>
      </c>
      <c r="V11" s="104">
        <f>U11</f>
        <v>6.3</v>
      </c>
      <c r="W11" s="105" t="s">
        <v>131</v>
      </c>
      <c r="X11" s="107">
        <v>0</v>
      </c>
      <c r="Y11" s="107">
        <v>0</v>
      </c>
      <c r="Z11" s="107">
        <v>976</v>
      </c>
      <c r="AA11" s="107">
        <v>1185</v>
      </c>
      <c r="AB11" s="107">
        <v>976</v>
      </c>
      <c r="AC11" s="48" t="s">
        <v>90</v>
      </c>
      <c r="AD11" s="48" t="s">
        <v>90</v>
      </c>
      <c r="AE11" s="48" t="s">
        <v>90</v>
      </c>
      <c r="AF11" s="106" t="s">
        <v>90</v>
      </c>
      <c r="AG11" s="112">
        <v>49365656</v>
      </c>
      <c r="AH11" s="49">
        <f>IF(ISBLANK(AG11),"-",AG11-AG10)</f>
        <v>816</v>
      </c>
      <c r="AI11" s="50">
        <f>AH11/T11</f>
        <v>170.17726798748697</v>
      </c>
      <c r="AJ11" s="95">
        <v>0</v>
      </c>
      <c r="AK11" s="95">
        <v>0</v>
      </c>
      <c r="AL11" s="95">
        <v>1</v>
      </c>
      <c r="AM11" s="95">
        <v>1</v>
      </c>
      <c r="AN11" s="95">
        <v>1</v>
      </c>
      <c r="AO11" s="95">
        <v>0.4</v>
      </c>
      <c r="AP11" s="107">
        <v>11157643</v>
      </c>
      <c r="AQ11" s="107">
        <f t="shared" ref="AQ11:AQ34" si="1">AP11-AP10</f>
        <v>1238</v>
      </c>
      <c r="AR11" s="51"/>
      <c r="AS11" s="52" t="s">
        <v>113</v>
      </c>
      <c r="AV11" s="39" t="s">
        <v>88</v>
      </c>
      <c r="AW11" s="39" t="s">
        <v>91</v>
      </c>
      <c r="AY11" s="80" t="s">
        <v>125</v>
      </c>
    </row>
    <row r="12" spans="2:51" x14ac:dyDescent="0.25">
      <c r="B12" s="40">
        <v>2.0416666666666701</v>
      </c>
      <c r="C12" s="40">
        <v>8.3333333333333329E-2</v>
      </c>
      <c r="D12" s="102">
        <v>13</v>
      </c>
      <c r="E12" s="41">
        <f t="shared" si="0"/>
        <v>9.1549295774647899</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146</v>
      </c>
      <c r="P12" s="103">
        <v>112</v>
      </c>
      <c r="Q12" s="103">
        <v>13618072</v>
      </c>
      <c r="R12" s="46">
        <f t="shared" ref="R12:R34" si="4">IF(ISBLANK(Q12),"-",Q12-Q11)</f>
        <v>4698</v>
      </c>
      <c r="S12" s="47">
        <f t="shared" ref="S12:S34" si="5">R12*24/1000</f>
        <v>112.752</v>
      </c>
      <c r="T12" s="47">
        <f t="shared" ref="T12:T34" si="6">R12/1000</f>
        <v>4.6980000000000004</v>
      </c>
      <c r="U12" s="104">
        <v>7.9</v>
      </c>
      <c r="V12" s="104">
        <f t="shared" ref="V12:V34" si="7">U12</f>
        <v>7.9</v>
      </c>
      <c r="W12" s="105" t="s">
        <v>131</v>
      </c>
      <c r="X12" s="107">
        <v>0</v>
      </c>
      <c r="Y12" s="107">
        <v>0</v>
      </c>
      <c r="Z12" s="107">
        <v>976</v>
      </c>
      <c r="AA12" s="107">
        <v>1185</v>
      </c>
      <c r="AB12" s="107">
        <v>976</v>
      </c>
      <c r="AC12" s="48" t="s">
        <v>90</v>
      </c>
      <c r="AD12" s="48" t="s">
        <v>90</v>
      </c>
      <c r="AE12" s="48" t="s">
        <v>90</v>
      </c>
      <c r="AF12" s="106" t="s">
        <v>90</v>
      </c>
      <c r="AG12" s="112">
        <v>49366440</v>
      </c>
      <c r="AH12" s="49">
        <f>IF(ISBLANK(AG12),"-",AG12-AG11)</f>
        <v>784</v>
      </c>
      <c r="AI12" s="50">
        <f t="shared" ref="AI12:AI34" si="8">AH12/T12</f>
        <v>166.87952320136228</v>
      </c>
      <c r="AJ12" s="95">
        <v>0</v>
      </c>
      <c r="AK12" s="95">
        <v>0</v>
      </c>
      <c r="AL12" s="95">
        <v>1</v>
      </c>
      <c r="AM12" s="95">
        <v>1</v>
      </c>
      <c r="AN12" s="95">
        <v>1</v>
      </c>
      <c r="AO12" s="95">
        <v>0.4</v>
      </c>
      <c r="AP12" s="107">
        <v>11158998</v>
      </c>
      <c r="AQ12" s="107">
        <f t="shared" si="1"/>
        <v>1355</v>
      </c>
      <c r="AR12" s="110">
        <v>0.97</v>
      </c>
      <c r="AS12" s="52" t="s">
        <v>113</v>
      </c>
      <c r="AV12" s="39" t="s">
        <v>92</v>
      </c>
      <c r="AW12" s="39" t="s">
        <v>93</v>
      </c>
      <c r="AY12" s="80" t="s">
        <v>124</v>
      </c>
    </row>
    <row r="13" spans="2:51" x14ac:dyDescent="0.25">
      <c r="B13" s="40">
        <v>2.0833333333333299</v>
      </c>
      <c r="C13" s="40">
        <v>0.125</v>
      </c>
      <c r="D13" s="102">
        <v>15</v>
      </c>
      <c r="E13" s="41">
        <f t="shared" si="0"/>
        <v>10.563380281690142</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147</v>
      </c>
      <c r="P13" s="103">
        <v>106</v>
      </c>
      <c r="Q13" s="103">
        <v>13622738</v>
      </c>
      <c r="R13" s="46">
        <f t="shared" si="4"/>
        <v>4666</v>
      </c>
      <c r="S13" s="47">
        <f t="shared" si="5"/>
        <v>111.98399999999999</v>
      </c>
      <c r="T13" s="47">
        <f t="shared" si="6"/>
        <v>4.6660000000000004</v>
      </c>
      <c r="U13" s="104">
        <v>9.5</v>
      </c>
      <c r="V13" s="104">
        <f t="shared" si="7"/>
        <v>9.5</v>
      </c>
      <c r="W13" s="105" t="s">
        <v>131</v>
      </c>
      <c r="X13" s="107">
        <v>0</v>
      </c>
      <c r="Y13" s="107">
        <v>0</v>
      </c>
      <c r="Z13" s="107">
        <v>976</v>
      </c>
      <c r="AA13" s="107">
        <v>1185</v>
      </c>
      <c r="AB13" s="107">
        <v>976</v>
      </c>
      <c r="AC13" s="48" t="s">
        <v>90</v>
      </c>
      <c r="AD13" s="48" t="s">
        <v>90</v>
      </c>
      <c r="AE13" s="48" t="s">
        <v>90</v>
      </c>
      <c r="AF13" s="106" t="s">
        <v>90</v>
      </c>
      <c r="AG13" s="112">
        <v>49367219</v>
      </c>
      <c r="AH13" s="49">
        <f>IF(ISBLANK(AG13),"-",AG13-AG12)</f>
        <v>779</v>
      </c>
      <c r="AI13" s="50">
        <f t="shared" si="8"/>
        <v>166.9524217745392</v>
      </c>
      <c r="AJ13" s="95">
        <v>0</v>
      </c>
      <c r="AK13" s="95">
        <v>0</v>
      </c>
      <c r="AL13" s="95">
        <v>1</v>
      </c>
      <c r="AM13" s="95">
        <v>1</v>
      </c>
      <c r="AN13" s="95">
        <v>1</v>
      </c>
      <c r="AO13" s="95">
        <v>0.4</v>
      </c>
      <c r="AP13" s="107">
        <v>11160328</v>
      </c>
      <c r="AQ13" s="107">
        <f t="shared" si="1"/>
        <v>1330</v>
      </c>
      <c r="AR13" s="51"/>
      <c r="AS13" s="52" t="s">
        <v>113</v>
      </c>
      <c r="AV13" s="39" t="s">
        <v>94</v>
      </c>
      <c r="AW13" s="39" t="s">
        <v>95</v>
      </c>
      <c r="AY13" s="80" t="s">
        <v>129</v>
      </c>
    </row>
    <row r="14" spans="2:51" x14ac:dyDescent="0.25">
      <c r="B14" s="40">
        <v>2.125</v>
      </c>
      <c r="C14" s="40">
        <v>0.16666666666666699</v>
      </c>
      <c r="D14" s="102">
        <v>16</v>
      </c>
      <c r="E14" s="41">
        <f t="shared" si="0"/>
        <v>11.267605633802818</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112</v>
      </c>
      <c r="P14" s="103">
        <v>110</v>
      </c>
      <c r="Q14" s="103">
        <v>13627647</v>
      </c>
      <c r="R14" s="46">
        <f t="shared" si="4"/>
        <v>4909</v>
      </c>
      <c r="S14" s="47">
        <f t="shared" si="5"/>
        <v>117.816</v>
      </c>
      <c r="T14" s="47">
        <f t="shared" si="6"/>
        <v>4.9089999999999998</v>
      </c>
      <c r="U14" s="104">
        <v>9.5</v>
      </c>
      <c r="V14" s="104">
        <f t="shared" si="7"/>
        <v>9.5</v>
      </c>
      <c r="W14" s="105" t="s">
        <v>131</v>
      </c>
      <c r="X14" s="107">
        <v>0</v>
      </c>
      <c r="Y14" s="107">
        <v>0</v>
      </c>
      <c r="Z14" s="107">
        <v>1015</v>
      </c>
      <c r="AA14" s="107">
        <v>1185</v>
      </c>
      <c r="AB14" s="107">
        <v>1015</v>
      </c>
      <c r="AC14" s="48" t="s">
        <v>90</v>
      </c>
      <c r="AD14" s="48" t="s">
        <v>90</v>
      </c>
      <c r="AE14" s="48" t="s">
        <v>90</v>
      </c>
      <c r="AF14" s="106" t="s">
        <v>90</v>
      </c>
      <c r="AG14" s="112">
        <v>49368102</v>
      </c>
      <c r="AH14" s="49">
        <f t="shared" ref="AH14:AH34" si="9">IF(ISBLANK(AG14),"-",AG14-AG13)</f>
        <v>883</v>
      </c>
      <c r="AI14" s="50">
        <f t="shared" si="8"/>
        <v>179.87370136484009</v>
      </c>
      <c r="AJ14" s="95">
        <v>0</v>
      </c>
      <c r="AK14" s="95">
        <v>0</v>
      </c>
      <c r="AL14" s="95">
        <v>1</v>
      </c>
      <c r="AM14" s="95">
        <v>1</v>
      </c>
      <c r="AN14" s="95">
        <v>1</v>
      </c>
      <c r="AO14" s="95">
        <v>0</v>
      </c>
      <c r="AP14" s="107">
        <v>11160328</v>
      </c>
      <c r="AQ14" s="107">
        <f>AP14-AP13</f>
        <v>0</v>
      </c>
      <c r="AR14" s="51"/>
      <c r="AS14" s="52" t="s">
        <v>113</v>
      </c>
      <c r="AT14" s="54"/>
      <c r="AV14" s="39" t="s">
        <v>96</v>
      </c>
      <c r="AW14" s="39" t="s">
        <v>97</v>
      </c>
      <c r="AY14" s="80" t="s">
        <v>146</v>
      </c>
    </row>
    <row r="15" spans="2:51" ht="14.25" customHeight="1" x14ac:dyDescent="0.25">
      <c r="B15" s="40">
        <v>2.1666666666666701</v>
      </c>
      <c r="C15" s="40">
        <v>0.20833333333333301</v>
      </c>
      <c r="D15" s="102">
        <v>12</v>
      </c>
      <c r="E15" s="41">
        <f t="shared" si="0"/>
        <v>8.4507042253521139</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133</v>
      </c>
      <c r="P15" s="103">
        <v>120</v>
      </c>
      <c r="Q15" s="103">
        <v>13632581</v>
      </c>
      <c r="R15" s="46">
        <f t="shared" si="4"/>
        <v>4934</v>
      </c>
      <c r="S15" s="47">
        <f t="shared" si="5"/>
        <v>118.416</v>
      </c>
      <c r="T15" s="47">
        <f t="shared" si="6"/>
        <v>4.9340000000000002</v>
      </c>
      <c r="U15" s="104">
        <v>9.5</v>
      </c>
      <c r="V15" s="104">
        <f t="shared" si="7"/>
        <v>9.5</v>
      </c>
      <c r="W15" s="105" t="s">
        <v>131</v>
      </c>
      <c r="X15" s="107">
        <v>0</v>
      </c>
      <c r="Y15" s="107">
        <v>0</v>
      </c>
      <c r="Z15" s="107">
        <v>1177</v>
      </c>
      <c r="AA15" s="107">
        <v>1185</v>
      </c>
      <c r="AB15" s="107">
        <v>1177</v>
      </c>
      <c r="AC15" s="48" t="s">
        <v>90</v>
      </c>
      <c r="AD15" s="48" t="s">
        <v>90</v>
      </c>
      <c r="AE15" s="48" t="s">
        <v>90</v>
      </c>
      <c r="AF15" s="106" t="s">
        <v>90</v>
      </c>
      <c r="AG15" s="112">
        <v>49369065</v>
      </c>
      <c r="AH15" s="49">
        <f t="shared" si="9"/>
        <v>963</v>
      </c>
      <c r="AI15" s="50">
        <f t="shared" si="8"/>
        <v>195.17632752330766</v>
      </c>
      <c r="AJ15" s="95">
        <v>0</v>
      </c>
      <c r="AK15" s="95">
        <v>0</v>
      </c>
      <c r="AL15" s="95">
        <v>1</v>
      </c>
      <c r="AM15" s="95">
        <v>1</v>
      </c>
      <c r="AN15" s="95">
        <v>1</v>
      </c>
      <c r="AO15" s="95">
        <v>0</v>
      </c>
      <c r="AP15" s="107">
        <v>11160328</v>
      </c>
      <c r="AQ15" s="107">
        <f>AP15-AP14</f>
        <v>0</v>
      </c>
      <c r="AR15" s="51"/>
      <c r="AS15" s="52" t="s">
        <v>113</v>
      </c>
      <c r="AV15" s="39" t="s">
        <v>98</v>
      </c>
      <c r="AW15" s="39" t="s">
        <v>99</v>
      </c>
      <c r="AY15" s="94"/>
    </row>
    <row r="16" spans="2:51" x14ac:dyDescent="0.25">
      <c r="B16" s="40">
        <v>2.2083333333333299</v>
      </c>
      <c r="C16" s="40">
        <v>0.25</v>
      </c>
      <c r="D16" s="102">
        <v>9</v>
      </c>
      <c r="E16" s="41">
        <f t="shared" si="0"/>
        <v>6.3380281690140849</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137</v>
      </c>
      <c r="P16" s="103">
        <v>128</v>
      </c>
      <c r="Q16" s="103">
        <v>13638035</v>
      </c>
      <c r="R16" s="46">
        <f t="shared" si="4"/>
        <v>5454</v>
      </c>
      <c r="S16" s="47">
        <f t="shared" si="5"/>
        <v>130.89599999999999</v>
      </c>
      <c r="T16" s="47">
        <f t="shared" si="6"/>
        <v>5.4539999999999997</v>
      </c>
      <c r="U16" s="104">
        <v>9.5</v>
      </c>
      <c r="V16" s="104">
        <f t="shared" si="7"/>
        <v>9.5</v>
      </c>
      <c r="W16" s="105" t="s">
        <v>131</v>
      </c>
      <c r="X16" s="107">
        <v>0</v>
      </c>
      <c r="Y16" s="107">
        <v>0</v>
      </c>
      <c r="Z16" s="107">
        <v>1188</v>
      </c>
      <c r="AA16" s="107">
        <v>1185</v>
      </c>
      <c r="AB16" s="107">
        <v>1187</v>
      </c>
      <c r="AC16" s="48" t="s">
        <v>90</v>
      </c>
      <c r="AD16" s="48" t="s">
        <v>90</v>
      </c>
      <c r="AE16" s="48" t="s">
        <v>90</v>
      </c>
      <c r="AF16" s="106" t="s">
        <v>90</v>
      </c>
      <c r="AG16" s="112">
        <v>49370061</v>
      </c>
      <c r="AH16" s="49">
        <f t="shared" si="9"/>
        <v>996</v>
      </c>
      <c r="AI16" s="50">
        <f t="shared" si="8"/>
        <v>182.61826182618262</v>
      </c>
      <c r="AJ16" s="95">
        <v>0</v>
      </c>
      <c r="AK16" s="95">
        <v>0</v>
      </c>
      <c r="AL16" s="95">
        <v>1</v>
      </c>
      <c r="AM16" s="95">
        <v>1</v>
      </c>
      <c r="AN16" s="95">
        <v>1</v>
      </c>
      <c r="AO16" s="95">
        <v>0</v>
      </c>
      <c r="AP16" s="107">
        <v>11160328</v>
      </c>
      <c r="AQ16" s="107">
        <f>AP16-AP15</f>
        <v>0</v>
      </c>
      <c r="AR16" s="53">
        <v>1.08</v>
      </c>
      <c r="AS16" s="52" t="s">
        <v>101</v>
      </c>
      <c r="AV16" s="39" t="s">
        <v>102</v>
      </c>
      <c r="AW16" s="39" t="s">
        <v>103</v>
      </c>
      <c r="AY16" s="94"/>
    </row>
    <row r="17" spans="1:51" x14ac:dyDescent="0.25">
      <c r="B17" s="40">
        <v>2.25</v>
      </c>
      <c r="C17" s="40">
        <v>0.29166666666666702</v>
      </c>
      <c r="D17" s="102">
        <v>8</v>
      </c>
      <c r="E17" s="41">
        <f t="shared" si="0"/>
        <v>5.6338028169014089</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136</v>
      </c>
      <c r="P17" s="103">
        <v>141</v>
      </c>
      <c r="Q17" s="103">
        <v>13643750</v>
      </c>
      <c r="R17" s="46">
        <f t="shared" si="4"/>
        <v>5715</v>
      </c>
      <c r="S17" s="47">
        <f t="shared" si="5"/>
        <v>137.16</v>
      </c>
      <c r="T17" s="47">
        <f t="shared" si="6"/>
        <v>5.7149999999999999</v>
      </c>
      <c r="U17" s="104">
        <v>9.1</v>
      </c>
      <c r="V17" s="104">
        <f t="shared" si="7"/>
        <v>9.1</v>
      </c>
      <c r="W17" s="105" t="s">
        <v>127</v>
      </c>
      <c r="X17" s="107">
        <v>0</v>
      </c>
      <c r="Y17" s="107">
        <v>1015</v>
      </c>
      <c r="Z17" s="107">
        <v>1188</v>
      </c>
      <c r="AA17" s="107">
        <v>1185</v>
      </c>
      <c r="AB17" s="107">
        <v>1187</v>
      </c>
      <c r="AC17" s="48" t="s">
        <v>90</v>
      </c>
      <c r="AD17" s="48" t="s">
        <v>90</v>
      </c>
      <c r="AE17" s="48" t="s">
        <v>90</v>
      </c>
      <c r="AF17" s="106" t="s">
        <v>90</v>
      </c>
      <c r="AG17" s="112">
        <v>49371245</v>
      </c>
      <c r="AH17" s="49">
        <f t="shared" si="9"/>
        <v>1184</v>
      </c>
      <c r="AI17" s="50">
        <f t="shared" si="8"/>
        <v>207.17410323709538</v>
      </c>
      <c r="AJ17" s="95">
        <v>0</v>
      </c>
      <c r="AK17" s="95">
        <v>1</v>
      </c>
      <c r="AL17" s="95">
        <v>1</v>
      </c>
      <c r="AM17" s="95">
        <v>1</v>
      </c>
      <c r="AN17" s="95">
        <v>1</v>
      </c>
      <c r="AO17" s="95">
        <v>0</v>
      </c>
      <c r="AP17" s="107">
        <v>11160328</v>
      </c>
      <c r="AQ17" s="107">
        <f t="shared" si="1"/>
        <v>0</v>
      </c>
      <c r="AR17" s="51"/>
      <c r="AS17" s="52" t="s">
        <v>101</v>
      </c>
      <c r="AT17" s="54"/>
      <c r="AV17" s="39" t="s">
        <v>104</v>
      </c>
      <c r="AW17" s="39" t="s">
        <v>105</v>
      </c>
      <c r="AY17" s="97"/>
    </row>
    <row r="18" spans="1:51" x14ac:dyDescent="0.25">
      <c r="B18" s="40">
        <v>2.2916666666666701</v>
      </c>
      <c r="C18" s="40">
        <v>0.33333333333333298</v>
      </c>
      <c r="D18" s="102">
        <v>8</v>
      </c>
      <c r="E18" s="41">
        <f t="shared" si="0"/>
        <v>5.6338028169014089</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135</v>
      </c>
      <c r="P18" s="103">
        <v>143</v>
      </c>
      <c r="Q18" s="103">
        <v>13649883</v>
      </c>
      <c r="R18" s="46">
        <f t="shared" si="4"/>
        <v>6133</v>
      </c>
      <c r="S18" s="47">
        <f t="shared" si="5"/>
        <v>147.19200000000001</v>
      </c>
      <c r="T18" s="47">
        <f t="shared" si="6"/>
        <v>6.133</v>
      </c>
      <c r="U18" s="104">
        <v>8.6</v>
      </c>
      <c r="V18" s="104">
        <f t="shared" si="7"/>
        <v>8.6</v>
      </c>
      <c r="W18" s="105" t="s">
        <v>127</v>
      </c>
      <c r="X18" s="107">
        <v>0</v>
      </c>
      <c r="Y18" s="107">
        <v>1015</v>
      </c>
      <c r="Z18" s="107">
        <v>1188</v>
      </c>
      <c r="AA18" s="107">
        <v>1185</v>
      </c>
      <c r="AB18" s="107">
        <v>1187</v>
      </c>
      <c r="AC18" s="48" t="s">
        <v>90</v>
      </c>
      <c r="AD18" s="48" t="s">
        <v>90</v>
      </c>
      <c r="AE18" s="48" t="s">
        <v>90</v>
      </c>
      <c r="AF18" s="106" t="s">
        <v>90</v>
      </c>
      <c r="AG18" s="112">
        <v>49372448</v>
      </c>
      <c r="AH18" s="49">
        <f t="shared" si="9"/>
        <v>1203</v>
      </c>
      <c r="AI18" s="50">
        <f t="shared" si="8"/>
        <v>196.15196478069461</v>
      </c>
      <c r="AJ18" s="95">
        <v>0</v>
      </c>
      <c r="AK18" s="95">
        <v>1</v>
      </c>
      <c r="AL18" s="95">
        <v>1</v>
      </c>
      <c r="AM18" s="95">
        <v>1</v>
      </c>
      <c r="AN18" s="95">
        <v>1</v>
      </c>
      <c r="AO18" s="95">
        <v>0</v>
      </c>
      <c r="AP18" s="107">
        <v>11160328</v>
      </c>
      <c r="AQ18" s="107">
        <f t="shared" si="1"/>
        <v>0</v>
      </c>
      <c r="AR18" s="51"/>
      <c r="AS18" s="52" t="s">
        <v>101</v>
      </c>
      <c r="AV18" s="39" t="s">
        <v>106</v>
      </c>
      <c r="AW18" s="39" t="s">
        <v>107</v>
      </c>
      <c r="AY18" s="97"/>
    </row>
    <row r="19" spans="1:51" x14ac:dyDescent="0.25">
      <c r="A19" s="94" t="s">
        <v>130</v>
      </c>
      <c r="B19" s="40">
        <v>2.3333333333333299</v>
      </c>
      <c r="C19" s="40">
        <v>0.375</v>
      </c>
      <c r="D19" s="102">
        <v>7</v>
      </c>
      <c r="E19" s="41">
        <f t="shared" si="0"/>
        <v>4.9295774647887329</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133</v>
      </c>
      <c r="P19" s="103">
        <v>139</v>
      </c>
      <c r="Q19" s="103">
        <v>13655916</v>
      </c>
      <c r="R19" s="46">
        <f t="shared" si="4"/>
        <v>6033</v>
      </c>
      <c r="S19" s="47">
        <f t="shared" si="5"/>
        <v>144.792</v>
      </c>
      <c r="T19" s="47">
        <f t="shared" si="6"/>
        <v>6.0330000000000004</v>
      </c>
      <c r="U19" s="104">
        <v>8.1</v>
      </c>
      <c r="V19" s="104">
        <f t="shared" si="7"/>
        <v>8.1</v>
      </c>
      <c r="W19" s="105" t="s">
        <v>127</v>
      </c>
      <c r="X19" s="107">
        <v>0</v>
      </c>
      <c r="Y19" s="107">
        <v>1015</v>
      </c>
      <c r="Z19" s="107">
        <v>1188</v>
      </c>
      <c r="AA19" s="107">
        <v>1185</v>
      </c>
      <c r="AB19" s="107">
        <v>1187</v>
      </c>
      <c r="AC19" s="48" t="s">
        <v>90</v>
      </c>
      <c r="AD19" s="48" t="s">
        <v>90</v>
      </c>
      <c r="AE19" s="48" t="s">
        <v>90</v>
      </c>
      <c r="AF19" s="106" t="s">
        <v>90</v>
      </c>
      <c r="AG19" s="112">
        <v>49373639</v>
      </c>
      <c r="AH19" s="49">
        <f t="shared" si="9"/>
        <v>1191</v>
      </c>
      <c r="AI19" s="50">
        <f t="shared" si="8"/>
        <v>197.41422178020883</v>
      </c>
      <c r="AJ19" s="95">
        <v>0</v>
      </c>
      <c r="AK19" s="95">
        <v>1</v>
      </c>
      <c r="AL19" s="95">
        <v>1</v>
      </c>
      <c r="AM19" s="95">
        <v>1</v>
      </c>
      <c r="AN19" s="95">
        <v>1</v>
      </c>
      <c r="AO19" s="95">
        <v>0</v>
      </c>
      <c r="AP19" s="107">
        <v>11160328</v>
      </c>
      <c r="AQ19" s="107">
        <f t="shared" si="1"/>
        <v>0</v>
      </c>
      <c r="AR19" s="51"/>
      <c r="AS19" s="52" t="s">
        <v>101</v>
      </c>
      <c r="AV19" s="39" t="s">
        <v>108</v>
      </c>
      <c r="AW19" s="39" t="s">
        <v>109</v>
      </c>
      <c r="AY19" s="97"/>
    </row>
    <row r="20" spans="1:51" x14ac:dyDescent="0.25">
      <c r="B20" s="40">
        <v>2.375</v>
      </c>
      <c r="C20" s="40">
        <v>0.41666666666666669</v>
      </c>
      <c r="D20" s="102">
        <v>7</v>
      </c>
      <c r="E20" s="41">
        <f t="shared" si="0"/>
        <v>4.9295774647887329</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134</v>
      </c>
      <c r="P20" s="103">
        <v>147</v>
      </c>
      <c r="Q20" s="103">
        <v>13662018</v>
      </c>
      <c r="R20" s="46">
        <f t="shared" si="4"/>
        <v>6102</v>
      </c>
      <c r="S20" s="47">
        <f t="shared" si="5"/>
        <v>146.44800000000001</v>
      </c>
      <c r="T20" s="47">
        <f t="shared" si="6"/>
        <v>6.1020000000000003</v>
      </c>
      <c r="U20" s="104">
        <v>7.5</v>
      </c>
      <c r="V20" s="104">
        <f t="shared" si="7"/>
        <v>7.5</v>
      </c>
      <c r="W20" s="105" t="s">
        <v>127</v>
      </c>
      <c r="X20" s="107">
        <v>0</v>
      </c>
      <c r="Y20" s="107">
        <v>1036</v>
      </c>
      <c r="Z20" s="107">
        <v>1188</v>
      </c>
      <c r="AA20" s="107">
        <v>1185</v>
      </c>
      <c r="AB20" s="107">
        <v>1187</v>
      </c>
      <c r="AC20" s="48" t="s">
        <v>90</v>
      </c>
      <c r="AD20" s="48" t="s">
        <v>90</v>
      </c>
      <c r="AE20" s="48" t="s">
        <v>90</v>
      </c>
      <c r="AF20" s="106" t="s">
        <v>90</v>
      </c>
      <c r="AG20" s="112">
        <v>49374842</v>
      </c>
      <c r="AH20" s="49">
        <f t="shared" si="9"/>
        <v>1203</v>
      </c>
      <c r="AI20" s="50">
        <f t="shared" si="8"/>
        <v>197.14847590953784</v>
      </c>
      <c r="AJ20" s="95">
        <v>0</v>
      </c>
      <c r="AK20" s="95">
        <v>1</v>
      </c>
      <c r="AL20" s="95">
        <v>1</v>
      </c>
      <c r="AM20" s="95">
        <v>1</v>
      </c>
      <c r="AN20" s="95">
        <v>1</v>
      </c>
      <c r="AO20" s="95">
        <v>0</v>
      </c>
      <c r="AP20" s="107">
        <v>11160328</v>
      </c>
      <c r="AQ20" s="107">
        <v>0</v>
      </c>
      <c r="AR20" s="53">
        <v>1.18</v>
      </c>
      <c r="AS20" s="52" t="s">
        <v>130</v>
      </c>
      <c r="AY20" s="97"/>
    </row>
    <row r="21" spans="1:51" x14ac:dyDescent="0.25">
      <c r="B21" s="40">
        <v>2.4166666666666701</v>
      </c>
      <c r="C21" s="40">
        <v>0.45833333333333298</v>
      </c>
      <c r="D21" s="102">
        <v>6</v>
      </c>
      <c r="E21" s="41">
        <f t="shared" si="0"/>
        <v>4.2253521126760569</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131</v>
      </c>
      <c r="P21" s="103">
        <v>141</v>
      </c>
      <c r="Q21" s="103">
        <v>13668199</v>
      </c>
      <c r="R21" s="46">
        <f t="shared" si="4"/>
        <v>6181</v>
      </c>
      <c r="S21" s="47">
        <f t="shared" si="5"/>
        <v>148.34399999999999</v>
      </c>
      <c r="T21" s="47">
        <f t="shared" si="6"/>
        <v>6.181</v>
      </c>
      <c r="U21" s="104">
        <v>7</v>
      </c>
      <c r="V21" s="104">
        <f t="shared" si="7"/>
        <v>7</v>
      </c>
      <c r="W21" s="105" t="s">
        <v>127</v>
      </c>
      <c r="X21" s="107">
        <v>0</v>
      </c>
      <c r="Y21" s="107">
        <v>1036</v>
      </c>
      <c r="Z21" s="107">
        <v>1188</v>
      </c>
      <c r="AA21" s="107">
        <v>1185</v>
      </c>
      <c r="AB21" s="107">
        <v>1187</v>
      </c>
      <c r="AC21" s="48" t="s">
        <v>90</v>
      </c>
      <c r="AD21" s="48" t="s">
        <v>90</v>
      </c>
      <c r="AE21" s="48" t="s">
        <v>90</v>
      </c>
      <c r="AF21" s="106" t="s">
        <v>90</v>
      </c>
      <c r="AG21" s="112">
        <v>49376044</v>
      </c>
      <c r="AH21" s="49">
        <f t="shared" si="9"/>
        <v>1202</v>
      </c>
      <c r="AI21" s="50">
        <f t="shared" si="8"/>
        <v>194.46691473871542</v>
      </c>
      <c r="AJ21" s="95">
        <v>0</v>
      </c>
      <c r="AK21" s="95">
        <v>1</v>
      </c>
      <c r="AL21" s="95">
        <v>1</v>
      </c>
      <c r="AM21" s="95">
        <v>1</v>
      </c>
      <c r="AN21" s="95">
        <v>1</v>
      </c>
      <c r="AO21" s="95">
        <v>0</v>
      </c>
      <c r="AP21" s="107">
        <v>11160328</v>
      </c>
      <c r="AQ21" s="107">
        <f t="shared" si="1"/>
        <v>0</v>
      </c>
      <c r="AR21" s="51"/>
      <c r="AS21" s="52" t="s">
        <v>101</v>
      </c>
      <c r="AY21" s="97"/>
    </row>
    <row r="22" spans="1:51" x14ac:dyDescent="0.25">
      <c r="A22" s="94" t="s">
        <v>135</v>
      </c>
      <c r="B22" s="40">
        <v>2.4583333333333299</v>
      </c>
      <c r="C22" s="40">
        <v>0.5</v>
      </c>
      <c r="D22" s="102">
        <v>6</v>
      </c>
      <c r="E22" s="41">
        <f t="shared" si="0"/>
        <v>4.2253521126760569</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130</v>
      </c>
      <c r="P22" s="103">
        <v>137</v>
      </c>
      <c r="Q22" s="103">
        <v>13674127</v>
      </c>
      <c r="R22" s="46">
        <f t="shared" si="4"/>
        <v>5928</v>
      </c>
      <c r="S22" s="47">
        <f t="shared" si="5"/>
        <v>142.27199999999999</v>
      </c>
      <c r="T22" s="47">
        <f t="shared" si="6"/>
        <v>5.9279999999999999</v>
      </c>
      <c r="U22" s="104">
        <v>6.4</v>
      </c>
      <c r="V22" s="104">
        <f t="shared" si="7"/>
        <v>6.4</v>
      </c>
      <c r="W22" s="105" t="s">
        <v>127</v>
      </c>
      <c r="X22" s="107">
        <v>0</v>
      </c>
      <c r="Y22" s="107">
        <v>1056</v>
      </c>
      <c r="Z22" s="107">
        <v>1188</v>
      </c>
      <c r="AA22" s="107">
        <v>1185</v>
      </c>
      <c r="AB22" s="107">
        <v>1187</v>
      </c>
      <c r="AC22" s="48" t="s">
        <v>90</v>
      </c>
      <c r="AD22" s="48" t="s">
        <v>90</v>
      </c>
      <c r="AE22" s="48" t="s">
        <v>90</v>
      </c>
      <c r="AF22" s="106" t="s">
        <v>90</v>
      </c>
      <c r="AG22" s="112">
        <v>49377237</v>
      </c>
      <c r="AH22" s="49">
        <f t="shared" si="9"/>
        <v>1193</v>
      </c>
      <c r="AI22" s="50">
        <f t="shared" si="8"/>
        <v>201.24831309041835</v>
      </c>
      <c r="AJ22" s="95">
        <v>0</v>
      </c>
      <c r="AK22" s="95">
        <v>1</v>
      </c>
      <c r="AL22" s="95">
        <v>1</v>
      </c>
      <c r="AM22" s="95">
        <v>1</v>
      </c>
      <c r="AN22" s="95">
        <v>1</v>
      </c>
      <c r="AO22" s="95">
        <v>0</v>
      </c>
      <c r="AP22" s="107">
        <v>11160328</v>
      </c>
      <c r="AQ22" s="107">
        <f t="shared" si="1"/>
        <v>0</v>
      </c>
      <c r="AR22" s="51"/>
      <c r="AS22" s="52" t="s">
        <v>101</v>
      </c>
      <c r="AV22" s="55" t="s">
        <v>110</v>
      </c>
      <c r="AY22" s="97"/>
    </row>
    <row r="23" spans="1:51" x14ac:dyDescent="0.25">
      <c r="B23" s="40">
        <v>2.5</v>
      </c>
      <c r="C23" s="40">
        <v>0.54166666666666696</v>
      </c>
      <c r="D23" s="102">
        <v>5</v>
      </c>
      <c r="E23" s="41">
        <f t="shared" si="0"/>
        <v>3.5211267605633805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127</v>
      </c>
      <c r="P23" s="103">
        <v>135</v>
      </c>
      <c r="Q23" s="103">
        <v>13680122</v>
      </c>
      <c r="R23" s="46">
        <f t="shared" si="4"/>
        <v>5995</v>
      </c>
      <c r="S23" s="47">
        <f t="shared" si="5"/>
        <v>143.88</v>
      </c>
      <c r="T23" s="47">
        <f t="shared" si="6"/>
        <v>5.9950000000000001</v>
      </c>
      <c r="U23" s="104">
        <v>5.7</v>
      </c>
      <c r="V23" s="104">
        <f t="shared" si="7"/>
        <v>5.7</v>
      </c>
      <c r="W23" s="105" t="s">
        <v>127</v>
      </c>
      <c r="X23" s="107">
        <v>0</v>
      </c>
      <c r="Y23" s="107">
        <v>1036</v>
      </c>
      <c r="Z23" s="107">
        <v>1188</v>
      </c>
      <c r="AA23" s="107">
        <v>1185</v>
      </c>
      <c r="AB23" s="107">
        <v>1187</v>
      </c>
      <c r="AC23" s="48" t="s">
        <v>90</v>
      </c>
      <c r="AD23" s="48" t="s">
        <v>90</v>
      </c>
      <c r="AE23" s="48" t="s">
        <v>90</v>
      </c>
      <c r="AF23" s="106" t="s">
        <v>90</v>
      </c>
      <c r="AG23" s="112">
        <v>49378428</v>
      </c>
      <c r="AH23" s="49">
        <f t="shared" si="9"/>
        <v>1191</v>
      </c>
      <c r="AI23" s="50">
        <f t="shared" si="8"/>
        <v>198.66555462885736</v>
      </c>
      <c r="AJ23" s="95">
        <v>0</v>
      </c>
      <c r="AK23" s="95">
        <v>1</v>
      </c>
      <c r="AL23" s="95">
        <v>1</v>
      </c>
      <c r="AM23" s="95">
        <v>1</v>
      </c>
      <c r="AN23" s="95">
        <v>1</v>
      </c>
      <c r="AO23" s="95">
        <v>0</v>
      </c>
      <c r="AP23" s="107">
        <v>11160328</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127</v>
      </c>
      <c r="P24" s="103">
        <v>133</v>
      </c>
      <c r="Q24" s="103">
        <v>13686506</v>
      </c>
      <c r="R24" s="46">
        <f t="shared" si="4"/>
        <v>6384</v>
      </c>
      <c r="S24" s="47">
        <f t="shared" si="5"/>
        <v>153.21600000000001</v>
      </c>
      <c r="T24" s="47">
        <f t="shared" si="6"/>
        <v>6.3840000000000003</v>
      </c>
      <c r="U24" s="104">
        <v>5.3</v>
      </c>
      <c r="V24" s="104">
        <f t="shared" si="7"/>
        <v>5.3</v>
      </c>
      <c r="W24" s="105" t="s">
        <v>127</v>
      </c>
      <c r="X24" s="107">
        <v>0</v>
      </c>
      <c r="Y24" s="107">
        <v>1036</v>
      </c>
      <c r="Z24" s="107">
        <v>1187</v>
      </c>
      <c r="AA24" s="107">
        <v>1185</v>
      </c>
      <c r="AB24" s="107">
        <v>1188</v>
      </c>
      <c r="AC24" s="48" t="s">
        <v>90</v>
      </c>
      <c r="AD24" s="48" t="s">
        <v>90</v>
      </c>
      <c r="AE24" s="48" t="s">
        <v>90</v>
      </c>
      <c r="AF24" s="106" t="s">
        <v>90</v>
      </c>
      <c r="AG24" s="112">
        <v>49379690</v>
      </c>
      <c r="AH24" s="49">
        <f>IF(ISBLANK(AG24),"-",AG24-AG23)</f>
        <v>1262</v>
      </c>
      <c r="AI24" s="50">
        <f t="shared" si="8"/>
        <v>197.68170426065163</v>
      </c>
      <c r="AJ24" s="95">
        <v>0</v>
      </c>
      <c r="AK24" s="95">
        <v>1</v>
      </c>
      <c r="AL24" s="95">
        <v>1</v>
      </c>
      <c r="AM24" s="95">
        <v>1</v>
      </c>
      <c r="AN24" s="95">
        <v>1</v>
      </c>
      <c r="AO24" s="95">
        <v>0</v>
      </c>
      <c r="AP24" s="107">
        <v>11160328</v>
      </c>
      <c r="AQ24" s="107">
        <f t="shared" si="1"/>
        <v>0</v>
      </c>
      <c r="AR24" s="53">
        <v>1.22</v>
      </c>
      <c r="AS24" s="52" t="s">
        <v>113</v>
      </c>
      <c r="AV24" s="58" t="s">
        <v>29</v>
      </c>
      <c r="AW24" s="58">
        <v>14.7</v>
      </c>
      <c r="AY24" s="97"/>
    </row>
    <row r="25" spans="1:51" x14ac:dyDescent="0.25">
      <c r="A25" s="94" t="s">
        <v>130</v>
      </c>
      <c r="B25" s="40">
        <v>2.5833333333333299</v>
      </c>
      <c r="C25" s="40">
        <v>0.625</v>
      </c>
      <c r="D25" s="102">
        <v>5</v>
      </c>
      <c r="E25" s="41">
        <f t="shared" si="0"/>
        <v>3.5211267605633805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129</v>
      </c>
      <c r="P25" s="103">
        <v>136</v>
      </c>
      <c r="Q25" s="103">
        <v>13692108</v>
      </c>
      <c r="R25" s="46">
        <f t="shared" si="4"/>
        <v>5602</v>
      </c>
      <c r="S25" s="47">
        <f t="shared" si="5"/>
        <v>134.44800000000001</v>
      </c>
      <c r="T25" s="47">
        <f t="shared" si="6"/>
        <v>5.6020000000000003</v>
      </c>
      <c r="U25" s="104">
        <v>4.8</v>
      </c>
      <c r="V25" s="104">
        <f t="shared" si="7"/>
        <v>4.8</v>
      </c>
      <c r="W25" s="105" t="s">
        <v>127</v>
      </c>
      <c r="X25" s="107">
        <v>0</v>
      </c>
      <c r="Y25" s="107">
        <v>1036</v>
      </c>
      <c r="Z25" s="107">
        <v>1188</v>
      </c>
      <c r="AA25" s="107">
        <v>1185</v>
      </c>
      <c r="AB25" s="107">
        <v>1187</v>
      </c>
      <c r="AC25" s="48" t="s">
        <v>90</v>
      </c>
      <c r="AD25" s="48" t="s">
        <v>90</v>
      </c>
      <c r="AE25" s="48" t="s">
        <v>90</v>
      </c>
      <c r="AF25" s="106" t="s">
        <v>90</v>
      </c>
      <c r="AG25" s="112">
        <v>49380840</v>
      </c>
      <c r="AH25" s="49">
        <f t="shared" si="9"/>
        <v>1150</v>
      </c>
      <c r="AI25" s="50">
        <f t="shared" si="8"/>
        <v>205.28382720456977</v>
      </c>
      <c r="AJ25" s="95">
        <v>0</v>
      </c>
      <c r="AK25" s="95">
        <v>1</v>
      </c>
      <c r="AL25" s="95">
        <v>1</v>
      </c>
      <c r="AM25" s="95">
        <v>1</v>
      </c>
      <c r="AN25" s="95">
        <v>1</v>
      </c>
      <c r="AO25" s="95">
        <v>0</v>
      </c>
      <c r="AP25" s="107">
        <v>11160328</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130</v>
      </c>
      <c r="P26" s="103">
        <v>132</v>
      </c>
      <c r="Q26" s="103">
        <v>13697820</v>
      </c>
      <c r="R26" s="46">
        <f t="shared" si="4"/>
        <v>5712</v>
      </c>
      <c r="S26" s="47">
        <f t="shared" si="5"/>
        <v>137.08799999999999</v>
      </c>
      <c r="T26" s="47">
        <f t="shared" si="6"/>
        <v>5.7119999999999997</v>
      </c>
      <c r="U26" s="104">
        <v>4.5</v>
      </c>
      <c r="V26" s="104">
        <f t="shared" si="7"/>
        <v>4.5</v>
      </c>
      <c r="W26" s="105" t="s">
        <v>127</v>
      </c>
      <c r="X26" s="107">
        <v>0</v>
      </c>
      <c r="Y26" s="107">
        <v>1035</v>
      </c>
      <c r="Z26" s="107">
        <v>1188</v>
      </c>
      <c r="AA26" s="107">
        <v>1185</v>
      </c>
      <c r="AB26" s="107">
        <v>1187</v>
      </c>
      <c r="AC26" s="48" t="s">
        <v>90</v>
      </c>
      <c r="AD26" s="48" t="s">
        <v>90</v>
      </c>
      <c r="AE26" s="48" t="s">
        <v>90</v>
      </c>
      <c r="AF26" s="106" t="s">
        <v>90</v>
      </c>
      <c r="AG26" s="112">
        <v>49382018</v>
      </c>
      <c r="AH26" s="49">
        <f t="shared" si="9"/>
        <v>1178</v>
      </c>
      <c r="AI26" s="50">
        <f t="shared" si="8"/>
        <v>206.23249299719888</v>
      </c>
      <c r="AJ26" s="95">
        <v>0</v>
      </c>
      <c r="AK26" s="95">
        <v>1</v>
      </c>
      <c r="AL26" s="95">
        <v>1</v>
      </c>
      <c r="AM26" s="95">
        <v>1</v>
      </c>
      <c r="AN26" s="95">
        <v>1</v>
      </c>
      <c r="AO26" s="95">
        <v>0</v>
      </c>
      <c r="AP26" s="107">
        <v>11160328</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132</v>
      </c>
      <c r="P27" s="103">
        <v>135</v>
      </c>
      <c r="Q27" s="103">
        <v>13703552</v>
      </c>
      <c r="R27" s="46">
        <f t="shared" si="4"/>
        <v>5732</v>
      </c>
      <c r="S27" s="47">
        <f t="shared" si="5"/>
        <v>137.56800000000001</v>
      </c>
      <c r="T27" s="47">
        <f t="shared" si="6"/>
        <v>5.7320000000000002</v>
      </c>
      <c r="U27" s="104">
        <v>3.9</v>
      </c>
      <c r="V27" s="104">
        <f t="shared" si="7"/>
        <v>3.9</v>
      </c>
      <c r="W27" s="105" t="s">
        <v>127</v>
      </c>
      <c r="X27" s="107">
        <v>0</v>
      </c>
      <c r="Y27" s="107">
        <v>1036</v>
      </c>
      <c r="Z27" s="107">
        <v>1187</v>
      </c>
      <c r="AA27" s="107">
        <v>1185</v>
      </c>
      <c r="AB27" s="107">
        <v>1187</v>
      </c>
      <c r="AC27" s="48" t="s">
        <v>90</v>
      </c>
      <c r="AD27" s="48" t="s">
        <v>90</v>
      </c>
      <c r="AE27" s="48" t="s">
        <v>90</v>
      </c>
      <c r="AF27" s="106" t="s">
        <v>90</v>
      </c>
      <c r="AG27" s="112">
        <v>49383192</v>
      </c>
      <c r="AH27" s="49">
        <f t="shared" si="9"/>
        <v>1174</v>
      </c>
      <c r="AI27" s="50">
        <f t="shared" si="8"/>
        <v>204.81507327285414</v>
      </c>
      <c r="AJ27" s="95">
        <v>0</v>
      </c>
      <c r="AK27" s="95">
        <v>1</v>
      </c>
      <c r="AL27" s="95">
        <v>1</v>
      </c>
      <c r="AM27" s="95">
        <v>1</v>
      </c>
      <c r="AN27" s="95">
        <v>1</v>
      </c>
      <c r="AO27" s="95">
        <v>0</v>
      </c>
      <c r="AP27" s="107">
        <v>11160328</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129</v>
      </c>
      <c r="P28" s="103">
        <v>137</v>
      </c>
      <c r="Q28" s="103">
        <v>13709356</v>
      </c>
      <c r="R28" s="46">
        <f t="shared" si="4"/>
        <v>5804</v>
      </c>
      <c r="S28" s="47">
        <f t="shared" si="5"/>
        <v>139.29599999999999</v>
      </c>
      <c r="T28" s="47">
        <f t="shared" si="6"/>
        <v>5.8040000000000003</v>
      </c>
      <c r="U28" s="104">
        <v>3.5</v>
      </c>
      <c r="V28" s="104">
        <f t="shared" si="7"/>
        <v>3.5</v>
      </c>
      <c r="W28" s="105" t="s">
        <v>127</v>
      </c>
      <c r="X28" s="107">
        <v>0</v>
      </c>
      <c r="Y28" s="107">
        <v>1036</v>
      </c>
      <c r="Z28" s="107">
        <v>1187</v>
      </c>
      <c r="AA28" s="107">
        <v>1185</v>
      </c>
      <c r="AB28" s="107">
        <v>1186</v>
      </c>
      <c r="AC28" s="48" t="s">
        <v>90</v>
      </c>
      <c r="AD28" s="48" t="s">
        <v>90</v>
      </c>
      <c r="AE28" s="48" t="s">
        <v>90</v>
      </c>
      <c r="AF28" s="106" t="s">
        <v>90</v>
      </c>
      <c r="AG28" s="112">
        <v>49384358</v>
      </c>
      <c r="AH28" s="49">
        <f t="shared" si="9"/>
        <v>1166</v>
      </c>
      <c r="AI28" s="50">
        <f t="shared" si="8"/>
        <v>200.89593383873191</v>
      </c>
      <c r="AJ28" s="95">
        <v>0</v>
      </c>
      <c r="AK28" s="95">
        <v>1</v>
      </c>
      <c r="AL28" s="95">
        <v>1</v>
      </c>
      <c r="AM28" s="95">
        <v>1</v>
      </c>
      <c r="AN28" s="95">
        <v>1</v>
      </c>
      <c r="AO28" s="95">
        <v>0</v>
      </c>
      <c r="AP28" s="107">
        <v>11160328</v>
      </c>
      <c r="AQ28" s="107">
        <f t="shared" si="1"/>
        <v>0</v>
      </c>
      <c r="AR28" s="53">
        <v>0.95</v>
      </c>
      <c r="AS28" s="52" t="s">
        <v>113</v>
      </c>
      <c r="AV28" s="58" t="s">
        <v>116</v>
      </c>
      <c r="AW28" s="58">
        <v>101.325</v>
      </c>
      <c r="AY28" s="97"/>
    </row>
    <row r="29" spans="1:51" x14ac:dyDescent="0.25">
      <c r="A29" s="94" t="s">
        <v>130</v>
      </c>
      <c r="B29" s="40">
        <v>2.75</v>
      </c>
      <c r="C29" s="40">
        <v>0.79166666666666896</v>
      </c>
      <c r="D29" s="102">
        <v>5</v>
      </c>
      <c r="E29" s="41">
        <f t="shared" si="0"/>
        <v>3.5211267605633805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131</v>
      </c>
      <c r="P29" s="103">
        <v>131</v>
      </c>
      <c r="Q29" s="103">
        <v>13715296</v>
      </c>
      <c r="R29" s="46">
        <f t="shared" si="4"/>
        <v>5940</v>
      </c>
      <c r="S29" s="47">
        <f t="shared" si="5"/>
        <v>142.56</v>
      </c>
      <c r="T29" s="47">
        <f t="shared" si="6"/>
        <v>5.94</v>
      </c>
      <c r="U29" s="104">
        <v>3.1</v>
      </c>
      <c r="V29" s="104">
        <f t="shared" si="7"/>
        <v>3.1</v>
      </c>
      <c r="W29" s="105" t="s">
        <v>127</v>
      </c>
      <c r="X29" s="107">
        <v>0</v>
      </c>
      <c r="Y29" s="107">
        <v>1025</v>
      </c>
      <c r="Z29" s="107">
        <v>1187</v>
      </c>
      <c r="AA29" s="107">
        <v>1185</v>
      </c>
      <c r="AB29" s="107">
        <v>1187</v>
      </c>
      <c r="AC29" s="48" t="s">
        <v>90</v>
      </c>
      <c r="AD29" s="48" t="s">
        <v>90</v>
      </c>
      <c r="AE29" s="48" t="s">
        <v>90</v>
      </c>
      <c r="AF29" s="106" t="s">
        <v>90</v>
      </c>
      <c r="AG29" s="112">
        <v>49385584</v>
      </c>
      <c r="AH29" s="49">
        <f t="shared" si="9"/>
        <v>1226</v>
      </c>
      <c r="AI29" s="50">
        <f t="shared" si="8"/>
        <v>206.39730639730638</v>
      </c>
      <c r="AJ29" s="95">
        <v>0</v>
      </c>
      <c r="AK29" s="95">
        <v>1</v>
      </c>
      <c r="AL29" s="95">
        <v>1</v>
      </c>
      <c r="AM29" s="95">
        <v>1</v>
      </c>
      <c r="AN29" s="95">
        <v>1</v>
      </c>
      <c r="AO29" s="95">
        <v>0</v>
      </c>
      <c r="AP29" s="107">
        <v>11160328</v>
      </c>
      <c r="AQ29" s="107">
        <f t="shared" si="1"/>
        <v>0</v>
      </c>
      <c r="AR29" s="51"/>
      <c r="AS29" s="52" t="s">
        <v>113</v>
      </c>
      <c r="AY29" s="97"/>
    </row>
    <row r="30" spans="1:51" x14ac:dyDescent="0.25">
      <c r="B30" s="40">
        <v>2.7916666666666701</v>
      </c>
      <c r="C30" s="40">
        <v>0.83333333333333703</v>
      </c>
      <c r="D30" s="102">
        <v>5</v>
      </c>
      <c r="E30" s="41">
        <f t="shared" si="0"/>
        <v>3.5211267605633805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134</v>
      </c>
      <c r="P30" s="103">
        <v>132</v>
      </c>
      <c r="Q30" s="103">
        <v>13720938</v>
      </c>
      <c r="R30" s="46">
        <f t="shared" si="4"/>
        <v>5642</v>
      </c>
      <c r="S30" s="47">
        <f t="shared" si="5"/>
        <v>135.40799999999999</v>
      </c>
      <c r="T30" s="47">
        <f t="shared" si="6"/>
        <v>5.6420000000000003</v>
      </c>
      <c r="U30" s="104">
        <v>2.9</v>
      </c>
      <c r="V30" s="104">
        <f t="shared" si="7"/>
        <v>2.9</v>
      </c>
      <c r="W30" s="105" t="s">
        <v>127</v>
      </c>
      <c r="X30" s="107">
        <v>0</v>
      </c>
      <c r="Y30" s="107">
        <v>1004</v>
      </c>
      <c r="Z30" s="107">
        <v>1187</v>
      </c>
      <c r="AA30" s="107">
        <v>1185</v>
      </c>
      <c r="AB30" s="107">
        <v>1187</v>
      </c>
      <c r="AC30" s="48" t="s">
        <v>90</v>
      </c>
      <c r="AD30" s="48" t="s">
        <v>90</v>
      </c>
      <c r="AE30" s="48" t="s">
        <v>90</v>
      </c>
      <c r="AF30" s="106" t="s">
        <v>90</v>
      </c>
      <c r="AG30" s="112">
        <v>49386734</v>
      </c>
      <c r="AH30" s="49">
        <f t="shared" si="9"/>
        <v>1150</v>
      </c>
      <c r="AI30" s="50">
        <f t="shared" si="8"/>
        <v>203.82842963488125</v>
      </c>
      <c r="AJ30" s="95">
        <v>0</v>
      </c>
      <c r="AK30" s="95">
        <v>1</v>
      </c>
      <c r="AL30" s="95">
        <v>1</v>
      </c>
      <c r="AM30" s="95">
        <v>1</v>
      </c>
      <c r="AN30" s="95">
        <v>1</v>
      </c>
      <c r="AO30" s="95">
        <v>0</v>
      </c>
      <c r="AP30" s="107">
        <v>11160328</v>
      </c>
      <c r="AQ30" s="107">
        <f t="shared" si="1"/>
        <v>0</v>
      </c>
      <c r="AR30" s="51"/>
      <c r="AS30" s="52" t="s">
        <v>113</v>
      </c>
      <c r="AV30" s="273" t="s">
        <v>117</v>
      </c>
      <c r="AW30" s="273"/>
      <c r="AY30" s="97"/>
    </row>
    <row r="31" spans="1:51" x14ac:dyDescent="0.25">
      <c r="B31" s="40">
        <v>2.8333333333333299</v>
      </c>
      <c r="C31" s="40">
        <v>0.875000000000004</v>
      </c>
      <c r="D31" s="102">
        <v>5</v>
      </c>
      <c r="E31" s="41">
        <f t="shared" si="0"/>
        <v>3.5211267605633805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142</v>
      </c>
      <c r="P31" s="103">
        <v>139</v>
      </c>
      <c r="Q31" s="103">
        <v>13726466</v>
      </c>
      <c r="R31" s="46">
        <f t="shared" si="4"/>
        <v>5528</v>
      </c>
      <c r="S31" s="47">
        <f t="shared" si="5"/>
        <v>132.672</v>
      </c>
      <c r="T31" s="47">
        <f t="shared" si="6"/>
        <v>5.5279999999999996</v>
      </c>
      <c r="U31" s="104">
        <v>2.8</v>
      </c>
      <c r="V31" s="104">
        <f t="shared" si="7"/>
        <v>2.8</v>
      </c>
      <c r="W31" s="105" t="s">
        <v>127</v>
      </c>
      <c r="X31" s="107">
        <v>0</v>
      </c>
      <c r="Y31" s="107">
        <v>1004</v>
      </c>
      <c r="Z31" s="107">
        <v>1187</v>
      </c>
      <c r="AA31" s="107">
        <v>1185</v>
      </c>
      <c r="AB31" s="107">
        <v>1186</v>
      </c>
      <c r="AC31" s="48" t="s">
        <v>90</v>
      </c>
      <c r="AD31" s="48" t="s">
        <v>90</v>
      </c>
      <c r="AE31" s="48" t="s">
        <v>90</v>
      </c>
      <c r="AF31" s="106" t="s">
        <v>90</v>
      </c>
      <c r="AG31" s="112">
        <v>49387902</v>
      </c>
      <c r="AH31" s="49">
        <f t="shared" si="9"/>
        <v>1168</v>
      </c>
      <c r="AI31" s="50">
        <f t="shared" si="8"/>
        <v>211.28798842257601</v>
      </c>
      <c r="AJ31" s="95">
        <v>0</v>
      </c>
      <c r="AK31" s="95">
        <v>1</v>
      </c>
      <c r="AL31" s="95">
        <v>1</v>
      </c>
      <c r="AM31" s="95">
        <v>1</v>
      </c>
      <c r="AN31" s="95">
        <v>1</v>
      </c>
      <c r="AO31" s="95">
        <v>0</v>
      </c>
      <c r="AP31" s="107">
        <v>11160328</v>
      </c>
      <c r="AQ31" s="107">
        <f t="shared" si="1"/>
        <v>0</v>
      </c>
      <c r="AR31" s="51"/>
      <c r="AS31" s="52" t="s">
        <v>113</v>
      </c>
      <c r="AV31" s="59" t="s">
        <v>29</v>
      </c>
      <c r="AW31" s="59" t="s">
        <v>74</v>
      </c>
      <c r="AY31" s="97"/>
    </row>
    <row r="32" spans="1:51" x14ac:dyDescent="0.25">
      <c r="B32" s="40">
        <v>2.875</v>
      </c>
      <c r="C32" s="40">
        <v>0.91666666666667096</v>
      </c>
      <c r="D32" s="102">
        <v>5</v>
      </c>
      <c r="E32" s="41">
        <f t="shared" si="0"/>
        <v>3.5211267605633805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135</v>
      </c>
      <c r="P32" s="103">
        <v>130</v>
      </c>
      <c r="Q32" s="103">
        <v>13731916</v>
      </c>
      <c r="R32" s="46">
        <f t="shared" si="4"/>
        <v>5450</v>
      </c>
      <c r="S32" s="47">
        <f t="shared" si="5"/>
        <v>130.80000000000001</v>
      </c>
      <c r="T32" s="47">
        <f t="shared" si="6"/>
        <v>5.45</v>
      </c>
      <c r="U32" s="104">
        <v>2.7</v>
      </c>
      <c r="V32" s="104">
        <f t="shared" si="7"/>
        <v>2.7</v>
      </c>
      <c r="W32" s="105" t="s">
        <v>127</v>
      </c>
      <c r="X32" s="107">
        <v>0</v>
      </c>
      <c r="Y32" s="107">
        <v>994</v>
      </c>
      <c r="Z32" s="107">
        <v>1116</v>
      </c>
      <c r="AA32" s="107">
        <v>1185</v>
      </c>
      <c r="AB32" s="107">
        <v>1116</v>
      </c>
      <c r="AC32" s="48" t="s">
        <v>90</v>
      </c>
      <c r="AD32" s="48" t="s">
        <v>90</v>
      </c>
      <c r="AE32" s="48" t="s">
        <v>90</v>
      </c>
      <c r="AF32" s="106" t="s">
        <v>90</v>
      </c>
      <c r="AG32" s="112">
        <v>49388987</v>
      </c>
      <c r="AH32" s="49">
        <f t="shared" si="9"/>
        <v>1085</v>
      </c>
      <c r="AI32" s="50">
        <f t="shared" si="8"/>
        <v>199.08256880733944</v>
      </c>
      <c r="AJ32" s="95">
        <v>0</v>
      </c>
      <c r="AK32" s="95">
        <v>1</v>
      </c>
      <c r="AL32" s="95">
        <v>1</v>
      </c>
      <c r="AM32" s="95">
        <v>1</v>
      </c>
      <c r="AN32" s="95">
        <v>1</v>
      </c>
      <c r="AO32" s="95">
        <v>0</v>
      </c>
      <c r="AP32" s="107">
        <v>11160328</v>
      </c>
      <c r="AQ32" s="107">
        <f t="shared" si="1"/>
        <v>0</v>
      </c>
      <c r="AR32" s="53">
        <v>1.05</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6</v>
      </c>
      <c r="E33" s="41">
        <f t="shared" si="0"/>
        <v>4.2253521126760569</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149</v>
      </c>
      <c r="P33" s="103">
        <v>124</v>
      </c>
      <c r="Q33" s="103">
        <v>13737218</v>
      </c>
      <c r="R33" s="46">
        <f t="shared" si="4"/>
        <v>5302</v>
      </c>
      <c r="S33" s="47">
        <f t="shared" si="5"/>
        <v>127.248</v>
      </c>
      <c r="T33" s="47">
        <f t="shared" si="6"/>
        <v>5.3019999999999996</v>
      </c>
      <c r="U33" s="104">
        <v>3.6</v>
      </c>
      <c r="V33" s="104">
        <f t="shared" si="7"/>
        <v>3.6</v>
      </c>
      <c r="W33" s="105" t="s">
        <v>131</v>
      </c>
      <c r="X33" s="107">
        <v>0</v>
      </c>
      <c r="Y33" s="107">
        <v>0</v>
      </c>
      <c r="Z33" s="107">
        <v>1127</v>
      </c>
      <c r="AA33" s="107">
        <v>1185</v>
      </c>
      <c r="AB33" s="107">
        <v>1127</v>
      </c>
      <c r="AC33" s="48" t="s">
        <v>90</v>
      </c>
      <c r="AD33" s="48" t="s">
        <v>90</v>
      </c>
      <c r="AE33" s="48" t="s">
        <v>90</v>
      </c>
      <c r="AF33" s="106" t="s">
        <v>90</v>
      </c>
      <c r="AG33" s="112">
        <v>49389986</v>
      </c>
      <c r="AH33" s="49">
        <f t="shared" si="9"/>
        <v>999</v>
      </c>
      <c r="AI33" s="50">
        <f t="shared" si="8"/>
        <v>188.41946435307432</v>
      </c>
      <c r="AJ33" s="95">
        <v>0</v>
      </c>
      <c r="AK33" s="95">
        <v>0</v>
      </c>
      <c r="AL33" s="95">
        <v>1</v>
      </c>
      <c r="AM33" s="95">
        <v>1</v>
      </c>
      <c r="AN33" s="95">
        <v>1</v>
      </c>
      <c r="AO33" s="95">
        <v>0.3</v>
      </c>
      <c r="AP33" s="107">
        <v>11161148</v>
      </c>
      <c r="AQ33" s="107">
        <f t="shared" si="1"/>
        <v>820</v>
      </c>
      <c r="AR33" s="51"/>
      <c r="AS33" s="52" t="s">
        <v>113</v>
      </c>
      <c r="AY33" s="97"/>
    </row>
    <row r="34" spans="2:51" x14ac:dyDescent="0.25">
      <c r="B34" s="40">
        <v>2.9583333333333299</v>
      </c>
      <c r="C34" s="40">
        <v>1</v>
      </c>
      <c r="D34" s="102">
        <v>7</v>
      </c>
      <c r="E34" s="41">
        <f t="shared" si="0"/>
        <v>4.9295774647887329</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143</v>
      </c>
      <c r="P34" s="103">
        <v>120</v>
      </c>
      <c r="Q34" s="103">
        <v>13742383</v>
      </c>
      <c r="R34" s="46">
        <f t="shared" si="4"/>
        <v>5165</v>
      </c>
      <c r="S34" s="47">
        <f t="shared" si="5"/>
        <v>123.96</v>
      </c>
      <c r="T34" s="47">
        <f t="shared" si="6"/>
        <v>5.165</v>
      </c>
      <c r="U34" s="104">
        <v>4.5999999999999996</v>
      </c>
      <c r="V34" s="104">
        <f t="shared" si="7"/>
        <v>4.5999999999999996</v>
      </c>
      <c r="W34" s="105" t="s">
        <v>131</v>
      </c>
      <c r="X34" s="107">
        <v>0</v>
      </c>
      <c r="Y34" s="107">
        <v>0</v>
      </c>
      <c r="Z34" s="107">
        <v>1097</v>
      </c>
      <c r="AA34" s="107">
        <v>1185</v>
      </c>
      <c r="AB34" s="107">
        <v>1097</v>
      </c>
      <c r="AC34" s="48" t="s">
        <v>90</v>
      </c>
      <c r="AD34" s="48" t="s">
        <v>90</v>
      </c>
      <c r="AE34" s="48" t="s">
        <v>90</v>
      </c>
      <c r="AF34" s="106" t="s">
        <v>90</v>
      </c>
      <c r="AG34" s="112">
        <v>49390972</v>
      </c>
      <c r="AH34" s="49">
        <f t="shared" si="9"/>
        <v>986</v>
      </c>
      <c r="AI34" s="50">
        <f t="shared" si="8"/>
        <v>190.90029041626332</v>
      </c>
      <c r="AJ34" s="95">
        <v>0</v>
      </c>
      <c r="AK34" s="95">
        <v>0</v>
      </c>
      <c r="AL34" s="95">
        <v>1</v>
      </c>
      <c r="AM34" s="95">
        <v>1</v>
      </c>
      <c r="AN34" s="95">
        <v>1</v>
      </c>
      <c r="AO34" s="95">
        <v>0.3</v>
      </c>
      <c r="AP34" s="107">
        <v>11162003</v>
      </c>
      <c r="AQ34" s="107">
        <f t="shared" si="1"/>
        <v>855</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133804</v>
      </c>
      <c r="S35" s="65">
        <f>AVERAGE(S11:S34)</f>
        <v>133.804</v>
      </c>
      <c r="T35" s="65">
        <f>SUM(T11:T34)</f>
        <v>133.804</v>
      </c>
      <c r="U35" s="104"/>
      <c r="V35" s="91"/>
      <c r="W35" s="57"/>
      <c r="X35" s="85"/>
      <c r="Y35" s="86"/>
      <c r="Z35" s="86"/>
      <c r="AA35" s="86"/>
      <c r="AB35" s="87"/>
      <c r="AC35" s="85"/>
      <c r="AD35" s="86"/>
      <c r="AE35" s="87"/>
      <c r="AF35" s="88"/>
      <c r="AG35" s="66">
        <f>AG34-AG10</f>
        <v>26132</v>
      </c>
      <c r="AH35" s="67">
        <f>SUM(AH11:AH34)</f>
        <v>26132</v>
      </c>
      <c r="AI35" s="68">
        <f>$AH$35/$T35</f>
        <v>195.30058892110847</v>
      </c>
      <c r="AJ35" s="95"/>
      <c r="AK35" s="95"/>
      <c r="AL35" s="95"/>
      <c r="AM35" s="95"/>
      <c r="AN35" s="95"/>
      <c r="AO35" s="69"/>
      <c r="AP35" s="70">
        <f>AP34-AP10</f>
        <v>5598</v>
      </c>
      <c r="AQ35" s="71">
        <f>SUM(AQ11:AQ34)</f>
        <v>5598</v>
      </c>
      <c r="AR35" s="72">
        <f>AVERAGE(AR11:AR34)</f>
        <v>1.075</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221" t="s">
        <v>244</v>
      </c>
      <c r="C41" s="210"/>
      <c r="D41" s="210"/>
      <c r="E41" s="210"/>
      <c r="F41" s="210"/>
      <c r="G41" s="210"/>
      <c r="H41" s="210"/>
      <c r="I41" s="211"/>
      <c r="J41" s="211"/>
      <c r="K41" s="211"/>
      <c r="L41" s="211"/>
      <c r="M41" s="211"/>
      <c r="N41" s="211"/>
      <c r="O41" s="211"/>
      <c r="P41" s="211"/>
      <c r="Q41" s="211"/>
      <c r="R41" s="211"/>
      <c r="S41" s="212"/>
      <c r="T41" s="212"/>
      <c r="U41" s="212"/>
      <c r="V41" s="139"/>
      <c r="W41" s="98"/>
      <c r="X41" s="98"/>
      <c r="Y41" s="98"/>
      <c r="Z41" s="98"/>
      <c r="AA41" s="98"/>
      <c r="AB41" s="98"/>
      <c r="AC41" s="98"/>
      <c r="AD41" s="98"/>
      <c r="AE41" s="98"/>
      <c r="AM41" s="20"/>
      <c r="AN41" s="96"/>
      <c r="AO41" s="96"/>
      <c r="AP41" s="96"/>
      <c r="AQ41" s="96"/>
      <c r="AR41" s="98"/>
      <c r="AV41" s="73"/>
      <c r="AW41" s="73"/>
      <c r="AY41" s="97"/>
    </row>
    <row r="42" spans="2:51" x14ac:dyDescent="0.25">
      <c r="B42" s="135" t="s">
        <v>259</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258</v>
      </c>
      <c r="C44" s="99"/>
      <c r="D44" s="99"/>
      <c r="E44" s="99"/>
      <c r="F44" s="99"/>
      <c r="G44" s="99"/>
      <c r="H44" s="99"/>
      <c r="I44" s="100"/>
      <c r="J44" s="100"/>
      <c r="K44" s="100"/>
      <c r="L44" s="100"/>
      <c r="M44" s="100"/>
      <c r="N44" s="100"/>
      <c r="O44" s="100"/>
      <c r="P44" s="100"/>
      <c r="Q44" s="100"/>
      <c r="R44" s="100"/>
      <c r="S44" s="139"/>
      <c r="T44" s="139"/>
      <c r="U44" s="139"/>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99"/>
      <c r="D45" s="99"/>
      <c r="E45" s="99"/>
      <c r="F45" s="99"/>
      <c r="G45" s="99"/>
      <c r="H45" s="99"/>
      <c r="I45" s="100"/>
      <c r="J45" s="100"/>
      <c r="K45" s="100"/>
      <c r="L45" s="100"/>
      <c r="M45" s="100"/>
      <c r="N45" s="100"/>
      <c r="O45" s="100"/>
      <c r="P45" s="100"/>
      <c r="Q45" s="100"/>
      <c r="R45" s="100"/>
      <c r="S45" s="139"/>
      <c r="T45" s="139"/>
      <c r="U45" s="139"/>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99"/>
      <c r="D46" s="99"/>
      <c r="E46" s="99"/>
      <c r="F46" s="99"/>
      <c r="G46" s="99"/>
      <c r="H46" s="99"/>
      <c r="I46" s="100"/>
      <c r="J46" s="100"/>
      <c r="K46" s="100"/>
      <c r="L46" s="100"/>
      <c r="M46" s="100"/>
      <c r="N46" s="100"/>
      <c r="O46" s="100"/>
      <c r="P46" s="100"/>
      <c r="Q46" s="100"/>
      <c r="R46" s="100"/>
      <c r="S46" s="139"/>
      <c r="T46" s="139"/>
      <c r="U46" s="139"/>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155</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260</v>
      </c>
      <c r="C48" s="99"/>
      <c r="D48" s="192"/>
      <c r="E48" s="193"/>
      <c r="F48" s="193"/>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150"/>
      <c r="G49" s="150"/>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150"/>
      <c r="D50" s="150"/>
      <c r="E50" s="150"/>
      <c r="F50" s="150"/>
      <c r="G50" s="150"/>
      <c r="H50" s="99"/>
      <c r="I50" s="100"/>
      <c r="J50" s="100"/>
      <c r="K50" s="100"/>
      <c r="L50" s="100"/>
      <c r="M50" s="100"/>
      <c r="N50" s="100"/>
      <c r="O50" s="100"/>
      <c r="P50" s="100"/>
      <c r="Q50" s="100"/>
      <c r="R50" s="100"/>
      <c r="S50" s="139"/>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139"/>
      <c r="T51" s="139"/>
      <c r="U51" s="139"/>
      <c r="V51" s="139"/>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139"/>
      <c r="T52" s="139"/>
      <c r="U52" s="139"/>
      <c r="V52" s="139"/>
      <c r="W52" s="98"/>
      <c r="X52" s="98"/>
      <c r="Y52" s="98"/>
      <c r="Z52" s="98"/>
      <c r="AA52" s="98"/>
      <c r="AB52" s="98"/>
      <c r="AC52" s="98"/>
      <c r="AD52" s="98"/>
      <c r="AE52" s="98"/>
      <c r="AM52" s="20"/>
      <c r="AN52" s="96"/>
      <c r="AO52" s="96"/>
      <c r="AP52" s="96"/>
      <c r="AQ52" s="96"/>
      <c r="AR52" s="98"/>
      <c r="AV52" s="113"/>
      <c r="AW52" s="113"/>
      <c r="AY52" s="97"/>
    </row>
    <row r="53" spans="1:51" x14ac:dyDescent="0.25">
      <c r="A53" s="161"/>
      <c r="B53" s="114" t="s">
        <v>145</v>
      </c>
      <c r="C53" s="99"/>
      <c r="D53" s="99"/>
      <c r="E53" s="99"/>
      <c r="F53" s="99"/>
      <c r="G53" s="99"/>
      <c r="H53" s="99"/>
      <c r="I53" s="100"/>
      <c r="J53" s="100"/>
      <c r="K53" s="100"/>
      <c r="L53" s="100"/>
      <c r="M53" s="100"/>
      <c r="N53" s="100"/>
      <c r="O53" s="100"/>
      <c r="P53" s="100"/>
      <c r="Q53" s="100"/>
      <c r="R53" s="100"/>
      <c r="S53" s="139"/>
      <c r="T53" s="139"/>
      <c r="U53" s="139"/>
      <c r="V53" s="139"/>
      <c r="W53" s="98"/>
      <c r="X53" s="98"/>
      <c r="Y53" s="98"/>
      <c r="Z53" s="98"/>
      <c r="AA53" s="98"/>
      <c r="AB53" s="98"/>
      <c r="AC53" s="98"/>
      <c r="AD53" s="98"/>
      <c r="AE53" s="98"/>
      <c r="AM53" s="20"/>
      <c r="AN53" s="96"/>
      <c r="AO53" s="96"/>
      <c r="AP53" s="96"/>
      <c r="AQ53" s="96"/>
      <c r="AR53" s="98"/>
      <c r="AV53" s="113"/>
      <c r="AW53" s="113"/>
      <c r="AY53" s="97"/>
    </row>
    <row r="54" spans="1:51" x14ac:dyDescent="0.25">
      <c r="A54" s="161"/>
      <c r="B54" s="123" t="s">
        <v>134</v>
      </c>
      <c r="C54" s="99"/>
      <c r="D54" s="99"/>
      <c r="E54" s="99"/>
      <c r="F54" s="99"/>
      <c r="G54" s="99"/>
      <c r="H54" s="99"/>
      <c r="I54" s="100"/>
      <c r="J54" s="100"/>
      <c r="K54" s="100"/>
      <c r="L54" s="100"/>
      <c r="M54" s="100"/>
      <c r="N54" s="100"/>
      <c r="O54" s="100"/>
      <c r="P54" s="100"/>
      <c r="Q54" s="100"/>
      <c r="R54" s="100"/>
      <c r="S54" s="139"/>
      <c r="T54" s="139"/>
      <c r="U54" s="139"/>
      <c r="V54" s="139"/>
      <c r="W54" s="98"/>
      <c r="X54" s="98"/>
      <c r="Y54" s="98"/>
      <c r="Z54" s="98"/>
      <c r="AA54" s="98"/>
      <c r="AB54" s="98"/>
      <c r="AC54" s="98"/>
      <c r="AD54" s="98"/>
      <c r="AE54" s="98"/>
      <c r="AM54" s="20"/>
      <c r="AN54" s="96"/>
      <c r="AO54" s="96"/>
      <c r="AP54" s="96"/>
      <c r="AQ54" s="96"/>
      <c r="AR54" s="98"/>
      <c r="AV54" s="113"/>
      <c r="AW54" s="113"/>
      <c r="AY54" s="97"/>
    </row>
    <row r="55" spans="1:51" x14ac:dyDescent="0.25">
      <c r="A55" s="161"/>
      <c r="B55" s="114" t="s">
        <v>261</v>
      </c>
      <c r="C55" s="223"/>
      <c r="D55" s="223"/>
      <c r="E55" s="223"/>
      <c r="F55" s="223"/>
      <c r="G55" s="223"/>
      <c r="H55" s="223"/>
      <c r="I55" s="224"/>
      <c r="J55" s="224"/>
      <c r="K55" s="224"/>
      <c r="L55" s="224"/>
      <c r="M55" s="224"/>
      <c r="N55" s="224"/>
      <c r="O55" s="224"/>
      <c r="P55" s="224"/>
      <c r="Q55" s="224"/>
      <c r="R55" s="100"/>
      <c r="S55" s="139"/>
      <c r="T55" s="139"/>
      <c r="U55" s="139"/>
      <c r="V55" s="139"/>
      <c r="W55" s="98"/>
      <c r="X55" s="98"/>
      <c r="Y55" s="98"/>
      <c r="Z55" s="98"/>
      <c r="AA55" s="98"/>
      <c r="AB55" s="98"/>
      <c r="AC55" s="98"/>
      <c r="AD55" s="98"/>
      <c r="AE55" s="98"/>
      <c r="AM55" s="20"/>
      <c r="AN55" s="96"/>
      <c r="AO55" s="96"/>
      <c r="AP55" s="96"/>
      <c r="AQ55" s="96"/>
      <c r="AR55" s="98"/>
      <c r="AV55" s="113"/>
      <c r="AW55" s="113"/>
      <c r="AY55" s="97"/>
    </row>
    <row r="56" spans="1:51" x14ac:dyDescent="0.25">
      <c r="B56" s="123"/>
      <c r="C56" s="194"/>
      <c r="D56" s="194"/>
      <c r="E56" s="99"/>
      <c r="F56" s="99"/>
      <c r="G56" s="99"/>
      <c r="H56" s="99"/>
      <c r="I56" s="100"/>
      <c r="J56" s="100"/>
      <c r="K56" s="100"/>
      <c r="L56" s="100"/>
      <c r="M56" s="100"/>
      <c r="N56" s="100"/>
      <c r="O56" s="100"/>
      <c r="P56" s="100"/>
      <c r="Q56" s="100"/>
      <c r="R56" s="100"/>
      <c r="S56" s="139"/>
      <c r="T56" s="139"/>
      <c r="U56" s="139"/>
      <c r="V56" s="139"/>
      <c r="W56" s="98"/>
      <c r="X56" s="98"/>
      <c r="Y56" s="98"/>
      <c r="Z56" s="98"/>
      <c r="AA56" s="98"/>
      <c r="AB56" s="98"/>
      <c r="AC56" s="98"/>
      <c r="AD56" s="98"/>
      <c r="AE56" s="98"/>
      <c r="AM56" s="20"/>
      <c r="AN56" s="96"/>
      <c r="AO56" s="96"/>
      <c r="AP56" s="96"/>
      <c r="AQ56" s="96"/>
      <c r="AR56" s="98"/>
      <c r="AV56" s="113"/>
      <c r="AW56" s="113"/>
      <c r="AY56" s="97"/>
    </row>
    <row r="57" spans="1:51" x14ac:dyDescent="0.25">
      <c r="B57" s="114"/>
      <c r="C57" s="99"/>
      <c r="D57" s="99"/>
      <c r="E57" s="99"/>
      <c r="F57" s="99"/>
      <c r="G57" s="99"/>
      <c r="H57" s="99"/>
      <c r="I57" s="100"/>
      <c r="J57" s="100"/>
      <c r="K57" s="100"/>
      <c r="L57" s="100"/>
      <c r="M57" s="100"/>
      <c r="N57" s="100"/>
      <c r="O57" s="100"/>
      <c r="P57" s="100"/>
      <c r="Q57" s="100"/>
      <c r="R57" s="100"/>
      <c r="S57" s="190"/>
      <c r="T57" s="139"/>
      <c r="U57" s="139"/>
      <c r="V57" s="139"/>
      <c r="W57" s="98"/>
      <c r="X57" s="98"/>
      <c r="Y57" s="98"/>
      <c r="Z57" s="98"/>
      <c r="AA57" s="98"/>
      <c r="AB57" s="98"/>
      <c r="AC57" s="98"/>
      <c r="AD57" s="98"/>
      <c r="AE57" s="98"/>
      <c r="AM57" s="20"/>
      <c r="AN57" s="96"/>
      <c r="AO57" s="96"/>
      <c r="AP57" s="96"/>
      <c r="AQ57" s="96"/>
      <c r="AR57" s="98"/>
      <c r="AV57" s="113"/>
      <c r="AW57" s="113"/>
      <c r="AY57" s="97"/>
    </row>
    <row r="58" spans="1:51" x14ac:dyDescent="0.25">
      <c r="B58" s="123"/>
      <c r="C58" s="99"/>
      <c r="D58" s="99"/>
      <c r="E58" s="99"/>
      <c r="F58" s="99"/>
      <c r="G58" s="99"/>
      <c r="H58" s="99"/>
      <c r="I58" s="100"/>
      <c r="J58" s="100"/>
      <c r="K58" s="100"/>
      <c r="L58" s="100"/>
      <c r="M58" s="100"/>
      <c r="N58" s="100"/>
      <c r="O58" s="100"/>
      <c r="P58" s="100"/>
      <c r="Q58" s="100"/>
      <c r="R58" s="100"/>
      <c r="S58" s="190"/>
      <c r="T58" s="139"/>
      <c r="U58" s="139"/>
      <c r="V58" s="139"/>
      <c r="W58" s="98"/>
      <c r="X58" s="98"/>
      <c r="Y58" s="98"/>
      <c r="Z58" s="98"/>
      <c r="AA58" s="98"/>
      <c r="AB58" s="98"/>
      <c r="AC58" s="98"/>
      <c r="AD58" s="98"/>
      <c r="AE58" s="98"/>
      <c r="AM58" s="20"/>
      <c r="AN58" s="96"/>
      <c r="AO58" s="96"/>
      <c r="AP58" s="96"/>
      <c r="AQ58" s="96"/>
      <c r="AR58" s="98"/>
      <c r="AV58" s="113"/>
      <c r="AW58" s="113"/>
      <c r="AY58" s="97"/>
    </row>
    <row r="59" spans="1:51" x14ac:dyDescent="0.25">
      <c r="B59" s="114"/>
      <c r="C59" s="99"/>
      <c r="D59" s="99"/>
      <c r="E59" s="99"/>
      <c r="F59" s="99"/>
      <c r="G59" s="99"/>
      <c r="H59" s="99"/>
      <c r="I59" s="100"/>
      <c r="J59" s="100"/>
      <c r="K59" s="100"/>
      <c r="L59" s="100"/>
      <c r="M59" s="100"/>
      <c r="N59" s="100"/>
      <c r="O59" s="100"/>
      <c r="P59" s="100"/>
      <c r="Q59" s="100"/>
      <c r="R59" s="100"/>
      <c r="S59" s="139"/>
      <c r="T59" s="139"/>
      <c r="U59" s="139"/>
      <c r="V59" s="139"/>
      <c r="W59" s="98"/>
      <c r="X59" s="98"/>
      <c r="Y59" s="98"/>
      <c r="Z59" s="98"/>
      <c r="AA59" s="98"/>
      <c r="AB59" s="98"/>
      <c r="AC59" s="98"/>
      <c r="AD59" s="98"/>
      <c r="AE59" s="98"/>
      <c r="AM59" s="20"/>
      <c r="AN59" s="96"/>
      <c r="AO59" s="96"/>
      <c r="AP59" s="96"/>
      <c r="AQ59" s="96"/>
      <c r="AR59" s="98"/>
      <c r="AV59" s="113"/>
      <c r="AW59" s="113"/>
      <c r="AY59" s="97"/>
    </row>
    <row r="60" spans="1:51" x14ac:dyDescent="0.25">
      <c r="B60" s="168"/>
      <c r="C60" s="99"/>
      <c r="D60" s="99"/>
      <c r="E60" s="99"/>
      <c r="F60" s="99"/>
      <c r="G60" s="99"/>
      <c r="H60" s="99"/>
      <c r="I60" s="100"/>
      <c r="J60" s="100"/>
      <c r="K60" s="100"/>
      <c r="L60" s="100"/>
      <c r="M60" s="100"/>
      <c r="N60" s="100"/>
      <c r="O60" s="100"/>
      <c r="P60" s="100"/>
      <c r="Q60" s="100"/>
      <c r="R60" s="100"/>
      <c r="S60" s="139"/>
      <c r="T60" s="139"/>
      <c r="U60" s="139"/>
      <c r="V60" s="139"/>
      <c r="W60" s="98"/>
      <c r="X60" s="98"/>
      <c r="Y60" s="98"/>
      <c r="Z60" s="98"/>
      <c r="AA60" s="98"/>
      <c r="AB60" s="98"/>
      <c r="AC60" s="98"/>
      <c r="AD60" s="98"/>
      <c r="AE60" s="98"/>
      <c r="AM60" s="20"/>
      <c r="AN60" s="96"/>
      <c r="AO60" s="96"/>
      <c r="AP60" s="96"/>
      <c r="AQ60" s="96"/>
      <c r="AR60" s="98"/>
      <c r="AV60" s="113"/>
      <c r="AW60" s="113"/>
      <c r="AY60" s="97"/>
    </row>
    <row r="61" spans="1:51" x14ac:dyDescent="0.25">
      <c r="B61" s="115"/>
      <c r="C61" s="99"/>
      <c r="D61" s="99"/>
      <c r="E61" s="99"/>
      <c r="F61" s="99"/>
      <c r="G61" s="99"/>
      <c r="H61" s="99"/>
      <c r="I61" s="100"/>
      <c r="J61" s="100"/>
      <c r="K61" s="100"/>
      <c r="L61" s="100"/>
      <c r="M61" s="100"/>
      <c r="N61" s="100"/>
      <c r="O61" s="100"/>
      <c r="P61" s="100"/>
      <c r="Q61" s="100"/>
      <c r="R61" s="100"/>
      <c r="S61" s="139"/>
      <c r="T61" s="139"/>
      <c r="U61" s="139"/>
      <c r="V61" s="139"/>
      <c r="W61" s="98"/>
      <c r="X61" s="98"/>
      <c r="Y61" s="98"/>
      <c r="Z61" s="98"/>
      <c r="AA61" s="98"/>
      <c r="AB61" s="98"/>
      <c r="AC61" s="98"/>
      <c r="AD61" s="98"/>
      <c r="AE61" s="98"/>
      <c r="AM61" s="20"/>
      <c r="AN61" s="96"/>
      <c r="AO61" s="96"/>
      <c r="AP61" s="96"/>
      <c r="AQ61" s="96"/>
      <c r="AR61" s="98"/>
      <c r="AV61" s="113"/>
      <c r="AW61" s="113"/>
      <c r="AY61" s="97"/>
    </row>
    <row r="62" spans="1:51" x14ac:dyDescent="0.25">
      <c r="B62" s="213"/>
      <c r="C62" s="99"/>
      <c r="D62" s="99"/>
      <c r="E62" s="99"/>
      <c r="F62" s="99"/>
      <c r="G62" s="99"/>
      <c r="H62" s="99"/>
      <c r="I62" s="100"/>
      <c r="J62" s="100"/>
      <c r="K62" s="100"/>
      <c r="L62" s="100"/>
      <c r="M62" s="100"/>
      <c r="N62" s="100"/>
      <c r="O62" s="100"/>
      <c r="P62" s="100"/>
      <c r="Q62" s="100"/>
      <c r="R62" s="100"/>
      <c r="S62" s="139"/>
      <c r="T62" s="139"/>
      <c r="U62" s="139"/>
      <c r="V62" s="139"/>
      <c r="W62" s="98"/>
      <c r="X62" s="98"/>
      <c r="Y62" s="98"/>
      <c r="Z62" s="98"/>
      <c r="AA62" s="98"/>
      <c r="AB62" s="98"/>
      <c r="AC62" s="98"/>
      <c r="AD62" s="98"/>
      <c r="AE62" s="98"/>
      <c r="AM62" s="20"/>
      <c r="AN62" s="96"/>
      <c r="AO62" s="96"/>
      <c r="AP62" s="96"/>
      <c r="AQ62" s="96"/>
      <c r="AR62" s="98"/>
      <c r="AV62" s="113"/>
      <c r="AW62" s="113"/>
      <c r="AY62" s="97"/>
    </row>
    <row r="63" spans="1:51" x14ac:dyDescent="0.25">
      <c r="B63" s="123"/>
      <c r="C63" s="99"/>
      <c r="D63" s="99"/>
      <c r="E63" s="99"/>
      <c r="F63" s="99"/>
      <c r="G63" s="99"/>
      <c r="H63" s="99"/>
      <c r="I63" s="100"/>
      <c r="J63" s="100"/>
      <c r="K63" s="100"/>
      <c r="L63" s="100"/>
      <c r="M63" s="100"/>
      <c r="N63" s="100"/>
      <c r="O63" s="100"/>
      <c r="P63" s="100"/>
      <c r="Q63" s="100"/>
      <c r="R63" s="100"/>
      <c r="S63" s="139"/>
      <c r="T63" s="139"/>
      <c r="U63" s="139"/>
      <c r="V63" s="139"/>
      <c r="W63" s="98"/>
      <c r="X63" s="98"/>
      <c r="Y63" s="98"/>
      <c r="Z63" s="98"/>
      <c r="AA63" s="98"/>
      <c r="AB63" s="98"/>
      <c r="AC63" s="98"/>
      <c r="AD63" s="98"/>
      <c r="AE63" s="98"/>
      <c r="AM63" s="20"/>
      <c r="AN63" s="96"/>
      <c r="AO63" s="96"/>
      <c r="AP63" s="96"/>
      <c r="AQ63" s="96"/>
      <c r="AR63" s="98"/>
      <c r="AV63" s="113"/>
      <c r="AW63" s="113"/>
      <c r="AY63" s="97"/>
    </row>
    <row r="64" spans="1:51" x14ac:dyDescent="0.25">
      <c r="B64" s="199"/>
      <c r="C64" s="99"/>
      <c r="D64" s="99"/>
      <c r="E64" s="99"/>
      <c r="F64" s="99"/>
      <c r="G64" s="99"/>
      <c r="H64" s="99"/>
      <c r="I64" s="100"/>
      <c r="J64" s="100"/>
      <c r="K64" s="100"/>
      <c r="L64" s="100"/>
      <c r="M64" s="100"/>
      <c r="N64" s="100"/>
      <c r="O64" s="100"/>
      <c r="P64" s="100"/>
      <c r="Q64" s="100"/>
      <c r="R64" s="100"/>
      <c r="S64" s="139"/>
      <c r="T64" s="139"/>
      <c r="U64" s="139"/>
      <c r="V64" s="139"/>
      <c r="W64" s="98"/>
      <c r="X64" s="98"/>
      <c r="Y64" s="98"/>
      <c r="Z64" s="98"/>
      <c r="AA64" s="98"/>
      <c r="AB64" s="98"/>
      <c r="AC64" s="98"/>
      <c r="AD64" s="98"/>
      <c r="AE64" s="98"/>
      <c r="AM64" s="20"/>
      <c r="AN64" s="96"/>
      <c r="AO64" s="96"/>
      <c r="AP64" s="96"/>
      <c r="AQ64" s="96"/>
      <c r="AR64" s="98"/>
      <c r="AV64" s="113"/>
      <c r="AW64" s="113"/>
      <c r="AY64" s="97"/>
    </row>
    <row r="65" spans="1:51" x14ac:dyDescent="0.25">
      <c r="B65" s="123"/>
      <c r="C65" s="99"/>
      <c r="D65" s="99"/>
      <c r="E65" s="99"/>
      <c r="F65" s="99"/>
      <c r="G65" s="99"/>
      <c r="H65" s="99"/>
      <c r="I65" s="100"/>
      <c r="J65" s="100"/>
      <c r="K65" s="100"/>
      <c r="L65" s="100"/>
      <c r="M65" s="100"/>
      <c r="N65" s="100"/>
      <c r="O65" s="100"/>
      <c r="P65" s="100"/>
      <c r="Q65" s="100"/>
      <c r="R65" s="100"/>
      <c r="S65" s="139"/>
      <c r="T65" s="139"/>
      <c r="U65" s="139"/>
      <c r="V65" s="139"/>
      <c r="W65" s="98"/>
      <c r="X65" s="98"/>
      <c r="Y65" s="98"/>
      <c r="Z65" s="98"/>
      <c r="AA65" s="98"/>
      <c r="AB65" s="98"/>
      <c r="AC65" s="98"/>
      <c r="AD65" s="98"/>
      <c r="AE65" s="98"/>
      <c r="AM65" s="20"/>
      <c r="AN65" s="96"/>
      <c r="AO65" s="96"/>
      <c r="AP65" s="96"/>
      <c r="AQ65" s="96"/>
      <c r="AR65" s="98"/>
      <c r="AV65" s="113"/>
      <c r="AW65" s="113"/>
      <c r="AY65" s="97"/>
    </row>
    <row r="66" spans="1:51" x14ac:dyDescent="0.25">
      <c r="B66" s="199"/>
      <c r="C66" s="99"/>
      <c r="D66" s="99"/>
      <c r="E66" s="99"/>
      <c r="F66" s="99"/>
      <c r="G66" s="99"/>
      <c r="H66" s="99"/>
      <c r="I66" s="100"/>
      <c r="J66" s="100"/>
      <c r="K66" s="100"/>
      <c r="L66" s="100"/>
      <c r="M66" s="100"/>
      <c r="N66" s="100"/>
      <c r="O66" s="100"/>
      <c r="P66" s="100"/>
      <c r="Q66" s="100"/>
      <c r="R66" s="100"/>
      <c r="S66" s="139"/>
      <c r="T66" s="139"/>
      <c r="U66" s="139"/>
      <c r="V66" s="139"/>
      <c r="W66" s="98"/>
      <c r="X66" s="98"/>
      <c r="Y66" s="98"/>
      <c r="Z66" s="98"/>
      <c r="AA66" s="98"/>
      <c r="AB66" s="98"/>
      <c r="AC66" s="98"/>
      <c r="AD66" s="98"/>
      <c r="AE66" s="98"/>
      <c r="AM66" s="20"/>
      <c r="AN66" s="96"/>
      <c r="AO66" s="96"/>
      <c r="AP66" s="96"/>
      <c r="AQ66" s="96"/>
      <c r="AR66" s="98"/>
      <c r="AV66" s="113"/>
      <c r="AW66" s="113"/>
      <c r="AY66" s="97"/>
    </row>
    <row r="67" spans="1:51" x14ac:dyDescent="0.25">
      <c r="B67" s="123"/>
      <c r="C67" s="99"/>
      <c r="D67" s="99"/>
      <c r="E67" s="99"/>
      <c r="F67" s="99"/>
      <c r="G67" s="99"/>
      <c r="H67" s="99"/>
      <c r="I67" s="100"/>
      <c r="J67" s="100"/>
      <c r="K67" s="100"/>
      <c r="L67" s="100"/>
      <c r="M67" s="100"/>
      <c r="N67" s="100"/>
      <c r="O67" s="100"/>
      <c r="P67" s="100"/>
      <c r="Q67" s="100"/>
      <c r="R67" s="100"/>
      <c r="S67" s="139"/>
      <c r="T67" s="139"/>
      <c r="U67" s="139"/>
      <c r="V67" s="139"/>
      <c r="W67" s="98"/>
      <c r="X67" s="98"/>
      <c r="Y67" s="98"/>
      <c r="Z67" s="98"/>
      <c r="AA67" s="98"/>
      <c r="AB67" s="98"/>
      <c r="AC67" s="98"/>
      <c r="AD67" s="98"/>
      <c r="AE67" s="98"/>
      <c r="AM67" s="20"/>
      <c r="AN67" s="96"/>
      <c r="AO67" s="96"/>
      <c r="AP67" s="96"/>
      <c r="AQ67" s="96"/>
      <c r="AR67" s="98"/>
      <c r="AV67" s="113"/>
      <c r="AW67" s="113"/>
      <c r="AY67" s="97"/>
    </row>
    <row r="68" spans="1:51" x14ac:dyDescent="0.25">
      <c r="B68" s="199"/>
      <c r="C68" s="99"/>
      <c r="D68" s="99"/>
      <c r="E68" s="99"/>
      <c r="F68" s="99"/>
      <c r="G68" s="99"/>
      <c r="H68" s="99"/>
      <c r="I68" s="100"/>
      <c r="J68" s="100"/>
      <c r="K68" s="100"/>
      <c r="L68" s="100"/>
      <c r="M68" s="100"/>
      <c r="N68" s="100"/>
      <c r="O68" s="100"/>
      <c r="P68" s="100"/>
      <c r="Q68" s="100"/>
      <c r="R68" s="100"/>
      <c r="S68" s="139"/>
      <c r="T68" s="139"/>
      <c r="U68" s="139"/>
      <c r="V68" s="139"/>
      <c r="W68" s="98"/>
      <c r="X68" s="98"/>
      <c r="Y68" s="98"/>
      <c r="Z68" s="98"/>
      <c r="AA68" s="98"/>
      <c r="AB68" s="98"/>
      <c r="AC68" s="98"/>
      <c r="AD68" s="98"/>
      <c r="AE68" s="98"/>
      <c r="AM68" s="20"/>
      <c r="AN68" s="96"/>
      <c r="AO68" s="96"/>
      <c r="AP68" s="96"/>
      <c r="AQ68" s="96"/>
      <c r="AR68" s="98"/>
      <c r="AV68" s="113"/>
      <c r="AW68" s="113"/>
      <c r="AY68" s="97"/>
    </row>
    <row r="69" spans="1:51" x14ac:dyDescent="0.25">
      <c r="B69" s="114"/>
      <c r="C69" s="99"/>
      <c r="D69" s="99"/>
      <c r="E69" s="99"/>
      <c r="F69" s="99"/>
      <c r="G69" s="99"/>
      <c r="H69" s="99"/>
      <c r="I69" s="100"/>
      <c r="J69" s="100"/>
      <c r="K69" s="100"/>
      <c r="L69" s="100"/>
      <c r="M69" s="100"/>
      <c r="N69" s="100"/>
      <c r="O69" s="100"/>
      <c r="P69" s="100"/>
      <c r="Q69" s="100"/>
      <c r="R69" s="100"/>
      <c r="S69" s="139"/>
      <c r="T69" s="139"/>
      <c r="U69" s="139"/>
      <c r="V69" s="139"/>
      <c r="W69" s="98"/>
      <c r="X69" s="98"/>
      <c r="Y69" s="98"/>
      <c r="Z69" s="98"/>
      <c r="AA69" s="98"/>
      <c r="AB69" s="98"/>
      <c r="AC69" s="98"/>
      <c r="AD69" s="98"/>
      <c r="AE69" s="98"/>
      <c r="AM69" s="20"/>
      <c r="AN69" s="96"/>
      <c r="AO69" s="96"/>
      <c r="AP69" s="96"/>
      <c r="AQ69" s="96"/>
      <c r="AR69" s="98"/>
      <c r="AV69" s="113"/>
      <c r="AW69" s="113"/>
      <c r="AY69" s="97"/>
    </row>
    <row r="70" spans="1:51" x14ac:dyDescent="0.25">
      <c r="B70" s="123"/>
      <c r="C70" s="99"/>
      <c r="D70" s="99"/>
      <c r="E70" s="99"/>
      <c r="F70" s="99"/>
      <c r="G70" s="99"/>
      <c r="H70" s="99"/>
      <c r="I70" s="100"/>
      <c r="J70" s="100"/>
      <c r="K70" s="100"/>
      <c r="L70" s="100"/>
      <c r="M70" s="100"/>
      <c r="N70" s="100"/>
      <c r="O70" s="100"/>
      <c r="P70" s="100"/>
      <c r="Q70" s="100"/>
      <c r="R70" s="100"/>
      <c r="S70" s="139"/>
      <c r="T70" s="139"/>
      <c r="U70" s="139"/>
      <c r="V70" s="139"/>
      <c r="W70" s="98"/>
      <c r="X70" s="98"/>
      <c r="Y70" s="98"/>
      <c r="Z70" s="98"/>
      <c r="AA70" s="98"/>
      <c r="AB70" s="98"/>
      <c r="AC70" s="98"/>
      <c r="AD70" s="98"/>
      <c r="AE70" s="98"/>
      <c r="AM70" s="20"/>
      <c r="AN70" s="96"/>
      <c r="AO70" s="96"/>
      <c r="AP70" s="96"/>
      <c r="AQ70" s="96"/>
      <c r="AR70" s="98"/>
      <c r="AV70" s="113"/>
      <c r="AW70" s="113"/>
      <c r="AY70" s="97"/>
    </row>
    <row r="71" spans="1:51" x14ac:dyDescent="0.25">
      <c r="B71" s="114"/>
      <c r="C71" s="99"/>
      <c r="D71" s="99"/>
      <c r="E71" s="99"/>
      <c r="F71" s="99"/>
      <c r="G71" s="99"/>
      <c r="H71" s="99"/>
      <c r="I71" s="100"/>
      <c r="J71" s="100"/>
      <c r="K71" s="100"/>
      <c r="L71" s="100"/>
      <c r="M71" s="100"/>
      <c r="N71" s="100"/>
      <c r="O71" s="100"/>
      <c r="P71" s="100"/>
      <c r="Q71" s="100"/>
      <c r="R71" s="100"/>
      <c r="S71" s="139"/>
      <c r="T71" s="139"/>
      <c r="U71" s="139"/>
      <c r="V71" s="139"/>
      <c r="W71" s="98"/>
      <c r="X71" s="98"/>
      <c r="Y71" s="98"/>
      <c r="Z71" s="98"/>
      <c r="AA71" s="98"/>
      <c r="AB71" s="98"/>
      <c r="AC71" s="98"/>
      <c r="AD71" s="98"/>
      <c r="AE71" s="98"/>
      <c r="AM71" s="20"/>
      <c r="AN71" s="96"/>
      <c r="AO71" s="96"/>
      <c r="AP71" s="96"/>
      <c r="AQ71" s="96"/>
      <c r="AR71" s="98"/>
      <c r="AV71" s="113"/>
      <c r="AW71" s="113"/>
      <c r="AY71" s="97"/>
    </row>
    <row r="72" spans="1:51" x14ac:dyDescent="0.25">
      <c r="B72" s="81"/>
      <c r="C72" s="99"/>
      <c r="D72" s="99"/>
      <c r="E72" s="99"/>
      <c r="F72" s="99"/>
      <c r="G72" s="99"/>
      <c r="H72" s="99"/>
      <c r="I72" s="100"/>
      <c r="J72" s="100"/>
      <c r="K72" s="100"/>
      <c r="L72" s="100"/>
      <c r="M72" s="100"/>
      <c r="N72" s="100"/>
      <c r="O72" s="100"/>
      <c r="P72" s="100"/>
      <c r="Q72" s="100"/>
      <c r="R72" s="100"/>
      <c r="S72" s="139"/>
      <c r="T72" s="139"/>
      <c r="U72" s="139"/>
      <c r="V72" s="139"/>
      <c r="W72" s="98"/>
      <c r="X72" s="98"/>
      <c r="Y72" s="98"/>
      <c r="Z72" s="98"/>
      <c r="AA72" s="98"/>
      <c r="AB72" s="98"/>
      <c r="AC72" s="98"/>
      <c r="AD72" s="98"/>
      <c r="AE72" s="98"/>
      <c r="AM72" s="20"/>
      <c r="AN72" s="96"/>
      <c r="AO72" s="96"/>
      <c r="AP72" s="96"/>
      <c r="AQ72" s="96"/>
      <c r="AR72" s="98"/>
      <c r="AV72" s="113"/>
      <c r="AW72" s="113"/>
      <c r="AY72" s="97"/>
    </row>
    <row r="73" spans="1:51" x14ac:dyDescent="0.25">
      <c r="B73" s="81"/>
      <c r="C73" s="99"/>
      <c r="D73" s="99"/>
      <c r="E73" s="99"/>
      <c r="F73" s="99"/>
      <c r="G73" s="99"/>
      <c r="H73" s="99"/>
      <c r="I73" s="100"/>
      <c r="J73" s="100"/>
      <c r="K73" s="100"/>
      <c r="L73" s="100"/>
      <c r="M73" s="100"/>
      <c r="N73" s="100"/>
      <c r="O73" s="100"/>
      <c r="P73" s="100"/>
      <c r="Q73" s="100"/>
      <c r="R73" s="100"/>
      <c r="S73" s="139"/>
      <c r="T73" s="139"/>
      <c r="U73" s="139"/>
      <c r="V73" s="139"/>
      <c r="W73" s="98"/>
      <c r="X73" s="98"/>
      <c r="Y73" s="98"/>
      <c r="Z73" s="98"/>
      <c r="AA73" s="98"/>
      <c r="AB73" s="98"/>
      <c r="AC73" s="98"/>
      <c r="AD73" s="98"/>
      <c r="AE73" s="98"/>
      <c r="AM73" s="20"/>
      <c r="AN73" s="96"/>
      <c r="AO73" s="96"/>
      <c r="AP73" s="96"/>
      <c r="AQ73" s="96"/>
      <c r="AR73" s="98"/>
      <c r="AV73" s="113"/>
      <c r="AW73" s="113"/>
      <c r="AY73" s="97"/>
    </row>
    <row r="74" spans="1:51" x14ac:dyDescent="0.25">
      <c r="B74" s="81"/>
      <c r="C74" s="99"/>
      <c r="D74" s="99"/>
      <c r="E74" s="99"/>
      <c r="F74" s="99"/>
      <c r="G74" s="99"/>
      <c r="H74" s="99"/>
      <c r="I74" s="100"/>
      <c r="J74" s="100"/>
      <c r="K74" s="100"/>
      <c r="L74" s="100"/>
      <c r="M74" s="100"/>
      <c r="N74" s="100"/>
      <c r="O74" s="100"/>
      <c r="P74" s="100"/>
      <c r="Q74" s="100"/>
      <c r="R74" s="100"/>
      <c r="S74" s="139"/>
      <c r="T74" s="139"/>
      <c r="U74" s="139"/>
      <c r="V74" s="139"/>
      <c r="W74" s="98"/>
      <c r="X74" s="98"/>
      <c r="Y74" s="98"/>
      <c r="Z74" s="98"/>
      <c r="AA74" s="98"/>
      <c r="AB74" s="98"/>
      <c r="AC74" s="98"/>
      <c r="AD74" s="98"/>
      <c r="AE74" s="98"/>
      <c r="AM74" s="20"/>
      <c r="AN74" s="96"/>
      <c r="AO74" s="96"/>
      <c r="AP74" s="96"/>
      <c r="AQ74" s="96"/>
      <c r="AR74" s="98"/>
      <c r="AV74" s="113"/>
      <c r="AW74" s="113"/>
      <c r="AY74" s="97"/>
    </row>
    <row r="75" spans="1:51" x14ac:dyDescent="0.25">
      <c r="B75" s="81"/>
      <c r="C75" s="99"/>
      <c r="D75" s="99"/>
      <c r="E75" s="99"/>
      <c r="F75" s="99"/>
      <c r="G75" s="99"/>
      <c r="H75" s="99"/>
      <c r="I75" s="100"/>
      <c r="J75" s="100"/>
      <c r="K75" s="100"/>
      <c r="L75" s="100"/>
      <c r="M75" s="100"/>
      <c r="N75" s="100"/>
      <c r="O75" s="100"/>
      <c r="P75" s="100"/>
      <c r="Q75" s="100"/>
      <c r="R75" s="100"/>
      <c r="S75" s="139"/>
      <c r="T75" s="139"/>
      <c r="U75" s="139"/>
      <c r="V75" s="139"/>
      <c r="W75" s="98"/>
      <c r="X75" s="98"/>
      <c r="Y75" s="98"/>
      <c r="Z75" s="98"/>
      <c r="AA75" s="98"/>
      <c r="AB75" s="98"/>
      <c r="AC75" s="98"/>
      <c r="AD75" s="98"/>
      <c r="AE75" s="98"/>
      <c r="AM75" s="20"/>
      <c r="AN75" s="96"/>
      <c r="AO75" s="96"/>
      <c r="AP75" s="96"/>
      <c r="AQ75" s="96"/>
      <c r="AR75" s="98"/>
      <c r="AV75" s="113"/>
      <c r="AW75" s="113"/>
      <c r="AY75" s="97"/>
    </row>
    <row r="76" spans="1:51" x14ac:dyDescent="0.25">
      <c r="B76" s="81"/>
      <c r="C76" s="99"/>
      <c r="D76" s="99"/>
      <c r="E76" s="99"/>
      <c r="F76" s="99"/>
      <c r="G76" s="99"/>
      <c r="H76" s="99"/>
      <c r="I76" s="100"/>
      <c r="J76" s="100"/>
      <c r="K76" s="100"/>
      <c r="L76" s="100"/>
      <c r="M76" s="100"/>
      <c r="N76" s="100"/>
      <c r="O76" s="100"/>
      <c r="P76" s="100"/>
      <c r="Q76" s="100"/>
      <c r="R76" s="100"/>
      <c r="S76" s="139"/>
      <c r="T76" s="139"/>
      <c r="U76" s="139"/>
      <c r="V76" s="139"/>
      <c r="W76" s="98"/>
      <c r="X76" s="98"/>
      <c r="Y76" s="98"/>
      <c r="Z76" s="98"/>
      <c r="AA76" s="98"/>
      <c r="AB76" s="98"/>
      <c r="AC76" s="98"/>
      <c r="AD76" s="98"/>
      <c r="AE76" s="98"/>
      <c r="AM76" s="20"/>
      <c r="AN76" s="96"/>
      <c r="AO76" s="96"/>
      <c r="AP76" s="96"/>
      <c r="AQ76" s="96"/>
      <c r="AR76" s="98"/>
      <c r="AV76" s="113"/>
      <c r="AW76" s="113"/>
      <c r="AY76" s="97"/>
    </row>
    <row r="77" spans="1:51" x14ac:dyDescent="0.25">
      <c r="B77" s="136"/>
      <c r="C77" s="99"/>
      <c r="D77" s="99"/>
      <c r="E77" s="99"/>
      <c r="F77" s="99"/>
      <c r="G77" s="99"/>
      <c r="H77" s="99"/>
      <c r="I77" s="100"/>
      <c r="J77" s="100"/>
      <c r="K77" s="100"/>
      <c r="L77" s="100"/>
      <c r="M77" s="100"/>
      <c r="N77" s="100"/>
      <c r="O77" s="100"/>
      <c r="P77" s="100"/>
      <c r="Q77" s="100"/>
      <c r="R77" s="100"/>
      <c r="S77" s="139"/>
      <c r="T77" s="139"/>
      <c r="U77" s="139"/>
      <c r="V77" s="139"/>
      <c r="W77" s="98"/>
      <c r="X77" s="98"/>
      <c r="Y77" s="98"/>
      <c r="Z77" s="98"/>
      <c r="AA77" s="98"/>
      <c r="AB77" s="98"/>
      <c r="AC77" s="98"/>
      <c r="AD77" s="98"/>
      <c r="AE77" s="98"/>
      <c r="AM77" s="20"/>
      <c r="AN77" s="96"/>
      <c r="AO77" s="96"/>
      <c r="AP77" s="96"/>
      <c r="AQ77" s="96"/>
      <c r="AR77" s="98"/>
      <c r="AV77" s="113"/>
      <c r="AW77" s="113"/>
      <c r="AY77" s="97"/>
    </row>
    <row r="78" spans="1:51" x14ac:dyDescent="0.25">
      <c r="A78" s="98"/>
      <c r="B78" s="116"/>
      <c r="C78" s="115"/>
      <c r="D78" s="109"/>
      <c r="E78" s="115"/>
      <c r="F78" s="115"/>
      <c r="G78" s="99"/>
      <c r="H78" s="99"/>
      <c r="I78" s="99"/>
      <c r="J78" s="100"/>
      <c r="K78" s="100"/>
      <c r="L78" s="100"/>
      <c r="M78" s="100"/>
      <c r="N78" s="100"/>
      <c r="O78" s="100"/>
      <c r="P78" s="100"/>
      <c r="Q78" s="100"/>
      <c r="R78" s="100"/>
      <c r="S78" s="100"/>
      <c r="T78" s="214"/>
      <c r="U78" s="215"/>
      <c r="V78" s="215"/>
      <c r="AS78" s="94"/>
      <c r="AT78" s="94"/>
      <c r="AU78" s="94"/>
      <c r="AV78" s="94"/>
      <c r="AW78" s="94"/>
      <c r="AX78" s="94"/>
      <c r="AY78" s="94"/>
    </row>
    <row r="79" spans="1:51" x14ac:dyDescent="0.25">
      <c r="A79" s="98"/>
      <c r="B79" s="117"/>
      <c r="C79" s="118"/>
      <c r="D79" s="119"/>
      <c r="E79" s="118"/>
      <c r="F79" s="118"/>
      <c r="G79" s="118"/>
      <c r="H79" s="118"/>
      <c r="I79" s="118"/>
      <c r="J79" s="120"/>
      <c r="K79" s="120"/>
      <c r="L79" s="120"/>
      <c r="M79" s="120"/>
      <c r="N79" s="120"/>
      <c r="O79" s="120"/>
      <c r="P79" s="120"/>
      <c r="Q79" s="120"/>
      <c r="R79" s="120"/>
      <c r="S79" s="120"/>
      <c r="T79" s="216"/>
      <c r="U79" s="217"/>
      <c r="V79" s="217"/>
      <c r="AS79" s="94"/>
      <c r="AT79" s="94"/>
      <c r="AU79" s="94"/>
      <c r="AV79" s="94"/>
      <c r="AW79" s="94"/>
      <c r="AX79" s="94"/>
      <c r="AY79" s="94"/>
    </row>
    <row r="80" spans="1:51" x14ac:dyDescent="0.25">
      <c r="A80" s="98"/>
      <c r="B80" s="117"/>
      <c r="C80" s="118"/>
      <c r="D80" s="119"/>
      <c r="E80" s="118"/>
      <c r="F80" s="118"/>
      <c r="G80" s="118"/>
      <c r="H80" s="118"/>
      <c r="I80" s="118"/>
      <c r="J80" s="120"/>
      <c r="K80" s="120"/>
      <c r="L80" s="120"/>
      <c r="M80" s="120"/>
      <c r="N80" s="120"/>
      <c r="O80" s="120"/>
      <c r="P80" s="120"/>
      <c r="Q80" s="120"/>
      <c r="R80" s="120"/>
      <c r="S80" s="120"/>
      <c r="T80" s="216"/>
      <c r="U80" s="217"/>
      <c r="V80" s="217"/>
      <c r="AS80" s="94"/>
      <c r="AT80" s="94"/>
      <c r="AU80" s="94"/>
      <c r="AV80" s="94"/>
      <c r="AW80" s="94"/>
      <c r="AX80" s="94"/>
      <c r="AY80" s="94"/>
    </row>
    <row r="81" spans="1:51" x14ac:dyDescent="0.25">
      <c r="A81" s="98"/>
      <c r="B81" s="218"/>
      <c r="C81" s="118"/>
      <c r="D81" s="119"/>
      <c r="E81" s="118"/>
      <c r="F81" s="118"/>
      <c r="G81" s="118"/>
      <c r="H81" s="118"/>
      <c r="I81" s="118"/>
      <c r="J81" s="120"/>
      <c r="K81" s="120"/>
      <c r="L81" s="120"/>
      <c r="M81" s="120"/>
      <c r="N81" s="120"/>
      <c r="O81" s="120"/>
      <c r="P81" s="120"/>
      <c r="Q81" s="120"/>
      <c r="R81" s="120"/>
      <c r="S81" s="120"/>
      <c r="T81" s="216"/>
      <c r="U81" s="217"/>
      <c r="V81" s="217"/>
      <c r="AS81" s="94"/>
      <c r="AT81" s="94"/>
      <c r="AU81" s="94"/>
      <c r="AV81" s="94"/>
      <c r="AW81" s="94"/>
      <c r="AX81" s="94"/>
      <c r="AY81" s="94"/>
    </row>
    <row r="82" spans="1:51" x14ac:dyDescent="0.25">
      <c r="B82" s="218"/>
      <c r="C82" s="161"/>
      <c r="D82" s="161"/>
      <c r="E82" s="161"/>
      <c r="F82" s="161"/>
      <c r="G82" s="161"/>
      <c r="H82" s="161"/>
      <c r="I82" s="161"/>
      <c r="J82" s="161"/>
      <c r="K82" s="161"/>
      <c r="L82" s="161"/>
      <c r="M82" s="161"/>
      <c r="N82" s="161"/>
      <c r="O82" s="219"/>
      <c r="P82" s="220"/>
      <c r="Q82" s="220"/>
      <c r="R82" s="161"/>
      <c r="S82" s="161"/>
      <c r="T82" s="161"/>
      <c r="U82" s="161"/>
      <c r="V82" s="161"/>
      <c r="AS82" s="94"/>
      <c r="AT82" s="94"/>
      <c r="AU82" s="94"/>
      <c r="AV82" s="94"/>
      <c r="AW82" s="94"/>
      <c r="AX82" s="94"/>
      <c r="AY82" s="94"/>
    </row>
    <row r="83" spans="1:51" x14ac:dyDescent="0.25">
      <c r="B83" s="218"/>
      <c r="C83" s="161"/>
      <c r="D83" s="161"/>
      <c r="E83" s="161"/>
      <c r="F83" s="161"/>
      <c r="G83" s="161"/>
      <c r="H83" s="161"/>
      <c r="I83" s="161"/>
      <c r="J83" s="161"/>
      <c r="K83" s="161"/>
      <c r="L83" s="161"/>
      <c r="M83" s="161"/>
      <c r="N83" s="161"/>
      <c r="O83" s="219"/>
      <c r="P83" s="220"/>
      <c r="Q83" s="220"/>
      <c r="R83" s="161"/>
      <c r="S83" s="161"/>
      <c r="T83" s="161"/>
      <c r="U83" s="161"/>
      <c r="V83" s="161"/>
      <c r="AS83" s="94"/>
      <c r="AT83" s="94"/>
      <c r="AU83" s="94"/>
      <c r="AV83" s="94"/>
      <c r="AW83" s="94"/>
      <c r="AX83" s="94"/>
      <c r="AY83" s="94"/>
    </row>
    <row r="84" spans="1:51" x14ac:dyDescent="0.25">
      <c r="B84" s="161"/>
      <c r="C84" s="161"/>
      <c r="D84" s="161"/>
      <c r="E84" s="161"/>
      <c r="F84" s="161"/>
      <c r="G84" s="161"/>
      <c r="H84" s="161"/>
      <c r="I84" s="161"/>
      <c r="J84" s="161"/>
      <c r="K84" s="161"/>
      <c r="L84" s="161"/>
      <c r="M84" s="161"/>
      <c r="N84" s="161"/>
      <c r="O84" s="219"/>
      <c r="P84" s="220"/>
      <c r="Q84" s="220"/>
      <c r="R84" s="161"/>
      <c r="S84" s="161"/>
      <c r="T84" s="161"/>
      <c r="U84" s="161"/>
      <c r="V84" s="161"/>
      <c r="AS84" s="94"/>
      <c r="AT84" s="94"/>
      <c r="AU84" s="94"/>
      <c r="AV84" s="94"/>
      <c r="AW84" s="94"/>
      <c r="AX84" s="94"/>
      <c r="AY84" s="94"/>
    </row>
    <row r="85" spans="1:51" x14ac:dyDescent="0.25">
      <c r="B85" s="161"/>
      <c r="C85" s="161"/>
      <c r="D85" s="161"/>
      <c r="E85" s="161"/>
      <c r="F85" s="161"/>
      <c r="G85" s="161"/>
      <c r="H85" s="161"/>
      <c r="I85" s="161"/>
      <c r="J85" s="161"/>
      <c r="K85" s="161"/>
      <c r="L85" s="161"/>
      <c r="M85" s="161"/>
      <c r="N85" s="161"/>
      <c r="O85" s="219"/>
      <c r="P85" s="220"/>
      <c r="Q85" s="220"/>
      <c r="R85" s="220"/>
      <c r="S85" s="220"/>
      <c r="T85" s="161"/>
      <c r="U85" s="161"/>
      <c r="V85" s="161"/>
      <c r="AS85" s="94"/>
      <c r="AT85" s="94"/>
      <c r="AU85" s="94"/>
      <c r="AV85" s="94"/>
      <c r="AW85" s="94"/>
      <c r="AX85" s="94"/>
      <c r="AY85" s="94"/>
    </row>
    <row r="86" spans="1:51" x14ac:dyDescent="0.25">
      <c r="B86" s="161"/>
      <c r="C86" s="161"/>
      <c r="D86" s="161"/>
      <c r="E86" s="161"/>
      <c r="F86" s="161"/>
      <c r="G86" s="161"/>
      <c r="H86" s="161"/>
      <c r="I86" s="161"/>
      <c r="J86" s="161"/>
      <c r="K86" s="161"/>
      <c r="L86" s="161"/>
      <c r="M86" s="161"/>
      <c r="N86" s="161"/>
      <c r="O86" s="219"/>
      <c r="P86" s="220"/>
      <c r="Q86" s="220"/>
      <c r="R86" s="220"/>
      <c r="S86" s="220"/>
      <c r="T86" s="220"/>
      <c r="U86" s="161"/>
      <c r="V86" s="161"/>
      <c r="AS86" s="94"/>
      <c r="AT86" s="94"/>
      <c r="AU86" s="94"/>
      <c r="AV86" s="94"/>
      <c r="AW86" s="94"/>
      <c r="AX86" s="94"/>
      <c r="AY86" s="94"/>
    </row>
    <row r="87" spans="1:51" x14ac:dyDescent="0.25">
      <c r="B87" s="161"/>
      <c r="C87" s="161"/>
      <c r="D87" s="161"/>
      <c r="E87" s="161"/>
      <c r="F87" s="161"/>
      <c r="G87" s="161"/>
      <c r="H87" s="161"/>
      <c r="I87" s="161"/>
      <c r="J87" s="161"/>
      <c r="K87" s="161"/>
      <c r="L87" s="161"/>
      <c r="M87" s="161"/>
      <c r="N87" s="161"/>
      <c r="O87" s="219"/>
      <c r="P87" s="220"/>
      <c r="Q87" s="220"/>
      <c r="R87" s="220"/>
      <c r="S87" s="220"/>
      <c r="T87" s="220"/>
      <c r="U87" s="161"/>
      <c r="V87" s="161"/>
      <c r="AS87" s="94"/>
      <c r="AT87" s="94"/>
      <c r="AU87" s="94"/>
      <c r="AV87" s="94"/>
      <c r="AW87" s="94"/>
      <c r="AX87" s="94"/>
      <c r="AY87" s="94"/>
    </row>
    <row r="88" spans="1:51" x14ac:dyDescent="0.25">
      <c r="B88" s="161"/>
      <c r="C88" s="161"/>
      <c r="D88" s="161"/>
      <c r="E88" s="161"/>
      <c r="F88" s="161"/>
      <c r="G88" s="161"/>
      <c r="H88" s="161"/>
      <c r="I88" s="161"/>
      <c r="J88" s="161"/>
      <c r="K88" s="161"/>
      <c r="L88" s="161"/>
      <c r="M88" s="161"/>
      <c r="N88" s="161"/>
      <c r="O88" s="219"/>
      <c r="P88" s="220"/>
      <c r="Q88" s="161"/>
      <c r="R88" s="161"/>
      <c r="S88" s="161"/>
      <c r="T88" s="220"/>
      <c r="U88" s="161"/>
      <c r="V88" s="161"/>
      <c r="AS88" s="94"/>
      <c r="AT88" s="94"/>
      <c r="AU88" s="94"/>
      <c r="AV88" s="94"/>
      <c r="AW88" s="94"/>
      <c r="AX88" s="94"/>
      <c r="AY88" s="94"/>
    </row>
    <row r="89" spans="1:51" x14ac:dyDescent="0.25">
      <c r="O89" s="96"/>
      <c r="Q89" s="96"/>
      <c r="R89" s="96"/>
      <c r="S89" s="96"/>
      <c r="AS89" s="94"/>
      <c r="AT89" s="94"/>
      <c r="AU89" s="94"/>
      <c r="AV89" s="94"/>
      <c r="AW89" s="94"/>
      <c r="AX89" s="94"/>
      <c r="AY89" s="94"/>
    </row>
    <row r="90" spans="1:51" x14ac:dyDescent="0.25">
      <c r="O90" s="12"/>
      <c r="P90" s="96"/>
      <c r="Q90" s="96"/>
      <c r="R90" s="96"/>
      <c r="S90" s="96"/>
      <c r="T90" s="96"/>
      <c r="AS90" s="94"/>
      <c r="AT90" s="94"/>
      <c r="AU90" s="94"/>
      <c r="AV90" s="94"/>
      <c r="AW90" s="94"/>
      <c r="AX90" s="94"/>
      <c r="AY90" s="94"/>
    </row>
    <row r="91" spans="1:51" x14ac:dyDescent="0.25">
      <c r="O91" s="12"/>
      <c r="P91" s="96"/>
      <c r="Q91" s="96"/>
      <c r="R91" s="96"/>
      <c r="S91" s="96"/>
      <c r="T91" s="96"/>
      <c r="U91" s="96"/>
      <c r="AS91" s="94"/>
      <c r="AT91" s="94"/>
      <c r="AU91" s="94"/>
      <c r="AV91" s="94"/>
      <c r="AW91" s="94"/>
      <c r="AX91" s="94"/>
      <c r="AY91" s="94"/>
    </row>
    <row r="92" spans="1:51" x14ac:dyDescent="0.25">
      <c r="O92" s="12"/>
      <c r="P92" s="96"/>
      <c r="T92" s="96"/>
      <c r="U92" s="96"/>
      <c r="AS92" s="94"/>
      <c r="AT92" s="94"/>
      <c r="AU92" s="94"/>
      <c r="AV92" s="94"/>
      <c r="AW92" s="94"/>
      <c r="AX92" s="94"/>
      <c r="AY92" s="94"/>
    </row>
    <row r="104" spans="45:51" x14ac:dyDescent="0.25">
      <c r="AS104" s="94"/>
      <c r="AT104" s="94"/>
      <c r="AU104" s="94"/>
      <c r="AV104" s="94"/>
      <c r="AW104" s="94"/>
      <c r="AX104" s="94"/>
      <c r="AY104" s="94"/>
    </row>
  </sheetData>
  <protectedRanges>
    <protectedRange sqref="S78:T81"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8:R81" name="Range2_12_1_6_1_1"/>
    <protectedRange sqref="L78:M81" name="Range2_2_12_1_7_1_1"/>
    <protectedRange sqref="AS11:AS15" name="Range1_4_1_1_1_1"/>
    <protectedRange sqref="J11:J15 J26:J34" name="Range1_1_2_1_10_1_1_1_1"/>
    <protectedRange sqref="S38:S40 S55:S77 S42:S52" name="Range2_12_3_1_1_1_1"/>
    <protectedRange sqref="D38:H38 N55:R55 N59:R77 N38:R40 N42:R52" name="Range2_12_1_3_1_1_1_1"/>
    <protectedRange sqref="I38:M38 F49:M49 G48:M48 E59:M77 E55:M55 E50:M52 E39:M40 E57:H58 E42:M47" name="Range2_2_12_1_6_1_1_1_1"/>
    <protectedRange sqref="D55 D50:D52 D39:D40 D57:D77 D42:D47" name="Range2_1_1_1_1_11_1_1_1_1_1_1"/>
    <protectedRange sqref="C55 C50:C52 C39:C40 C57:C77 C42:C47" name="Range2_1_2_1_1_1_1_1"/>
    <protectedRange sqref="C38" name="Range2_3_1_1_1_1_1"/>
    <protectedRange sqref="Q35" name="Range1_16_3_1_1_1_1_1_2"/>
    <protectedRange sqref="P35" name="Range1_16_3_1_1_2"/>
    <protectedRange sqref="U35 V11:V34 X11:AB34" name="Range1_16_3_1_1_3"/>
    <protectedRange sqref="L6 D6 D8 O8:U8" name="Range1_16_3_1_1_7"/>
    <protectedRange sqref="J78:K81" name="Range2_2_12_1_4_1_1_1_1_1_1_1_1_1_1_1_1_1_1_1"/>
    <protectedRange sqref="I78:I81" name="Range2_2_12_1_7_1_1_2_2_1_2"/>
    <protectedRange sqref="F78:H81" name="Range2_2_12_1_3_1_2_1_1_1_1_2_1_1_1_1_1_1_1_1_1_1_1"/>
    <protectedRange sqref="E78:E81"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 AR16 AR20 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E49" name="Range2_2_12_1_6_1_1_1_1_2"/>
    <protectedRange sqref="D49" name="Range2_1_1_1_1_11_1_1_1_1_1_1_2"/>
    <protectedRange sqref="C49" name="Range2_1_2_1_1_1_1_1_2"/>
    <protectedRange sqref="N58:R58" name="Range2_12_1_3_1_1_1_1_2_1_2_2_2_2_2_2_2_2_2_2"/>
    <protectedRange sqref="I58:M58" name="Range2_2_12_1_6_1_1_1_1_3_1_2_2_2_3_2_2_2_2_2_2"/>
    <protectedRange sqref="N57:R57" name="Range2_12_1_3_1_1_1_1_2_1_2_2_2_2_2_2_3_2_2_2_2_2_2"/>
    <protectedRange sqref="I57:M57" name="Range2_2_12_1_6_1_1_1_1_3_1_2_2_2_3_2_2_3_2_2_2_2_2_2"/>
    <protectedRange sqref="E56" name="Range2_2_12_1_6_1_1_1_1_3_1_2_2_2_1_2_2_2_2_2_2_2_2_2_2_2_2_2"/>
    <protectedRange sqref="D56" name="Range2_1_1_1_1_11_1_1_1_1_1_1_3_1_2_2_2_1_2_2_2_2_2_2_2_2_2_2_2_2_2"/>
    <protectedRange sqref="N56:R56" name="Range2_12_1_3_1_1_1_1_2_1_2_2_2_2_2_2_3_2_2_2_2_2_2_2_2"/>
    <protectedRange sqref="I56:M56" name="Range2_2_12_1_6_1_1_1_1_3_1_2_2_2_3_2_2_3_2_2_2_2_2_2_2_2"/>
    <protectedRange sqref="G56:H56" name="Range2_2_12_1_6_1_1_1_1_2_2_1_2_2_2_2_2_2_3_2_2_2_2_2_2_2_2"/>
    <protectedRange sqref="F56" name="Range2_2_12_1_6_1_1_1_1_3_1_2_2_2_1_2_2_2_2_2_2_2_2_2_2_2_2_2_2_2"/>
    <protectedRange sqref="C56" name="Range2_1_2_1_1_1_1_1_3_1_2_2_1_2_1_2_2_2_2_2_2_2_2_2_2_2_2_2_2"/>
    <protectedRange sqref="Q10" name="Range1_16_3_1_1_1_1_1_4_1"/>
    <protectedRange sqref="AG10" name="Range1_16_3_1_1_1_1_1_3"/>
    <protectedRange sqref="AP10" name="Range1_16_3_1_1_1_1_1_5"/>
    <protectedRange sqref="F48" name="Range2_12_5_1_1_1_2_2_1_1_1_1_1_1_1_1_1_1_1_2_1_1_1_2_1_1_1_1_1_1_1_1_1_1_1_1_1_1_1_1_2_1_1_1_1_1_1_1_1_1_2_1_1_3_1_1_1_3_1_1_1_1_1_1_1_1_1_1_1_1_1_1_1_1_1_1_1_1_1_1_2_1_1_1_1_1_1_1_1_1_1_1_2_2_1_2_1_1_1_1_1_1_1_1_1_1_1_1_1_2_2_2_2_2_2_2_2_1_1_1_2_3_2__4"/>
    <protectedRange sqref="C48"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60" name="Range2_12_5_1_1_1_1_1_2_1_1_2_1_1_1_1_1_1_1_1_1_1_1_1_1_1_1_1_1_2_1_1_1_1_1_1_1_1_1_1_1_1_1_1_3_1_1_1_2_1_1_1_1_1_1_1_1_1_2_1_1_1_1_1_1_1_1_1_1_1_1_1_1_1_1_1_1_1_1_1_1_1_1_1_1_2_1_1_1_2_2_1_1"/>
    <protectedRange sqref="B61" name="Range2_12_5_1_1_1_2_1_1_1_1_1_1_1_1_1_1_1_2_1_2_1_1_1_1_1_1_1_1_1_2_1_1_1_1_1_1_1_1_1_1_1_1_1_1_1_1_1_1_1_1_1_1_1_1_1_1_1_1_1_1_1_1_1_1_1_1_1_1_1_1_1_1_1_2_1_1_1_1_1_1_1_1_1_2_1_2_1_1_1_1_1_2_1_1_1_1_1_1_1_1_2_1_1_1_1_1_2_1_1"/>
    <protectedRange sqref="AR13:AR15 AR17:AR19 AR21:AR23 AR11" name="Range1_16_3_1_1_5_1_2"/>
    <protectedRange sqref="AR25:AR34" name="Range1_16_3_1_1_5_2"/>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S41" name="Range2_12_3_1_1_1_1_1"/>
    <protectedRange sqref="N41:R41" name="Range2_12_1_3_1_1_1_1_1"/>
    <protectedRange sqref="E41:M41" name="Range2_2_12_1_6_1_1_1_1_1"/>
    <protectedRange sqref="D41" name="Range2_1_1_1_1_11_1_1_1_1_1_1_1"/>
    <protectedRange sqref="C41" name="Range2_1_2_1_1_1_1_1_1"/>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5"/>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15 AA11:AA12 AA33:AA34 X33:Y34 AA14:AA15 X16:AB32">
    <cfRule type="containsText" dxfId="857" priority="48" operator="containsText" text="N/A">
      <formula>NOT(ISERROR(SEARCH("N/A",X11)))</formula>
    </cfRule>
    <cfRule type="cellIs" dxfId="856" priority="61" operator="equal">
      <formula>0</formula>
    </cfRule>
  </conditionalFormatting>
  <conditionalFormatting sqref="AC11:AE34 X11:Y15 AA11:AA12 AA33:AA34 X33:Y34 AA14:AA15 X16:AB32">
    <cfRule type="cellIs" dxfId="855" priority="60" operator="greaterThanOrEqual">
      <formula>1185</formula>
    </cfRule>
  </conditionalFormatting>
  <conditionalFormatting sqref="AC11:AE34 X11:Y15 AA11:AA12 AA33:AA34 X33:Y34 AA14:AA15 X16:AB32">
    <cfRule type="cellIs" dxfId="854" priority="59" operator="between">
      <formula>0.1</formula>
      <formula>1184</formula>
    </cfRule>
  </conditionalFormatting>
  <conditionalFormatting sqref="X8">
    <cfRule type="cellIs" dxfId="853" priority="58" operator="equal">
      <formula>0</formula>
    </cfRule>
  </conditionalFormatting>
  <conditionalFormatting sqref="X8">
    <cfRule type="cellIs" dxfId="852" priority="57" operator="greaterThan">
      <formula>1179</formula>
    </cfRule>
  </conditionalFormatting>
  <conditionalFormatting sqref="X8">
    <cfRule type="cellIs" dxfId="851" priority="56" operator="greaterThan">
      <formula>99</formula>
    </cfRule>
  </conditionalFormatting>
  <conditionalFormatting sqref="X8">
    <cfRule type="cellIs" dxfId="850" priority="55" operator="greaterThan">
      <formula>0.99</formula>
    </cfRule>
  </conditionalFormatting>
  <conditionalFormatting sqref="AB8">
    <cfRule type="cellIs" dxfId="849" priority="54" operator="equal">
      <formula>0</formula>
    </cfRule>
  </conditionalFormatting>
  <conditionalFormatting sqref="AB8">
    <cfRule type="cellIs" dxfId="848" priority="53" operator="greaterThan">
      <formula>1179</formula>
    </cfRule>
  </conditionalFormatting>
  <conditionalFormatting sqref="AB8">
    <cfRule type="cellIs" dxfId="847" priority="52" operator="greaterThan">
      <formula>99</formula>
    </cfRule>
  </conditionalFormatting>
  <conditionalFormatting sqref="AB8">
    <cfRule type="cellIs" dxfId="846" priority="51" operator="greaterThan">
      <formula>0.99</formula>
    </cfRule>
  </conditionalFormatting>
  <conditionalFormatting sqref="AH11:AH31">
    <cfRule type="cellIs" dxfId="845" priority="49" operator="greaterThan">
      <formula>$AH$8</formula>
    </cfRule>
    <cfRule type="cellIs" dxfId="844" priority="50" operator="greaterThan">
      <formula>$AH$8</formula>
    </cfRule>
  </conditionalFormatting>
  <conditionalFormatting sqref="AB11:AB12 AB33:AB34 AB14:AB15">
    <cfRule type="containsText" dxfId="843" priority="44" operator="containsText" text="N/A">
      <formula>NOT(ISERROR(SEARCH("N/A",AB11)))</formula>
    </cfRule>
    <cfRule type="cellIs" dxfId="842" priority="47" operator="equal">
      <formula>0</formula>
    </cfRule>
  </conditionalFormatting>
  <conditionalFormatting sqref="AB11:AB12 AB33:AB34 AB14:AB15">
    <cfRule type="cellIs" dxfId="841" priority="46" operator="greaterThanOrEqual">
      <formula>1185</formula>
    </cfRule>
  </conditionalFormatting>
  <conditionalFormatting sqref="AB11:AB12 AB33:AB34 AB14:AB15">
    <cfRule type="cellIs" dxfId="840" priority="45" operator="between">
      <formula>0.1</formula>
      <formula>1184</formula>
    </cfRule>
  </conditionalFormatting>
  <conditionalFormatting sqref="AO11:AO34 AN11:AN35">
    <cfRule type="cellIs" dxfId="839" priority="43" operator="equal">
      <formula>0</formula>
    </cfRule>
  </conditionalFormatting>
  <conditionalFormatting sqref="AO11:AO34 AN11:AN35">
    <cfRule type="cellIs" dxfId="838" priority="42" operator="greaterThan">
      <formula>1179</formula>
    </cfRule>
  </conditionalFormatting>
  <conditionalFormatting sqref="AO11:AO34 AN11:AN35">
    <cfRule type="cellIs" dxfId="837" priority="41" operator="greaterThan">
      <formula>99</formula>
    </cfRule>
  </conditionalFormatting>
  <conditionalFormatting sqref="AO11:AO34 AN11:AN35">
    <cfRule type="cellIs" dxfId="836" priority="40" operator="greaterThan">
      <formula>0.99</formula>
    </cfRule>
  </conditionalFormatting>
  <conditionalFormatting sqref="AQ11:AQ34">
    <cfRule type="cellIs" dxfId="835" priority="39" operator="equal">
      <formula>0</formula>
    </cfRule>
  </conditionalFormatting>
  <conditionalFormatting sqref="AQ11:AQ34">
    <cfRule type="cellIs" dxfId="834" priority="38" operator="greaterThan">
      <formula>1179</formula>
    </cfRule>
  </conditionalFormatting>
  <conditionalFormatting sqref="AQ11:AQ34">
    <cfRule type="cellIs" dxfId="833" priority="37" operator="greaterThan">
      <formula>99</formula>
    </cfRule>
  </conditionalFormatting>
  <conditionalFormatting sqref="AQ11:AQ34">
    <cfRule type="cellIs" dxfId="832" priority="36" operator="greaterThan">
      <formula>0.99</formula>
    </cfRule>
  </conditionalFormatting>
  <conditionalFormatting sqref="Z11:Z12 Z33:Z34 Z14:Z15">
    <cfRule type="containsText" dxfId="831" priority="32" operator="containsText" text="N/A">
      <formula>NOT(ISERROR(SEARCH("N/A",Z11)))</formula>
    </cfRule>
    <cfRule type="cellIs" dxfId="830" priority="35" operator="equal">
      <formula>0</formula>
    </cfRule>
  </conditionalFormatting>
  <conditionalFormatting sqref="Z11:Z12 Z33:Z34 Z14:Z15">
    <cfRule type="cellIs" dxfId="829" priority="34" operator="greaterThanOrEqual">
      <formula>1185</formula>
    </cfRule>
  </conditionalFormatting>
  <conditionalFormatting sqref="Z11:Z12 Z33:Z34 Z14:Z15">
    <cfRule type="cellIs" dxfId="828" priority="33" operator="between">
      <formula>0.1</formula>
      <formula>1184</formula>
    </cfRule>
  </conditionalFormatting>
  <conditionalFormatting sqref="AJ11:AN35">
    <cfRule type="cellIs" dxfId="827" priority="31" operator="equal">
      <formula>0</formula>
    </cfRule>
  </conditionalFormatting>
  <conditionalFormatting sqref="AJ11:AN35">
    <cfRule type="cellIs" dxfId="826" priority="30" operator="greaterThan">
      <formula>1179</formula>
    </cfRule>
  </conditionalFormatting>
  <conditionalFormatting sqref="AJ11:AN35">
    <cfRule type="cellIs" dxfId="825" priority="29" operator="greaterThan">
      <formula>99</formula>
    </cfRule>
  </conditionalFormatting>
  <conditionalFormatting sqref="AJ11:AN35">
    <cfRule type="cellIs" dxfId="824" priority="28" operator="greaterThan">
      <formula>0.99</formula>
    </cfRule>
  </conditionalFormatting>
  <conditionalFormatting sqref="AP11:AP34">
    <cfRule type="cellIs" dxfId="823" priority="27" operator="equal">
      <formula>0</formula>
    </cfRule>
  </conditionalFormatting>
  <conditionalFormatting sqref="AP11:AP34">
    <cfRule type="cellIs" dxfId="822" priority="26" operator="greaterThan">
      <formula>1179</formula>
    </cfRule>
  </conditionalFormatting>
  <conditionalFormatting sqref="AP11:AP34">
    <cfRule type="cellIs" dxfId="821" priority="25" operator="greaterThan">
      <formula>99</formula>
    </cfRule>
  </conditionalFormatting>
  <conditionalFormatting sqref="AP11:AP34">
    <cfRule type="cellIs" dxfId="820" priority="24" operator="greaterThan">
      <formula>0.99</formula>
    </cfRule>
  </conditionalFormatting>
  <conditionalFormatting sqref="AH32:AH34">
    <cfRule type="cellIs" dxfId="819" priority="22" operator="greaterThan">
      <formula>$AH$8</formula>
    </cfRule>
    <cfRule type="cellIs" dxfId="818" priority="23" operator="greaterThan">
      <formula>$AH$8</formula>
    </cfRule>
  </conditionalFormatting>
  <conditionalFormatting sqref="AI11:AI34">
    <cfRule type="cellIs" dxfId="817" priority="21" operator="greaterThan">
      <formula>$AI$8</formula>
    </cfRule>
  </conditionalFormatting>
  <conditionalFormatting sqref="AL32:AN34 AM12:AN12 AL11:AL32">
    <cfRule type="cellIs" dxfId="816" priority="20" operator="equal">
      <formula>0</formula>
    </cfRule>
  </conditionalFormatting>
  <conditionalFormatting sqref="AL32:AN34 AM12:AN12 AL11:AL32">
    <cfRule type="cellIs" dxfId="815" priority="19" operator="greaterThan">
      <formula>1179</formula>
    </cfRule>
  </conditionalFormatting>
  <conditionalFormatting sqref="AL32:AN34 AM12:AN12 AL11:AL32">
    <cfRule type="cellIs" dxfId="814" priority="18" operator="greaterThan">
      <formula>99</formula>
    </cfRule>
  </conditionalFormatting>
  <conditionalFormatting sqref="AL32:AN34 AM12:AN12 AL11:AL32">
    <cfRule type="cellIs" dxfId="813" priority="17" operator="greaterThan">
      <formula>0.99</formula>
    </cfRule>
  </conditionalFormatting>
  <conditionalFormatting sqref="AM16:AM34">
    <cfRule type="cellIs" dxfId="812" priority="16" operator="equal">
      <formula>0</formula>
    </cfRule>
  </conditionalFormatting>
  <conditionalFormatting sqref="AM16:AM34">
    <cfRule type="cellIs" dxfId="811" priority="15" operator="greaterThan">
      <formula>1179</formula>
    </cfRule>
  </conditionalFormatting>
  <conditionalFormatting sqref="AM16:AM34">
    <cfRule type="cellIs" dxfId="810" priority="14" operator="greaterThan">
      <formula>99</formula>
    </cfRule>
  </conditionalFormatting>
  <conditionalFormatting sqref="AM16:AM34">
    <cfRule type="cellIs" dxfId="809" priority="13" operator="greaterThan">
      <formula>0.99</formula>
    </cfRule>
  </conditionalFormatting>
  <conditionalFormatting sqref="AA13">
    <cfRule type="containsText" dxfId="808" priority="9" operator="containsText" text="N/A">
      <formula>NOT(ISERROR(SEARCH("N/A",AA13)))</formula>
    </cfRule>
    <cfRule type="cellIs" dxfId="807" priority="12" operator="equal">
      <formula>0</formula>
    </cfRule>
  </conditionalFormatting>
  <conditionalFormatting sqref="AA13">
    <cfRule type="cellIs" dxfId="806" priority="11" operator="greaterThanOrEqual">
      <formula>1185</formula>
    </cfRule>
  </conditionalFormatting>
  <conditionalFormatting sqref="AA13">
    <cfRule type="cellIs" dxfId="805" priority="10" operator="between">
      <formula>0.1</formula>
      <formula>1184</formula>
    </cfRule>
  </conditionalFormatting>
  <conditionalFormatting sqref="AB13">
    <cfRule type="containsText" dxfId="804" priority="5" operator="containsText" text="N/A">
      <formula>NOT(ISERROR(SEARCH("N/A",AB13)))</formula>
    </cfRule>
    <cfRule type="cellIs" dxfId="803" priority="8" operator="equal">
      <formula>0</formula>
    </cfRule>
  </conditionalFormatting>
  <conditionalFormatting sqref="AB13">
    <cfRule type="cellIs" dxfId="802" priority="7" operator="greaterThanOrEqual">
      <formula>1185</formula>
    </cfRule>
  </conditionalFormatting>
  <conditionalFormatting sqref="AB13">
    <cfRule type="cellIs" dxfId="801" priority="6" operator="between">
      <formula>0.1</formula>
      <formula>1184</formula>
    </cfRule>
  </conditionalFormatting>
  <conditionalFormatting sqref="Z13">
    <cfRule type="containsText" dxfId="800" priority="1" operator="containsText" text="N/A">
      <formula>NOT(ISERROR(SEARCH("N/A",Z13)))</formula>
    </cfRule>
    <cfRule type="cellIs" dxfId="799" priority="4" operator="equal">
      <formula>0</formula>
    </cfRule>
  </conditionalFormatting>
  <conditionalFormatting sqref="Z13">
    <cfRule type="cellIs" dxfId="798" priority="3" operator="greaterThanOrEqual">
      <formula>1185</formula>
    </cfRule>
  </conditionalFormatting>
  <conditionalFormatting sqref="Z13">
    <cfRule type="cellIs" dxfId="797" priority="2" operator="between">
      <formula>0.1</formula>
      <formula>1184</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04"/>
  <sheetViews>
    <sheetView showWhiteSpace="0" topLeftCell="A35" zoomScaleNormal="100" workbookViewId="0">
      <selection activeCell="B50" sqref="B50:B52"/>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126</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204"/>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01" t="s">
        <v>10</v>
      </c>
      <c r="I7" s="108" t="s">
        <v>11</v>
      </c>
      <c r="J7" s="108" t="s">
        <v>12</v>
      </c>
      <c r="K7" s="108" t="s">
        <v>13</v>
      </c>
      <c r="L7" s="12"/>
      <c r="M7" s="12"/>
      <c r="N7" s="12"/>
      <c r="O7" s="201"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42601</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26421</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205" t="s">
        <v>51</v>
      </c>
      <c r="V9" s="205" t="s">
        <v>52</v>
      </c>
      <c r="W9" s="283" t="s">
        <v>53</v>
      </c>
      <c r="X9" s="284" t="s">
        <v>54</v>
      </c>
      <c r="Y9" s="285"/>
      <c r="Z9" s="285"/>
      <c r="AA9" s="285"/>
      <c r="AB9" s="285"/>
      <c r="AC9" s="285"/>
      <c r="AD9" s="285"/>
      <c r="AE9" s="286"/>
      <c r="AF9" s="203" t="s">
        <v>55</v>
      </c>
      <c r="AG9" s="203" t="s">
        <v>56</v>
      </c>
      <c r="AH9" s="272" t="s">
        <v>57</v>
      </c>
      <c r="AI9" s="287" t="s">
        <v>58</v>
      </c>
      <c r="AJ9" s="205" t="s">
        <v>59</v>
      </c>
      <c r="AK9" s="205" t="s">
        <v>60</v>
      </c>
      <c r="AL9" s="205" t="s">
        <v>61</v>
      </c>
      <c r="AM9" s="205" t="s">
        <v>62</v>
      </c>
      <c r="AN9" s="205" t="s">
        <v>63</v>
      </c>
      <c r="AO9" s="205" t="s">
        <v>64</v>
      </c>
      <c r="AP9" s="205" t="s">
        <v>65</v>
      </c>
      <c r="AQ9" s="270" t="s">
        <v>66</v>
      </c>
      <c r="AR9" s="205" t="s">
        <v>67</v>
      </c>
      <c r="AS9" s="272" t="s">
        <v>68</v>
      </c>
      <c r="AV9" s="35" t="s">
        <v>69</v>
      </c>
      <c r="AW9" s="35" t="s">
        <v>70</v>
      </c>
      <c r="AY9" s="36" t="s">
        <v>71</v>
      </c>
    </row>
    <row r="10" spans="2:51" x14ac:dyDescent="0.25">
      <c r="B10" s="205" t="s">
        <v>72</v>
      </c>
      <c r="C10" s="205" t="s">
        <v>73</v>
      </c>
      <c r="D10" s="205" t="s">
        <v>74</v>
      </c>
      <c r="E10" s="205" t="s">
        <v>75</v>
      </c>
      <c r="F10" s="205" t="s">
        <v>74</v>
      </c>
      <c r="G10" s="205" t="s">
        <v>75</v>
      </c>
      <c r="H10" s="266"/>
      <c r="I10" s="205" t="s">
        <v>75</v>
      </c>
      <c r="J10" s="205" t="s">
        <v>75</v>
      </c>
      <c r="K10" s="205" t="s">
        <v>75</v>
      </c>
      <c r="L10" s="28" t="s">
        <v>29</v>
      </c>
      <c r="M10" s="269"/>
      <c r="N10" s="28" t="s">
        <v>29</v>
      </c>
      <c r="O10" s="271"/>
      <c r="P10" s="271"/>
      <c r="Q10" s="1">
        <f>'AUG 18'!Q34</f>
        <v>13742383</v>
      </c>
      <c r="R10" s="280"/>
      <c r="S10" s="281"/>
      <c r="T10" s="282"/>
      <c r="U10" s="205" t="s">
        <v>75</v>
      </c>
      <c r="V10" s="205" t="s">
        <v>75</v>
      </c>
      <c r="W10" s="283"/>
      <c r="X10" s="37" t="s">
        <v>76</v>
      </c>
      <c r="Y10" s="37" t="s">
        <v>77</v>
      </c>
      <c r="Z10" s="37" t="s">
        <v>78</v>
      </c>
      <c r="AA10" s="37" t="s">
        <v>79</v>
      </c>
      <c r="AB10" s="37" t="s">
        <v>80</v>
      </c>
      <c r="AC10" s="37" t="s">
        <v>81</v>
      </c>
      <c r="AD10" s="37" t="s">
        <v>82</v>
      </c>
      <c r="AE10" s="37" t="s">
        <v>83</v>
      </c>
      <c r="AF10" s="38"/>
      <c r="AG10" s="1">
        <f>'AUG 18'!AG34</f>
        <v>49390972</v>
      </c>
      <c r="AH10" s="272"/>
      <c r="AI10" s="288"/>
      <c r="AJ10" s="205" t="s">
        <v>84</v>
      </c>
      <c r="AK10" s="205" t="s">
        <v>84</v>
      </c>
      <c r="AL10" s="205" t="s">
        <v>84</v>
      </c>
      <c r="AM10" s="205" t="s">
        <v>84</v>
      </c>
      <c r="AN10" s="205" t="s">
        <v>84</v>
      </c>
      <c r="AO10" s="205" t="s">
        <v>84</v>
      </c>
      <c r="AP10" s="1">
        <f>'AUG 18'!AP34</f>
        <v>11162003</v>
      </c>
      <c r="AQ10" s="271"/>
      <c r="AR10" s="202" t="s">
        <v>85</v>
      </c>
      <c r="AS10" s="272"/>
      <c r="AV10" s="39" t="s">
        <v>86</v>
      </c>
      <c r="AW10" s="39" t="s">
        <v>87</v>
      </c>
      <c r="AY10" s="80" t="s">
        <v>126</v>
      </c>
    </row>
    <row r="11" spans="2:51" x14ac:dyDescent="0.25">
      <c r="B11" s="40">
        <v>2</v>
      </c>
      <c r="C11" s="40">
        <v>4.1666666666666664E-2</v>
      </c>
      <c r="D11" s="102">
        <v>8</v>
      </c>
      <c r="E11" s="41">
        <f t="shared" ref="E11:E34" si="0">D11/1.42</f>
        <v>5.6338028169014089</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142</v>
      </c>
      <c r="P11" s="103">
        <v>110</v>
      </c>
      <c r="Q11" s="103">
        <v>13747064</v>
      </c>
      <c r="R11" s="46">
        <f>IF(ISBLANK(Q11),"-",Q11-Q10)</f>
        <v>4681</v>
      </c>
      <c r="S11" s="47">
        <f>R11*24/1000</f>
        <v>112.34399999999999</v>
      </c>
      <c r="T11" s="47">
        <f>R11/1000</f>
        <v>4.681</v>
      </c>
      <c r="U11" s="104">
        <v>5.7</v>
      </c>
      <c r="V11" s="104">
        <f>U11</f>
        <v>5.7</v>
      </c>
      <c r="W11" s="105" t="s">
        <v>131</v>
      </c>
      <c r="X11" s="107">
        <v>0</v>
      </c>
      <c r="Y11" s="107">
        <v>0</v>
      </c>
      <c r="Z11" s="107">
        <v>1036</v>
      </c>
      <c r="AA11" s="107">
        <v>1185</v>
      </c>
      <c r="AB11" s="107">
        <v>1036</v>
      </c>
      <c r="AC11" s="48" t="s">
        <v>90</v>
      </c>
      <c r="AD11" s="48" t="s">
        <v>90</v>
      </c>
      <c r="AE11" s="48" t="s">
        <v>90</v>
      </c>
      <c r="AF11" s="106" t="s">
        <v>90</v>
      </c>
      <c r="AG11" s="112">
        <v>49391831</v>
      </c>
      <c r="AH11" s="49">
        <f>IF(ISBLANK(AG11),"-",AG11-AG10)</f>
        <v>859</v>
      </c>
      <c r="AI11" s="50">
        <f>AH11/T11</f>
        <v>183.5077974791711</v>
      </c>
      <c r="AJ11" s="95">
        <v>0</v>
      </c>
      <c r="AK11" s="95">
        <v>0</v>
      </c>
      <c r="AL11" s="95">
        <v>1</v>
      </c>
      <c r="AM11" s="95">
        <v>1</v>
      </c>
      <c r="AN11" s="95">
        <v>1</v>
      </c>
      <c r="AO11" s="95">
        <v>0.5</v>
      </c>
      <c r="AP11" s="107">
        <v>11163499</v>
      </c>
      <c r="AQ11" s="107">
        <f t="shared" ref="AQ11:AQ34" si="1">AP11-AP10</f>
        <v>1496</v>
      </c>
      <c r="AR11" s="51"/>
      <c r="AS11" s="52" t="s">
        <v>113</v>
      </c>
      <c r="AV11" s="39" t="s">
        <v>88</v>
      </c>
      <c r="AW11" s="39" t="s">
        <v>91</v>
      </c>
      <c r="AY11" s="80" t="s">
        <v>125</v>
      </c>
    </row>
    <row r="12" spans="2:51" x14ac:dyDescent="0.25">
      <c r="B12" s="40">
        <v>2.0416666666666701</v>
      </c>
      <c r="C12" s="40">
        <v>8.3333333333333329E-2</v>
      </c>
      <c r="D12" s="102">
        <v>9</v>
      </c>
      <c r="E12" s="41">
        <f t="shared" si="0"/>
        <v>6.3380281690140849</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141</v>
      </c>
      <c r="P12" s="103">
        <v>111</v>
      </c>
      <c r="Q12" s="103">
        <v>13751713</v>
      </c>
      <c r="R12" s="46">
        <f t="shared" ref="R12:R34" si="4">IF(ISBLANK(Q12),"-",Q12-Q11)</f>
        <v>4649</v>
      </c>
      <c r="S12" s="47">
        <f t="shared" ref="S12:S34" si="5">R12*24/1000</f>
        <v>111.57599999999999</v>
      </c>
      <c r="T12" s="47">
        <f t="shared" ref="T12:T34" si="6">R12/1000</f>
        <v>4.649</v>
      </c>
      <c r="U12" s="104">
        <v>7.9</v>
      </c>
      <c r="V12" s="104">
        <f t="shared" ref="V12:V34" si="7">U12</f>
        <v>7.9</v>
      </c>
      <c r="W12" s="105" t="s">
        <v>131</v>
      </c>
      <c r="X12" s="107">
        <v>0</v>
      </c>
      <c r="Y12" s="107">
        <v>0</v>
      </c>
      <c r="Z12" s="107">
        <v>1036</v>
      </c>
      <c r="AA12" s="107">
        <v>1185</v>
      </c>
      <c r="AB12" s="107">
        <v>1036</v>
      </c>
      <c r="AC12" s="48" t="s">
        <v>90</v>
      </c>
      <c r="AD12" s="48" t="s">
        <v>90</v>
      </c>
      <c r="AE12" s="48" t="s">
        <v>90</v>
      </c>
      <c r="AF12" s="106" t="s">
        <v>90</v>
      </c>
      <c r="AG12" s="112">
        <v>49392698</v>
      </c>
      <c r="AH12" s="49">
        <f>IF(ISBLANK(AG12),"-",AG12-AG11)</f>
        <v>867</v>
      </c>
      <c r="AI12" s="50">
        <f t="shared" ref="AI12:AI34" si="8">AH12/T12</f>
        <v>186.49171864917187</v>
      </c>
      <c r="AJ12" s="95">
        <v>0</v>
      </c>
      <c r="AK12" s="95">
        <v>0</v>
      </c>
      <c r="AL12" s="95">
        <v>1</v>
      </c>
      <c r="AM12" s="95">
        <v>1</v>
      </c>
      <c r="AN12" s="95">
        <v>1</v>
      </c>
      <c r="AO12" s="95">
        <v>0.5</v>
      </c>
      <c r="AP12" s="107">
        <v>11165008</v>
      </c>
      <c r="AQ12" s="107">
        <f t="shared" si="1"/>
        <v>1509</v>
      </c>
      <c r="AR12" s="110">
        <v>1.02</v>
      </c>
      <c r="AS12" s="52" t="s">
        <v>113</v>
      </c>
      <c r="AV12" s="39" t="s">
        <v>92</v>
      </c>
      <c r="AW12" s="39" t="s">
        <v>93</v>
      </c>
      <c r="AY12" s="80" t="s">
        <v>124</v>
      </c>
    </row>
    <row r="13" spans="2:51" x14ac:dyDescent="0.25">
      <c r="B13" s="40">
        <v>2.0833333333333299</v>
      </c>
      <c r="C13" s="40">
        <v>0.125</v>
      </c>
      <c r="D13" s="102">
        <v>11</v>
      </c>
      <c r="E13" s="41">
        <f t="shared" si="0"/>
        <v>7.746478873239437</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125</v>
      </c>
      <c r="P13" s="103">
        <v>108</v>
      </c>
      <c r="Q13" s="103">
        <v>13756403</v>
      </c>
      <c r="R13" s="46">
        <f t="shared" si="4"/>
        <v>4690</v>
      </c>
      <c r="S13" s="47">
        <f t="shared" si="5"/>
        <v>112.56</v>
      </c>
      <c r="T13" s="47">
        <f t="shared" si="6"/>
        <v>4.6900000000000004</v>
      </c>
      <c r="U13" s="104">
        <v>9.5</v>
      </c>
      <c r="V13" s="104">
        <f t="shared" si="7"/>
        <v>9.5</v>
      </c>
      <c r="W13" s="105" t="s">
        <v>131</v>
      </c>
      <c r="X13" s="107">
        <v>0</v>
      </c>
      <c r="Y13" s="107">
        <v>0</v>
      </c>
      <c r="Z13" s="107">
        <v>1015</v>
      </c>
      <c r="AA13" s="107">
        <v>1185</v>
      </c>
      <c r="AB13" s="107">
        <v>1016</v>
      </c>
      <c r="AC13" s="48" t="s">
        <v>90</v>
      </c>
      <c r="AD13" s="48" t="s">
        <v>90</v>
      </c>
      <c r="AE13" s="48" t="s">
        <v>90</v>
      </c>
      <c r="AF13" s="106" t="s">
        <v>90</v>
      </c>
      <c r="AG13" s="112">
        <v>49393502</v>
      </c>
      <c r="AH13" s="49">
        <f>IF(ISBLANK(AG13),"-",AG13-AG12)</f>
        <v>804</v>
      </c>
      <c r="AI13" s="50">
        <f t="shared" si="8"/>
        <v>171.42857142857142</v>
      </c>
      <c r="AJ13" s="95">
        <v>0</v>
      </c>
      <c r="AK13" s="95">
        <v>0</v>
      </c>
      <c r="AL13" s="95">
        <v>1</v>
      </c>
      <c r="AM13" s="95">
        <v>1</v>
      </c>
      <c r="AN13" s="95">
        <v>1</v>
      </c>
      <c r="AO13" s="95">
        <v>0.5</v>
      </c>
      <c r="AP13" s="107">
        <v>11166760</v>
      </c>
      <c r="AQ13" s="107">
        <f t="shared" si="1"/>
        <v>1752</v>
      </c>
      <c r="AR13" s="51"/>
      <c r="AS13" s="52" t="s">
        <v>113</v>
      </c>
      <c r="AV13" s="39" t="s">
        <v>94</v>
      </c>
      <c r="AW13" s="39" t="s">
        <v>95</v>
      </c>
      <c r="AY13" s="80" t="s">
        <v>129</v>
      </c>
    </row>
    <row r="14" spans="2:51" x14ac:dyDescent="0.25">
      <c r="B14" s="40">
        <v>2.125</v>
      </c>
      <c r="C14" s="40">
        <v>0.16666666666666699</v>
      </c>
      <c r="D14" s="102">
        <v>13</v>
      </c>
      <c r="E14" s="41">
        <f t="shared" si="0"/>
        <v>9.1549295774647899</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122</v>
      </c>
      <c r="P14" s="103">
        <v>117</v>
      </c>
      <c r="Q14" s="103">
        <v>13761472</v>
      </c>
      <c r="R14" s="46">
        <f t="shared" si="4"/>
        <v>5069</v>
      </c>
      <c r="S14" s="47">
        <f t="shared" si="5"/>
        <v>121.65600000000001</v>
      </c>
      <c r="T14" s="47">
        <f t="shared" si="6"/>
        <v>5.069</v>
      </c>
      <c r="U14" s="104">
        <v>9.5</v>
      </c>
      <c r="V14" s="104">
        <f t="shared" si="7"/>
        <v>9.5</v>
      </c>
      <c r="W14" s="105" t="s">
        <v>131</v>
      </c>
      <c r="X14" s="107">
        <v>0</v>
      </c>
      <c r="Y14" s="107">
        <v>0</v>
      </c>
      <c r="Z14" s="107">
        <v>1047</v>
      </c>
      <c r="AA14" s="107">
        <v>1185</v>
      </c>
      <c r="AB14" s="107">
        <v>1047</v>
      </c>
      <c r="AC14" s="48" t="s">
        <v>90</v>
      </c>
      <c r="AD14" s="48" t="s">
        <v>90</v>
      </c>
      <c r="AE14" s="48" t="s">
        <v>90</v>
      </c>
      <c r="AF14" s="106" t="s">
        <v>90</v>
      </c>
      <c r="AG14" s="112">
        <v>49394359</v>
      </c>
      <c r="AH14" s="49">
        <f t="shared" ref="AH14:AH34" si="9">IF(ISBLANK(AG14),"-",AG14-AG13)</f>
        <v>857</v>
      </c>
      <c r="AI14" s="50">
        <f t="shared" si="8"/>
        <v>169.06687709607417</v>
      </c>
      <c r="AJ14" s="95">
        <v>0</v>
      </c>
      <c r="AK14" s="95">
        <v>0</v>
      </c>
      <c r="AL14" s="95">
        <v>1</v>
      </c>
      <c r="AM14" s="95">
        <v>1</v>
      </c>
      <c r="AN14" s="95">
        <v>1</v>
      </c>
      <c r="AO14" s="95">
        <v>0</v>
      </c>
      <c r="AP14" s="107">
        <v>11166760</v>
      </c>
      <c r="AQ14" s="107">
        <f>AP14-AP13</f>
        <v>0</v>
      </c>
      <c r="AR14" s="51"/>
      <c r="AS14" s="52" t="s">
        <v>113</v>
      </c>
      <c r="AT14" s="54"/>
      <c r="AV14" s="39" t="s">
        <v>96</v>
      </c>
      <c r="AW14" s="39" t="s">
        <v>97</v>
      </c>
      <c r="AY14" s="80" t="s">
        <v>146</v>
      </c>
    </row>
    <row r="15" spans="2:51" ht="14.25" customHeight="1" x14ac:dyDescent="0.25">
      <c r="B15" s="40">
        <v>2.1666666666666701</v>
      </c>
      <c r="C15" s="40">
        <v>0.20833333333333301</v>
      </c>
      <c r="D15" s="102">
        <v>13</v>
      </c>
      <c r="E15" s="41">
        <f t="shared" si="0"/>
        <v>9.1549295774647899</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127</v>
      </c>
      <c r="P15" s="103">
        <v>126</v>
      </c>
      <c r="Q15" s="103">
        <v>13766805</v>
      </c>
      <c r="R15" s="46">
        <f t="shared" si="4"/>
        <v>5333</v>
      </c>
      <c r="S15" s="47">
        <f t="shared" si="5"/>
        <v>127.992</v>
      </c>
      <c r="T15" s="47">
        <f t="shared" si="6"/>
        <v>5.3330000000000002</v>
      </c>
      <c r="U15" s="104">
        <v>9.5</v>
      </c>
      <c r="V15" s="104">
        <f t="shared" si="7"/>
        <v>9.5</v>
      </c>
      <c r="W15" s="105" t="s">
        <v>131</v>
      </c>
      <c r="X15" s="107">
        <v>0</v>
      </c>
      <c r="Y15" s="107">
        <v>0</v>
      </c>
      <c r="Z15" s="107">
        <v>1117</v>
      </c>
      <c r="AA15" s="107">
        <v>1185</v>
      </c>
      <c r="AB15" s="107">
        <v>1177</v>
      </c>
      <c r="AC15" s="48" t="s">
        <v>90</v>
      </c>
      <c r="AD15" s="48" t="s">
        <v>90</v>
      </c>
      <c r="AE15" s="48" t="s">
        <v>90</v>
      </c>
      <c r="AF15" s="106" t="s">
        <v>90</v>
      </c>
      <c r="AG15" s="112">
        <v>49395274</v>
      </c>
      <c r="AH15" s="49">
        <f t="shared" si="9"/>
        <v>915</v>
      </c>
      <c r="AI15" s="50">
        <f t="shared" si="8"/>
        <v>171.57322332645791</v>
      </c>
      <c r="AJ15" s="95">
        <v>0</v>
      </c>
      <c r="AK15" s="95">
        <v>0</v>
      </c>
      <c r="AL15" s="95">
        <v>1</v>
      </c>
      <c r="AM15" s="95">
        <v>1</v>
      </c>
      <c r="AN15" s="95">
        <v>1</v>
      </c>
      <c r="AO15" s="95">
        <v>0</v>
      </c>
      <c r="AP15" s="107">
        <v>11166760</v>
      </c>
      <c r="AQ15" s="107">
        <f>AP15-AP14</f>
        <v>0</v>
      </c>
      <c r="AR15" s="51"/>
      <c r="AS15" s="52" t="s">
        <v>113</v>
      </c>
      <c r="AV15" s="39" t="s">
        <v>98</v>
      </c>
      <c r="AW15" s="39" t="s">
        <v>99</v>
      </c>
      <c r="AY15" s="94"/>
    </row>
    <row r="16" spans="2:51" x14ac:dyDescent="0.25">
      <c r="B16" s="40">
        <v>2.2083333333333299</v>
      </c>
      <c r="C16" s="40">
        <v>0.25</v>
      </c>
      <c r="D16" s="102">
        <v>10</v>
      </c>
      <c r="E16" s="41">
        <f t="shared" si="0"/>
        <v>7.042253521126761</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141</v>
      </c>
      <c r="P16" s="103">
        <v>131</v>
      </c>
      <c r="Q16" s="103">
        <v>13772116</v>
      </c>
      <c r="R16" s="46">
        <f t="shared" si="4"/>
        <v>5311</v>
      </c>
      <c r="S16" s="47">
        <f t="shared" si="5"/>
        <v>127.464</v>
      </c>
      <c r="T16" s="47">
        <f t="shared" si="6"/>
        <v>5.3109999999999999</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49396338</v>
      </c>
      <c r="AH16" s="49">
        <f t="shared" si="9"/>
        <v>1064</v>
      </c>
      <c r="AI16" s="50">
        <f t="shared" si="8"/>
        <v>200.33891922425155</v>
      </c>
      <c r="AJ16" s="95">
        <v>0</v>
      </c>
      <c r="AK16" s="95">
        <v>0</v>
      </c>
      <c r="AL16" s="95">
        <v>1</v>
      </c>
      <c r="AM16" s="95">
        <v>1</v>
      </c>
      <c r="AN16" s="95">
        <v>1</v>
      </c>
      <c r="AO16" s="95">
        <v>0</v>
      </c>
      <c r="AP16" s="107">
        <v>11166760</v>
      </c>
      <c r="AQ16" s="107">
        <f>AP16-AP15</f>
        <v>0</v>
      </c>
      <c r="AR16" s="53">
        <v>1.1200000000000001</v>
      </c>
      <c r="AS16" s="52" t="s">
        <v>101</v>
      </c>
      <c r="AV16" s="39" t="s">
        <v>102</v>
      </c>
      <c r="AW16" s="39" t="s">
        <v>103</v>
      </c>
      <c r="AY16" s="94"/>
    </row>
    <row r="17" spans="1:51" x14ac:dyDescent="0.25">
      <c r="B17" s="40">
        <v>2.25</v>
      </c>
      <c r="C17" s="40">
        <v>0.29166666666666702</v>
      </c>
      <c r="D17" s="102">
        <v>8</v>
      </c>
      <c r="E17" s="41">
        <f t="shared" si="0"/>
        <v>5.6338028169014089</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135</v>
      </c>
      <c r="P17" s="103">
        <v>141</v>
      </c>
      <c r="Q17" s="103">
        <v>13778022</v>
      </c>
      <c r="R17" s="46">
        <f t="shared" si="4"/>
        <v>5906</v>
      </c>
      <c r="S17" s="47">
        <f t="shared" si="5"/>
        <v>141.744</v>
      </c>
      <c r="T17" s="47">
        <f t="shared" si="6"/>
        <v>5.9059999999999997</v>
      </c>
      <c r="U17" s="104">
        <v>9.3000000000000007</v>
      </c>
      <c r="V17" s="104">
        <f t="shared" si="7"/>
        <v>9.3000000000000007</v>
      </c>
      <c r="W17" s="105" t="s">
        <v>127</v>
      </c>
      <c r="X17" s="107">
        <v>1016</v>
      </c>
      <c r="Y17" s="107">
        <v>0</v>
      </c>
      <c r="Z17" s="107">
        <v>1187</v>
      </c>
      <c r="AA17" s="107">
        <v>1185</v>
      </c>
      <c r="AB17" s="107">
        <v>1187</v>
      </c>
      <c r="AC17" s="48" t="s">
        <v>90</v>
      </c>
      <c r="AD17" s="48" t="s">
        <v>90</v>
      </c>
      <c r="AE17" s="48" t="s">
        <v>90</v>
      </c>
      <c r="AF17" s="106" t="s">
        <v>90</v>
      </c>
      <c r="AG17" s="112">
        <v>49397519</v>
      </c>
      <c r="AH17" s="49">
        <f t="shared" si="9"/>
        <v>1181</v>
      </c>
      <c r="AI17" s="50">
        <f t="shared" si="8"/>
        <v>199.96613613274636</v>
      </c>
      <c r="AJ17" s="95">
        <v>1</v>
      </c>
      <c r="AK17" s="95">
        <v>0</v>
      </c>
      <c r="AL17" s="95">
        <v>1</v>
      </c>
      <c r="AM17" s="95">
        <v>1</v>
      </c>
      <c r="AN17" s="95">
        <v>1</v>
      </c>
      <c r="AO17" s="95">
        <v>0</v>
      </c>
      <c r="AP17" s="107">
        <v>11166760</v>
      </c>
      <c r="AQ17" s="107">
        <f t="shared" si="1"/>
        <v>0</v>
      </c>
      <c r="AR17" s="51"/>
      <c r="AS17" s="52" t="s">
        <v>101</v>
      </c>
      <c r="AT17" s="54"/>
      <c r="AV17" s="39" t="s">
        <v>104</v>
      </c>
      <c r="AW17" s="39" t="s">
        <v>105</v>
      </c>
      <c r="AY17" s="97"/>
    </row>
    <row r="18" spans="1:51" x14ac:dyDescent="0.25">
      <c r="B18" s="40">
        <v>2.2916666666666701</v>
      </c>
      <c r="C18" s="40">
        <v>0.33333333333333298</v>
      </c>
      <c r="D18" s="102">
        <v>7</v>
      </c>
      <c r="E18" s="41">
        <f t="shared" si="0"/>
        <v>4.9295774647887329</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134</v>
      </c>
      <c r="P18" s="103">
        <v>140</v>
      </c>
      <c r="Q18" s="103">
        <v>13784019</v>
      </c>
      <c r="R18" s="46">
        <f t="shared" si="4"/>
        <v>5997</v>
      </c>
      <c r="S18" s="47">
        <f t="shared" si="5"/>
        <v>143.928</v>
      </c>
      <c r="T18" s="47">
        <f t="shared" si="6"/>
        <v>5.9969999999999999</v>
      </c>
      <c r="U18" s="104">
        <v>8.6999999999999993</v>
      </c>
      <c r="V18" s="104">
        <f t="shared" si="7"/>
        <v>8.6999999999999993</v>
      </c>
      <c r="W18" s="105" t="s">
        <v>127</v>
      </c>
      <c r="X18" s="107">
        <v>1015</v>
      </c>
      <c r="Y18" s="107">
        <v>0</v>
      </c>
      <c r="Z18" s="107">
        <v>1186</v>
      </c>
      <c r="AA18" s="107">
        <v>1185</v>
      </c>
      <c r="AB18" s="107">
        <v>1186</v>
      </c>
      <c r="AC18" s="48" t="s">
        <v>90</v>
      </c>
      <c r="AD18" s="48" t="s">
        <v>90</v>
      </c>
      <c r="AE18" s="48" t="s">
        <v>90</v>
      </c>
      <c r="AF18" s="106" t="s">
        <v>90</v>
      </c>
      <c r="AG18" s="112">
        <v>49398714</v>
      </c>
      <c r="AH18" s="49">
        <f t="shared" si="9"/>
        <v>1195</v>
      </c>
      <c r="AI18" s="50">
        <f t="shared" si="8"/>
        <v>199.26629981657496</v>
      </c>
      <c r="AJ18" s="95">
        <v>1</v>
      </c>
      <c r="AK18" s="95">
        <v>0</v>
      </c>
      <c r="AL18" s="95">
        <v>1</v>
      </c>
      <c r="AM18" s="95">
        <v>1</v>
      </c>
      <c r="AN18" s="95">
        <v>1</v>
      </c>
      <c r="AO18" s="95">
        <v>0</v>
      </c>
      <c r="AP18" s="107">
        <v>11166760</v>
      </c>
      <c r="AQ18" s="107">
        <f t="shared" si="1"/>
        <v>0</v>
      </c>
      <c r="AR18" s="51"/>
      <c r="AS18" s="52" t="s">
        <v>101</v>
      </c>
      <c r="AV18" s="39" t="s">
        <v>106</v>
      </c>
      <c r="AW18" s="39" t="s">
        <v>107</v>
      </c>
      <c r="AY18" s="97"/>
    </row>
    <row r="19" spans="1:51" x14ac:dyDescent="0.25">
      <c r="A19" s="94" t="s">
        <v>130</v>
      </c>
      <c r="B19" s="40">
        <v>2.3333333333333299</v>
      </c>
      <c r="C19" s="40">
        <v>0.375</v>
      </c>
      <c r="D19" s="102">
        <v>7</v>
      </c>
      <c r="E19" s="41">
        <f t="shared" si="0"/>
        <v>4.9295774647887329</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133</v>
      </c>
      <c r="P19" s="103">
        <v>140</v>
      </c>
      <c r="Q19" s="103">
        <v>13790052</v>
      </c>
      <c r="R19" s="46">
        <f t="shared" si="4"/>
        <v>6033</v>
      </c>
      <c r="S19" s="47">
        <f t="shared" si="5"/>
        <v>144.792</v>
      </c>
      <c r="T19" s="47">
        <f t="shared" si="6"/>
        <v>6.0330000000000004</v>
      </c>
      <c r="U19" s="104">
        <v>8.1999999999999993</v>
      </c>
      <c r="V19" s="104">
        <f t="shared" si="7"/>
        <v>8.1999999999999993</v>
      </c>
      <c r="W19" s="105" t="s">
        <v>127</v>
      </c>
      <c r="X19" s="107">
        <v>1016</v>
      </c>
      <c r="Y19" s="107">
        <v>0</v>
      </c>
      <c r="Z19" s="107">
        <v>1187</v>
      </c>
      <c r="AA19" s="107">
        <v>1185</v>
      </c>
      <c r="AB19" s="107">
        <v>1187</v>
      </c>
      <c r="AC19" s="48" t="s">
        <v>90</v>
      </c>
      <c r="AD19" s="48" t="s">
        <v>90</v>
      </c>
      <c r="AE19" s="48" t="s">
        <v>90</v>
      </c>
      <c r="AF19" s="106" t="s">
        <v>90</v>
      </c>
      <c r="AG19" s="112">
        <v>49399904</v>
      </c>
      <c r="AH19" s="49">
        <f t="shared" si="9"/>
        <v>1190</v>
      </c>
      <c r="AI19" s="50">
        <f t="shared" si="8"/>
        <v>197.24846676611966</v>
      </c>
      <c r="AJ19" s="95">
        <v>1</v>
      </c>
      <c r="AK19" s="95">
        <v>0</v>
      </c>
      <c r="AL19" s="95">
        <v>1</v>
      </c>
      <c r="AM19" s="95">
        <v>1</v>
      </c>
      <c r="AN19" s="95">
        <v>1</v>
      </c>
      <c r="AO19" s="95">
        <v>0</v>
      </c>
      <c r="AP19" s="107">
        <v>11166760</v>
      </c>
      <c r="AQ19" s="107">
        <f t="shared" si="1"/>
        <v>0</v>
      </c>
      <c r="AR19" s="51"/>
      <c r="AS19" s="52" t="s">
        <v>101</v>
      </c>
      <c r="AV19" s="39" t="s">
        <v>108</v>
      </c>
      <c r="AW19" s="39" t="s">
        <v>109</v>
      </c>
      <c r="AY19" s="97"/>
    </row>
    <row r="20" spans="1:51" x14ac:dyDescent="0.25">
      <c r="B20" s="40">
        <v>2.375</v>
      </c>
      <c r="C20" s="40">
        <v>0.41666666666666669</v>
      </c>
      <c r="D20" s="102">
        <v>6</v>
      </c>
      <c r="E20" s="41">
        <f t="shared" si="0"/>
        <v>4.2253521126760569</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133</v>
      </c>
      <c r="P20" s="103">
        <v>140</v>
      </c>
      <c r="Q20" s="103">
        <v>13796102</v>
      </c>
      <c r="R20" s="46">
        <f t="shared" si="4"/>
        <v>6050</v>
      </c>
      <c r="S20" s="47">
        <f t="shared" si="5"/>
        <v>145.19999999999999</v>
      </c>
      <c r="T20" s="47">
        <f t="shared" si="6"/>
        <v>6.05</v>
      </c>
      <c r="U20" s="104">
        <v>7.7</v>
      </c>
      <c r="V20" s="104">
        <f t="shared" si="7"/>
        <v>7.7</v>
      </c>
      <c r="W20" s="105" t="s">
        <v>127</v>
      </c>
      <c r="X20" s="107">
        <v>1046</v>
      </c>
      <c r="Y20" s="107">
        <v>0</v>
      </c>
      <c r="Z20" s="107">
        <v>1187</v>
      </c>
      <c r="AA20" s="107">
        <v>1185</v>
      </c>
      <c r="AB20" s="107">
        <v>1187</v>
      </c>
      <c r="AC20" s="48" t="s">
        <v>90</v>
      </c>
      <c r="AD20" s="48" t="s">
        <v>90</v>
      </c>
      <c r="AE20" s="48" t="s">
        <v>90</v>
      </c>
      <c r="AF20" s="106" t="s">
        <v>90</v>
      </c>
      <c r="AG20" s="112">
        <v>49401105</v>
      </c>
      <c r="AH20" s="49">
        <f t="shared" si="9"/>
        <v>1201</v>
      </c>
      <c r="AI20" s="50">
        <f t="shared" si="8"/>
        <v>198.51239669421489</v>
      </c>
      <c r="AJ20" s="95">
        <v>1</v>
      </c>
      <c r="AK20" s="95">
        <v>0</v>
      </c>
      <c r="AL20" s="95">
        <v>1</v>
      </c>
      <c r="AM20" s="95">
        <v>1</v>
      </c>
      <c r="AN20" s="95">
        <v>1</v>
      </c>
      <c r="AO20" s="95">
        <v>0</v>
      </c>
      <c r="AP20" s="107">
        <v>11166760</v>
      </c>
      <c r="AQ20" s="107">
        <v>0</v>
      </c>
      <c r="AR20" s="53">
        <v>1.22</v>
      </c>
      <c r="AS20" s="52" t="s">
        <v>130</v>
      </c>
      <c r="AY20" s="97"/>
    </row>
    <row r="21" spans="1:51" x14ac:dyDescent="0.25">
      <c r="B21" s="40">
        <v>2.4166666666666701</v>
      </c>
      <c r="C21" s="40">
        <v>0.45833333333333298</v>
      </c>
      <c r="D21" s="102">
        <v>6</v>
      </c>
      <c r="E21" s="41">
        <f t="shared" si="0"/>
        <v>4.2253521126760569</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132</v>
      </c>
      <c r="P21" s="103">
        <v>144</v>
      </c>
      <c r="Q21" s="103">
        <v>13802259</v>
      </c>
      <c r="R21" s="46">
        <f t="shared" si="4"/>
        <v>6157</v>
      </c>
      <c r="S21" s="47">
        <f t="shared" si="5"/>
        <v>147.768</v>
      </c>
      <c r="T21" s="47">
        <f t="shared" si="6"/>
        <v>6.157</v>
      </c>
      <c r="U21" s="104">
        <v>7.7</v>
      </c>
      <c r="V21" s="104">
        <f t="shared" si="7"/>
        <v>7.7</v>
      </c>
      <c r="W21" s="105" t="s">
        <v>127</v>
      </c>
      <c r="X21" s="107">
        <v>1046</v>
      </c>
      <c r="Y21" s="107">
        <v>0</v>
      </c>
      <c r="Z21" s="107">
        <v>1187</v>
      </c>
      <c r="AA21" s="107">
        <v>1185</v>
      </c>
      <c r="AB21" s="107">
        <v>1187</v>
      </c>
      <c r="AC21" s="48" t="s">
        <v>90</v>
      </c>
      <c r="AD21" s="48" t="s">
        <v>90</v>
      </c>
      <c r="AE21" s="48" t="s">
        <v>90</v>
      </c>
      <c r="AF21" s="106" t="s">
        <v>90</v>
      </c>
      <c r="AG21" s="112">
        <v>49402305</v>
      </c>
      <c r="AH21" s="49">
        <f t="shared" si="9"/>
        <v>1200</v>
      </c>
      <c r="AI21" s="50">
        <f t="shared" si="8"/>
        <v>194.900113691733</v>
      </c>
      <c r="AJ21" s="95">
        <v>1</v>
      </c>
      <c r="AK21" s="95">
        <v>0</v>
      </c>
      <c r="AL21" s="95">
        <v>1</v>
      </c>
      <c r="AM21" s="95">
        <v>1</v>
      </c>
      <c r="AN21" s="95">
        <v>1</v>
      </c>
      <c r="AO21" s="95">
        <v>0</v>
      </c>
      <c r="AP21" s="107">
        <v>11166760</v>
      </c>
      <c r="AQ21" s="107">
        <f t="shared" si="1"/>
        <v>0</v>
      </c>
      <c r="AR21" s="51"/>
      <c r="AS21" s="52" t="s">
        <v>101</v>
      </c>
      <c r="AY21" s="97"/>
    </row>
    <row r="22" spans="1:51" x14ac:dyDescent="0.25">
      <c r="A22" s="94" t="s">
        <v>135</v>
      </c>
      <c r="B22" s="40">
        <v>2.4583333333333299</v>
      </c>
      <c r="C22" s="40">
        <v>0.5</v>
      </c>
      <c r="D22" s="102">
        <v>5</v>
      </c>
      <c r="E22" s="41">
        <f t="shared" si="0"/>
        <v>3.5211267605633805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130</v>
      </c>
      <c r="P22" s="103">
        <v>138</v>
      </c>
      <c r="Q22" s="103">
        <v>13808447</v>
      </c>
      <c r="R22" s="46">
        <f t="shared" si="4"/>
        <v>6188</v>
      </c>
      <c r="S22" s="47">
        <f t="shared" si="5"/>
        <v>148.512</v>
      </c>
      <c r="T22" s="47">
        <f t="shared" si="6"/>
        <v>6.1879999999999997</v>
      </c>
      <c r="U22" s="104">
        <v>6.5</v>
      </c>
      <c r="V22" s="104">
        <f t="shared" si="7"/>
        <v>6.5</v>
      </c>
      <c r="W22" s="105" t="s">
        <v>127</v>
      </c>
      <c r="X22" s="107">
        <v>1046</v>
      </c>
      <c r="Y22" s="107">
        <v>0</v>
      </c>
      <c r="Z22" s="107">
        <v>1187</v>
      </c>
      <c r="AA22" s="107">
        <v>1185</v>
      </c>
      <c r="AB22" s="107">
        <v>1187</v>
      </c>
      <c r="AC22" s="48" t="s">
        <v>90</v>
      </c>
      <c r="AD22" s="48" t="s">
        <v>90</v>
      </c>
      <c r="AE22" s="48" t="s">
        <v>90</v>
      </c>
      <c r="AF22" s="106" t="s">
        <v>90</v>
      </c>
      <c r="AG22" s="112">
        <v>49403502</v>
      </c>
      <c r="AH22" s="49">
        <f t="shared" si="9"/>
        <v>1197</v>
      </c>
      <c r="AI22" s="50">
        <f t="shared" si="8"/>
        <v>193.43891402714934</v>
      </c>
      <c r="AJ22" s="95">
        <v>1</v>
      </c>
      <c r="AK22" s="95">
        <v>0</v>
      </c>
      <c r="AL22" s="95">
        <v>1</v>
      </c>
      <c r="AM22" s="95">
        <v>1</v>
      </c>
      <c r="AN22" s="95">
        <v>1</v>
      </c>
      <c r="AO22" s="95">
        <v>0</v>
      </c>
      <c r="AP22" s="107">
        <v>11166760</v>
      </c>
      <c r="AQ22" s="107">
        <f t="shared" si="1"/>
        <v>0</v>
      </c>
      <c r="AR22" s="51"/>
      <c r="AS22" s="52" t="s">
        <v>101</v>
      </c>
      <c r="AV22" s="55" t="s">
        <v>110</v>
      </c>
      <c r="AY22" s="97"/>
    </row>
    <row r="23" spans="1:51" x14ac:dyDescent="0.25">
      <c r="B23" s="40">
        <v>2.5</v>
      </c>
      <c r="C23" s="40">
        <v>0.54166666666666696</v>
      </c>
      <c r="D23" s="102">
        <v>5</v>
      </c>
      <c r="E23" s="41">
        <f t="shared" si="0"/>
        <v>3.5211267605633805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129</v>
      </c>
      <c r="P23" s="103">
        <v>136</v>
      </c>
      <c r="Q23" s="103">
        <v>13814246</v>
      </c>
      <c r="R23" s="46">
        <f t="shared" si="4"/>
        <v>5799</v>
      </c>
      <c r="S23" s="47">
        <f t="shared" si="5"/>
        <v>139.17599999999999</v>
      </c>
      <c r="T23" s="47">
        <f t="shared" si="6"/>
        <v>5.7990000000000004</v>
      </c>
      <c r="U23" s="104">
        <v>5.9</v>
      </c>
      <c r="V23" s="104">
        <f t="shared" si="7"/>
        <v>5.9</v>
      </c>
      <c r="W23" s="105" t="s">
        <v>127</v>
      </c>
      <c r="X23" s="107">
        <v>1046</v>
      </c>
      <c r="Y23" s="107">
        <v>0</v>
      </c>
      <c r="Z23" s="107">
        <v>1187</v>
      </c>
      <c r="AA23" s="107">
        <v>1185</v>
      </c>
      <c r="AB23" s="107">
        <v>1187</v>
      </c>
      <c r="AC23" s="48" t="s">
        <v>90</v>
      </c>
      <c r="AD23" s="48" t="s">
        <v>90</v>
      </c>
      <c r="AE23" s="48" t="s">
        <v>90</v>
      </c>
      <c r="AF23" s="106" t="s">
        <v>90</v>
      </c>
      <c r="AG23" s="112">
        <v>49404681</v>
      </c>
      <c r="AH23" s="49">
        <f t="shared" si="9"/>
        <v>1179</v>
      </c>
      <c r="AI23" s="50">
        <f t="shared" si="8"/>
        <v>203.31091567511638</v>
      </c>
      <c r="AJ23" s="95">
        <v>1</v>
      </c>
      <c r="AK23" s="95">
        <v>0</v>
      </c>
      <c r="AL23" s="95">
        <v>1</v>
      </c>
      <c r="AM23" s="95">
        <v>1</v>
      </c>
      <c r="AN23" s="95">
        <v>1</v>
      </c>
      <c r="AO23" s="95">
        <v>0</v>
      </c>
      <c r="AP23" s="107">
        <v>11166760</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129</v>
      </c>
      <c r="P24" s="103">
        <v>133</v>
      </c>
      <c r="Q24" s="103">
        <v>13820414</v>
      </c>
      <c r="R24" s="46">
        <f t="shared" si="4"/>
        <v>6168</v>
      </c>
      <c r="S24" s="47">
        <f t="shared" si="5"/>
        <v>148.03200000000001</v>
      </c>
      <c r="T24" s="47">
        <f t="shared" si="6"/>
        <v>6.1680000000000001</v>
      </c>
      <c r="U24" s="104">
        <v>5.4</v>
      </c>
      <c r="V24" s="104">
        <f t="shared" si="7"/>
        <v>5.4</v>
      </c>
      <c r="W24" s="105" t="s">
        <v>127</v>
      </c>
      <c r="X24" s="107">
        <v>1046</v>
      </c>
      <c r="Y24" s="107">
        <v>0</v>
      </c>
      <c r="Z24" s="107">
        <v>1187</v>
      </c>
      <c r="AA24" s="107">
        <v>1185</v>
      </c>
      <c r="AB24" s="107">
        <v>1187</v>
      </c>
      <c r="AC24" s="48" t="s">
        <v>90</v>
      </c>
      <c r="AD24" s="48" t="s">
        <v>90</v>
      </c>
      <c r="AE24" s="48" t="s">
        <v>90</v>
      </c>
      <c r="AF24" s="106" t="s">
        <v>90</v>
      </c>
      <c r="AG24" s="112">
        <v>49405902</v>
      </c>
      <c r="AH24" s="49">
        <f>IF(ISBLANK(AG24),"-",AG24-AG23)</f>
        <v>1221</v>
      </c>
      <c r="AI24" s="50">
        <f t="shared" si="8"/>
        <v>197.95719844357976</v>
      </c>
      <c r="AJ24" s="95">
        <v>1</v>
      </c>
      <c r="AK24" s="95">
        <v>0</v>
      </c>
      <c r="AL24" s="95">
        <v>1</v>
      </c>
      <c r="AM24" s="95">
        <v>1</v>
      </c>
      <c r="AN24" s="95">
        <v>1</v>
      </c>
      <c r="AO24" s="95">
        <v>0</v>
      </c>
      <c r="AP24" s="107">
        <v>11166760</v>
      </c>
      <c r="AQ24" s="107">
        <f t="shared" si="1"/>
        <v>0</v>
      </c>
      <c r="AR24" s="53">
        <v>1.25</v>
      </c>
      <c r="AS24" s="52" t="s">
        <v>113</v>
      </c>
      <c r="AV24" s="58" t="s">
        <v>29</v>
      </c>
      <c r="AW24" s="58">
        <v>14.7</v>
      </c>
      <c r="AY24" s="97"/>
    </row>
    <row r="25" spans="1:51" x14ac:dyDescent="0.25">
      <c r="A25" s="94" t="s">
        <v>130</v>
      </c>
      <c r="B25" s="40">
        <v>2.5833333333333299</v>
      </c>
      <c r="C25" s="40">
        <v>0.625</v>
      </c>
      <c r="D25" s="102">
        <v>5</v>
      </c>
      <c r="E25" s="41">
        <f t="shared" si="0"/>
        <v>3.5211267605633805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130</v>
      </c>
      <c r="P25" s="103">
        <v>126</v>
      </c>
      <c r="Q25" s="103">
        <v>13825772</v>
      </c>
      <c r="R25" s="46">
        <f t="shared" si="4"/>
        <v>5358</v>
      </c>
      <c r="S25" s="47">
        <f t="shared" si="5"/>
        <v>128.59200000000001</v>
      </c>
      <c r="T25" s="47">
        <f t="shared" si="6"/>
        <v>5.3579999999999997</v>
      </c>
      <c r="U25" s="104">
        <v>5</v>
      </c>
      <c r="V25" s="104">
        <f t="shared" si="7"/>
        <v>5</v>
      </c>
      <c r="W25" s="105" t="s">
        <v>127</v>
      </c>
      <c r="X25" s="107">
        <v>1025</v>
      </c>
      <c r="Y25" s="107">
        <v>0</v>
      </c>
      <c r="Z25" s="107">
        <v>1187</v>
      </c>
      <c r="AA25" s="107">
        <v>1185</v>
      </c>
      <c r="AB25" s="107">
        <v>1187</v>
      </c>
      <c r="AC25" s="48" t="s">
        <v>90</v>
      </c>
      <c r="AD25" s="48" t="s">
        <v>90</v>
      </c>
      <c r="AE25" s="48" t="s">
        <v>90</v>
      </c>
      <c r="AF25" s="106" t="s">
        <v>90</v>
      </c>
      <c r="AG25" s="112">
        <v>49407006</v>
      </c>
      <c r="AH25" s="49">
        <f t="shared" si="9"/>
        <v>1104</v>
      </c>
      <c r="AI25" s="50">
        <f t="shared" si="8"/>
        <v>206.04703247480404</v>
      </c>
      <c r="AJ25" s="95">
        <v>1</v>
      </c>
      <c r="AK25" s="95">
        <v>0</v>
      </c>
      <c r="AL25" s="95">
        <v>1</v>
      </c>
      <c r="AM25" s="95">
        <v>1</v>
      </c>
      <c r="AN25" s="95">
        <v>1</v>
      </c>
      <c r="AO25" s="95">
        <v>0</v>
      </c>
      <c r="AP25" s="107">
        <v>11166760</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132</v>
      </c>
      <c r="P26" s="103">
        <v>137</v>
      </c>
      <c r="Q26" s="103">
        <v>13831840</v>
      </c>
      <c r="R26" s="46">
        <f t="shared" si="4"/>
        <v>6068</v>
      </c>
      <c r="S26" s="47">
        <f t="shared" si="5"/>
        <v>145.63200000000001</v>
      </c>
      <c r="T26" s="47">
        <f t="shared" si="6"/>
        <v>6.0679999999999996</v>
      </c>
      <c r="U26" s="104">
        <v>4.7</v>
      </c>
      <c r="V26" s="104">
        <f t="shared" si="7"/>
        <v>4.7</v>
      </c>
      <c r="W26" s="105" t="s">
        <v>127</v>
      </c>
      <c r="X26" s="107">
        <v>1025</v>
      </c>
      <c r="Y26" s="107">
        <v>0</v>
      </c>
      <c r="Z26" s="107">
        <v>1187</v>
      </c>
      <c r="AA26" s="107">
        <v>1185</v>
      </c>
      <c r="AB26" s="107">
        <v>1188</v>
      </c>
      <c r="AC26" s="48" t="s">
        <v>90</v>
      </c>
      <c r="AD26" s="48" t="s">
        <v>90</v>
      </c>
      <c r="AE26" s="48" t="s">
        <v>90</v>
      </c>
      <c r="AF26" s="106" t="s">
        <v>90</v>
      </c>
      <c r="AG26" s="112">
        <v>49408221</v>
      </c>
      <c r="AH26" s="49">
        <f t="shared" si="9"/>
        <v>1215</v>
      </c>
      <c r="AI26" s="50">
        <f t="shared" si="8"/>
        <v>200.23071852340146</v>
      </c>
      <c r="AJ26" s="95">
        <v>1</v>
      </c>
      <c r="AK26" s="95">
        <v>0</v>
      </c>
      <c r="AL26" s="95">
        <v>1</v>
      </c>
      <c r="AM26" s="95">
        <v>1</v>
      </c>
      <c r="AN26" s="95">
        <v>1</v>
      </c>
      <c r="AO26" s="95">
        <v>0</v>
      </c>
      <c r="AP26" s="107">
        <v>11166760</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132</v>
      </c>
      <c r="P27" s="103">
        <v>135</v>
      </c>
      <c r="Q27" s="103">
        <v>13837438</v>
      </c>
      <c r="R27" s="46">
        <f t="shared" si="4"/>
        <v>5598</v>
      </c>
      <c r="S27" s="47">
        <f t="shared" si="5"/>
        <v>134.352</v>
      </c>
      <c r="T27" s="47">
        <f t="shared" si="6"/>
        <v>5.5979999999999999</v>
      </c>
      <c r="U27" s="104">
        <v>4.4000000000000004</v>
      </c>
      <c r="V27" s="104">
        <f t="shared" si="7"/>
        <v>4.4000000000000004</v>
      </c>
      <c r="W27" s="105" t="s">
        <v>127</v>
      </c>
      <c r="X27" s="107">
        <v>1026</v>
      </c>
      <c r="Y27" s="107">
        <v>0</v>
      </c>
      <c r="Z27" s="107">
        <v>1187</v>
      </c>
      <c r="AA27" s="107">
        <v>1185</v>
      </c>
      <c r="AB27" s="107">
        <v>1188</v>
      </c>
      <c r="AC27" s="48" t="s">
        <v>90</v>
      </c>
      <c r="AD27" s="48" t="s">
        <v>90</v>
      </c>
      <c r="AE27" s="48" t="s">
        <v>90</v>
      </c>
      <c r="AF27" s="106" t="s">
        <v>90</v>
      </c>
      <c r="AG27" s="112">
        <v>49409366</v>
      </c>
      <c r="AH27" s="49">
        <f t="shared" si="9"/>
        <v>1145</v>
      </c>
      <c r="AI27" s="50">
        <f t="shared" si="8"/>
        <v>204.53733476241516</v>
      </c>
      <c r="AJ27" s="95">
        <v>1</v>
      </c>
      <c r="AK27" s="95">
        <v>0</v>
      </c>
      <c r="AL27" s="95">
        <v>1</v>
      </c>
      <c r="AM27" s="95">
        <v>1</v>
      </c>
      <c r="AN27" s="95">
        <v>1</v>
      </c>
      <c r="AO27" s="95">
        <v>0</v>
      </c>
      <c r="AP27" s="107">
        <v>11166760</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133</v>
      </c>
      <c r="P28" s="103">
        <v>139</v>
      </c>
      <c r="Q28" s="103">
        <v>13843356</v>
      </c>
      <c r="R28" s="46">
        <f t="shared" si="4"/>
        <v>5918</v>
      </c>
      <c r="S28" s="47">
        <f t="shared" si="5"/>
        <v>142.03200000000001</v>
      </c>
      <c r="T28" s="47">
        <f t="shared" si="6"/>
        <v>5.9180000000000001</v>
      </c>
      <c r="U28" s="104">
        <v>3.9</v>
      </c>
      <c r="V28" s="104">
        <f t="shared" si="7"/>
        <v>3.9</v>
      </c>
      <c r="W28" s="105" t="s">
        <v>127</v>
      </c>
      <c r="X28" s="107">
        <v>1026</v>
      </c>
      <c r="Y28" s="107">
        <v>0</v>
      </c>
      <c r="Z28" s="107">
        <v>1187</v>
      </c>
      <c r="AA28" s="107">
        <v>1185</v>
      </c>
      <c r="AB28" s="107">
        <v>1186</v>
      </c>
      <c r="AC28" s="48" t="s">
        <v>90</v>
      </c>
      <c r="AD28" s="48" t="s">
        <v>90</v>
      </c>
      <c r="AE28" s="48" t="s">
        <v>90</v>
      </c>
      <c r="AF28" s="106" t="s">
        <v>90</v>
      </c>
      <c r="AG28" s="112">
        <v>49410584</v>
      </c>
      <c r="AH28" s="49">
        <f t="shared" si="9"/>
        <v>1218</v>
      </c>
      <c r="AI28" s="50">
        <f t="shared" si="8"/>
        <v>205.81277458600877</v>
      </c>
      <c r="AJ28" s="95">
        <v>1</v>
      </c>
      <c r="AK28" s="95">
        <v>0</v>
      </c>
      <c r="AL28" s="95">
        <v>1</v>
      </c>
      <c r="AM28" s="95">
        <v>1</v>
      </c>
      <c r="AN28" s="95">
        <v>1</v>
      </c>
      <c r="AO28" s="95">
        <v>0</v>
      </c>
      <c r="AP28" s="107">
        <v>11166760</v>
      </c>
      <c r="AQ28" s="107">
        <f t="shared" si="1"/>
        <v>0</v>
      </c>
      <c r="AR28" s="53">
        <v>1.22</v>
      </c>
      <c r="AS28" s="52" t="s">
        <v>113</v>
      </c>
      <c r="AV28" s="58" t="s">
        <v>116</v>
      </c>
      <c r="AW28" s="58">
        <v>101.325</v>
      </c>
      <c r="AY28" s="97"/>
    </row>
    <row r="29" spans="1:51" x14ac:dyDescent="0.25">
      <c r="A29" s="94" t="s">
        <v>130</v>
      </c>
      <c r="B29" s="40">
        <v>2.75</v>
      </c>
      <c r="C29" s="40">
        <v>0.79166666666666896</v>
      </c>
      <c r="D29" s="102">
        <v>5</v>
      </c>
      <c r="E29" s="41">
        <f t="shared" si="0"/>
        <v>3.5211267605633805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131</v>
      </c>
      <c r="P29" s="103">
        <v>134</v>
      </c>
      <c r="Q29" s="103">
        <v>13849012</v>
      </c>
      <c r="R29" s="46">
        <f t="shared" si="4"/>
        <v>5656</v>
      </c>
      <c r="S29" s="47">
        <f t="shared" si="5"/>
        <v>135.744</v>
      </c>
      <c r="T29" s="47">
        <f t="shared" si="6"/>
        <v>5.6559999999999997</v>
      </c>
      <c r="U29" s="104">
        <v>3.5</v>
      </c>
      <c r="V29" s="104">
        <f t="shared" si="7"/>
        <v>3.5</v>
      </c>
      <c r="W29" s="105" t="s">
        <v>127</v>
      </c>
      <c r="X29" s="107">
        <v>1026</v>
      </c>
      <c r="Y29" s="107">
        <v>0</v>
      </c>
      <c r="Z29" s="107">
        <v>1187</v>
      </c>
      <c r="AA29" s="107">
        <v>1185</v>
      </c>
      <c r="AB29" s="107">
        <v>1187</v>
      </c>
      <c r="AC29" s="48" t="s">
        <v>90</v>
      </c>
      <c r="AD29" s="48" t="s">
        <v>90</v>
      </c>
      <c r="AE29" s="48" t="s">
        <v>90</v>
      </c>
      <c r="AF29" s="106" t="s">
        <v>90</v>
      </c>
      <c r="AG29" s="112">
        <v>49411712</v>
      </c>
      <c r="AH29" s="49">
        <f t="shared" si="9"/>
        <v>1128</v>
      </c>
      <c r="AI29" s="50">
        <f t="shared" si="8"/>
        <v>199.43422913719945</v>
      </c>
      <c r="AJ29" s="95">
        <v>1</v>
      </c>
      <c r="AK29" s="95">
        <v>0</v>
      </c>
      <c r="AL29" s="95">
        <v>1</v>
      </c>
      <c r="AM29" s="95">
        <v>1</v>
      </c>
      <c r="AN29" s="95">
        <v>1</v>
      </c>
      <c r="AO29" s="95">
        <v>0</v>
      </c>
      <c r="AP29" s="107">
        <v>11166760</v>
      </c>
      <c r="AQ29" s="107">
        <f t="shared" si="1"/>
        <v>0</v>
      </c>
      <c r="AR29" s="51"/>
      <c r="AS29" s="52" t="s">
        <v>113</v>
      </c>
      <c r="AY29" s="97"/>
    </row>
    <row r="30" spans="1:51" x14ac:dyDescent="0.25">
      <c r="B30" s="40">
        <v>2.7916666666666701</v>
      </c>
      <c r="C30" s="40">
        <v>0.83333333333333703</v>
      </c>
      <c r="D30" s="102">
        <v>4</v>
      </c>
      <c r="E30" s="41">
        <f t="shared" si="0"/>
        <v>2.8169014084507045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131</v>
      </c>
      <c r="P30" s="103">
        <v>140</v>
      </c>
      <c r="Q30" s="103">
        <v>13854866</v>
      </c>
      <c r="R30" s="46">
        <f t="shared" si="4"/>
        <v>5854</v>
      </c>
      <c r="S30" s="47">
        <f t="shared" si="5"/>
        <v>140.49600000000001</v>
      </c>
      <c r="T30" s="47">
        <f t="shared" si="6"/>
        <v>5.8540000000000001</v>
      </c>
      <c r="U30" s="104">
        <v>3.1</v>
      </c>
      <c r="V30" s="104">
        <f t="shared" si="7"/>
        <v>3.1</v>
      </c>
      <c r="W30" s="105" t="s">
        <v>127</v>
      </c>
      <c r="X30" s="107">
        <v>1026</v>
      </c>
      <c r="Y30" s="107">
        <v>0</v>
      </c>
      <c r="Z30" s="107">
        <v>1187</v>
      </c>
      <c r="AA30" s="107">
        <v>1185</v>
      </c>
      <c r="AB30" s="107">
        <v>1187</v>
      </c>
      <c r="AC30" s="48" t="s">
        <v>90</v>
      </c>
      <c r="AD30" s="48" t="s">
        <v>90</v>
      </c>
      <c r="AE30" s="48" t="s">
        <v>90</v>
      </c>
      <c r="AF30" s="106" t="s">
        <v>90</v>
      </c>
      <c r="AG30" s="112">
        <v>49412912</v>
      </c>
      <c r="AH30" s="49">
        <f t="shared" si="9"/>
        <v>1200</v>
      </c>
      <c r="AI30" s="50">
        <f t="shared" si="8"/>
        <v>204.98804236419542</v>
      </c>
      <c r="AJ30" s="95">
        <v>1</v>
      </c>
      <c r="AK30" s="95">
        <v>0</v>
      </c>
      <c r="AL30" s="95">
        <v>1</v>
      </c>
      <c r="AM30" s="95">
        <v>1</v>
      </c>
      <c r="AN30" s="95">
        <v>1</v>
      </c>
      <c r="AO30" s="95">
        <v>0</v>
      </c>
      <c r="AP30" s="107">
        <v>11166760</v>
      </c>
      <c r="AQ30" s="107">
        <f t="shared" si="1"/>
        <v>0</v>
      </c>
      <c r="AR30" s="51"/>
      <c r="AS30" s="52" t="s">
        <v>113</v>
      </c>
      <c r="AV30" s="273" t="s">
        <v>117</v>
      </c>
      <c r="AW30" s="273"/>
      <c r="AY30" s="97"/>
    </row>
    <row r="31" spans="1:51" x14ac:dyDescent="0.25">
      <c r="B31" s="40">
        <v>2.8333333333333299</v>
      </c>
      <c r="C31" s="40">
        <v>0.875000000000004</v>
      </c>
      <c r="D31" s="102">
        <v>4</v>
      </c>
      <c r="E31" s="41">
        <f t="shared" si="0"/>
        <v>2.8169014084507045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129</v>
      </c>
      <c r="P31" s="103">
        <v>131</v>
      </c>
      <c r="Q31" s="103">
        <v>13860486</v>
      </c>
      <c r="R31" s="46">
        <f t="shared" si="4"/>
        <v>5620</v>
      </c>
      <c r="S31" s="47">
        <f t="shared" si="5"/>
        <v>134.88</v>
      </c>
      <c r="T31" s="47">
        <f t="shared" si="6"/>
        <v>5.62</v>
      </c>
      <c r="U31" s="104">
        <v>2.7</v>
      </c>
      <c r="V31" s="104">
        <f t="shared" si="7"/>
        <v>2.7</v>
      </c>
      <c r="W31" s="105" t="s">
        <v>127</v>
      </c>
      <c r="X31" s="107">
        <v>1046</v>
      </c>
      <c r="Y31" s="107">
        <v>0</v>
      </c>
      <c r="Z31" s="107">
        <v>1187</v>
      </c>
      <c r="AA31" s="107">
        <v>1185</v>
      </c>
      <c r="AB31" s="107">
        <v>1187</v>
      </c>
      <c r="AC31" s="48" t="s">
        <v>90</v>
      </c>
      <c r="AD31" s="48" t="s">
        <v>90</v>
      </c>
      <c r="AE31" s="48" t="s">
        <v>90</v>
      </c>
      <c r="AF31" s="106" t="s">
        <v>90</v>
      </c>
      <c r="AG31" s="112">
        <v>49414050</v>
      </c>
      <c r="AH31" s="49">
        <f t="shared" si="9"/>
        <v>1138</v>
      </c>
      <c r="AI31" s="50">
        <f t="shared" si="8"/>
        <v>202.49110320284697</v>
      </c>
      <c r="AJ31" s="95">
        <v>1</v>
      </c>
      <c r="AK31" s="95">
        <v>0</v>
      </c>
      <c r="AL31" s="95">
        <v>1</v>
      </c>
      <c r="AM31" s="95">
        <v>1</v>
      </c>
      <c r="AN31" s="95">
        <v>1</v>
      </c>
      <c r="AO31" s="95">
        <v>0</v>
      </c>
      <c r="AP31" s="107">
        <v>11166760</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129</v>
      </c>
      <c r="P32" s="103">
        <v>132</v>
      </c>
      <c r="Q32" s="103">
        <v>13866135</v>
      </c>
      <c r="R32" s="46">
        <f t="shared" si="4"/>
        <v>5649</v>
      </c>
      <c r="S32" s="47">
        <f t="shared" si="5"/>
        <v>135.57599999999999</v>
      </c>
      <c r="T32" s="47">
        <f t="shared" si="6"/>
        <v>5.649</v>
      </c>
      <c r="U32" s="104">
        <v>2.4</v>
      </c>
      <c r="V32" s="104">
        <f t="shared" si="7"/>
        <v>2.4</v>
      </c>
      <c r="W32" s="105" t="s">
        <v>127</v>
      </c>
      <c r="X32" s="107">
        <v>1045</v>
      </c>
      <c r="Y32" s="107">
        <v>0</v>
      </c>
      <c r="Z32" s="107">
        <v>1187</v>
      </c>
      <c r="AA32" s="107">
        <v>1185</v>
      </c>
      <c r="AB32" s="107">
        <v>1187</v>
      </c>
      <c r="AC32" s="48" t="s">
        <v>90</v>
      </c>
      <c r="AD32" s="48" t="s">
        <v>90</v>
      </c>
      <c r="AE32" s="48" t="s">
        <v>90</v>
      </c>
      <c r="AF32" s="106" t="s">
        <v>90</v>
      </c>
      <c r="AG32" s="112">
        <v>49415228</v>
      </c>
      <c r="AH32" s="49">
        <f t="shared" si="9"/>
        <v>1178</v>
      </c>
      <c r="AI32" s="50">
        <f t="shared" si="8"/>
        <v>208.53248362542044</v>
      </c>
      <c r="AJ32" s="95">
        <v>1</v>
      </c>
      <c r="AK32" s="95">
        <v>0</v>
      </c>
      <c r="AL32" s="95">
        <v>1</v>
      </c>
      <c r="AM32" s="95">
        <v>1</v>
      </c>
      <c r="AN32" s="95">
        <v>1</v>
      </c>
      <c r="AO32" s="95">
        <v>0</v>
      </c>
      <c r="AP32" s="107">
        <v>11166760</v>
      </c>
      <c r="AQ32" s="107">
        <f t="shared" si="1"/>
        <v>0</v>
      </c>
      <c r="AR32" s="53">
        <v>1.1499999999999999</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131</v>
      </c>
      <c r="P33" s="103">
        <v>123</v>
      </c>
      <c r="Q33" s="103">
        <v>13871439</v>
      </c>
      <c r="R33" s="46">
        <f t="shared" si="4"/>
        <v>5304</v>
      </c>
      <c r="S33" s="47">
        <f t="shared" si="5"/>
        <v>127.29600000000001</v>
      </c>
      <c r="T33" s="47">
        <f t="shared" si="6"/>
        <v>5.3040000000000003</v>
      </c>
      <c r="U33" s="104">
        <v>2.6</v>
      </c>
      <c r="V33" s="104">
        <f t="shared" si="7"/>
        <v>2.6</v>
      </c>
      <c r="W33" s="105" t="s">
        <v>131</v>
      </c>
      <c r="X33" s="107">
        <v>0</v>
      </c>
      <c r="Y33" s="107">
        <v>0</v>
      </c>
      <c r="Z33" s="107">
        <v>1186</v>
      </c>
      <c r="AA33" s="107">
        <v>1185</v>
      </c>
      <c r="AB33" s="107">
        <v>1187</v>
      </c>
      <c r="AC33" s="48" t="s">
        <v>90</v>
      </c>
      <c r="AD33" s="48" t="s">
        <v>90</v>
      </c>
      <c r="AE33" s="48" t="s">
        <v>90</v>
      </c>
      <c r="AF33" s="106" t="s">
        <v>90</v>
      </c>
      <c r="AG33" s="112">
        <v>49416317</v>
      </c>
      <c r="AH33" s="49">
        <f t="shared" si="9"/>
        <v>1089</v>
      </c>
      <c r="AI33" s="50">
        <f t="shared" si="8"/>
        <v>205.31674208144796</v>
      </c>
      <c r="AJ33" s="95">
        <v>0</v>
      </c>
      <c r="AK33" s="95">
        <v>0</v>
      </c>
      <c r="AL33" s="95">
        <v>1</v>
      </c>
      <c r="AM33" s="95">
        <v>1</v>
      </c>
      <c r="AN33" s="95">
        <v>1</v>
      </c>
      <c r="AO33" s="95">
        <v>0.35</v>
      </c>
      <c r="AP33" s="107">
        <v>11166845</v>
      </c>
      <c r="AQ33" s="107">
        <f t="shared" si="1"/>
        <v>85</v>
      </c>
      <c r="AR33" s="51"/>
      <c r="AS33" s="52" t="s">
        <v>113</v>
      </c>
      <c r="AY33" s="97"/>
    </row>
    <row r="34" spans="2:51" x14ac:dyDescent="0.25">
      <c r="B34" s="40">
        <v>2.9583333333333299</v>
      </c>
      <c r="C34" s="40">
        <v>1</v>
      </c>
      <c r="D34" s="102">
        <v>4</v>
      </c>
      <c r="E34" s="41">
        <f t="shared" si="0"/>
        <v>2.8169014084507045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136</v>
      </c>
      <c r="P34" s="103">
        <v>122</v>
      </c>
      <c r="Q34" s="103">
        <v>13876579</v>
      </c>
      <c r="R34" s="46">
        <f t="shared" si="4"/>
        <v>5140</v>
      </c>
      <c r="S34" s="47">
        <f t="shared" si="5"/>
        <v>123.36</v>
      </c>
      <c r="T34" s="47">
        <f t="shared" si="6"/>
        <v>5.14</v>
      </c>
      <c r="U34" s="104">
        <v>3</v>
      </c>
      <c r="V34" s="104">
        <f t="shared" si="7"/>
        <v>3</v>
      </c>
      <c r="W34" s="105" t="s">
        <v>131</v>
      </c>
      <c r="X34" s="107">
        <v>0</v>
      </c>
      <c r="Y34" s="107">
        <v>0</v>
      </c>
      <c r="Z34" s="107">
        <v>1187</v>
      </c>
      <c r="AA34" s="107">
        <v>1185</v>
      </c>
      <c r="AB34" s="107">
        <v>1187</v>
      </c>
      <c r="AC34" s="48" t="s">
        <v>90</v>
      </c>
      <c r="AD34" s="48" t="s">
        <v>90</v>
      </c>
      <c r="AE34" s="48" t="s">
        <v>90</v>
      </c>
      <c r="AF34" s="106" t="s">
        <v>90</v>
      </c>
      <c r="AG34" s="112">
        <v>49417393</v>
      </c>
      <c r="AH34" s="49">
        <f t="shared" si="9"/>
        <v>1076</v>
      </c>
      <c r="AI34" s="50">
        <f t="shared" si="8"/>
        <v>209.33852140077823</v>
      </c>
      <c r="AJ34" s="95">
        <v>0</v>
      </c>
      <c r="AK34" s="95">
        <v>0</v>
      </c>
      <c r="AL34" s="95">
        <v>1</v>
      </c>
      <c r="AM34" s="95">
        <v>1</v>
      </c>
      <c r="AN34" s="95">
        <v>1</v>
      </c>
      <c r="AO34" s="95">
        <v>0.35</v>
      </c>
      <c r="AP34" s="107">
        <v>11167108</v>
      </c>
      <c r="AQ34" s="107">
        <f t="shared" si="1"/>
        <v>263</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134196</v>
      </c>
      <c r="S35" s="65">
        <f>AVERAGE(S11:S34)</f>
        <v>134.196</v>
      </c>
      <c r="T35" s="65">
        <f>SUM(T11:T34)</f>
        <v>134.196</v>
      </c>
      <c r="U35" s="104"/>
      <c r="V35" s="91"/>
      <c r="W35" s="57"/>
      <c r="X35" s="85"/>
      <c r="Y35" s="86"/>
      <c r="Z35" s="86"/>
      <c r="AA35" s="86"/>
      <c r="AB35" s="87"/>
      <c r="AC35" s="85"/>
      <c r="AD35" s="86"/>
      <c r="AE35" s="87"/>
      <c r="AF35" s="88"/>
      <c r="AG35" s="66">
        <f>AG34-AG10</f>
        <v>26421</v>
      </c>
      <c r="AH35" s="67">
        <f>SUM(AH11:AH34)</f>
        <v>26421</v>
      </c>
      <c r="AI35" s="68">
        <f>$AH$35/$T35</f>
        <v>196.88366270231603</v>
      </c>
      <c r="AJ35" s="95"/>
      <c r="AK35" s="95"/>
      <c r="AL35" s="95"/>
      <c r="AM35" s="95"/>
      <c r="AN35" s="95"/>
      <c r="AO35" s="69"/>
      <c r="AP35" s="70">
        <f>AP34-AP10</f>
        <v>5105</v>
      </c>
      <c r="AQ35" s="71">
        <f>SUM(AQ11:AQ34)</f>
        <v>5105</v>
      </c>
      <c r="AR35" s="72">
        <f>AVERAGE(AR11:AR34)</f>
        <v>1.1633333333333333</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221" t="s">
        <v>244</v>
      </c>
      <c r="C41" s="210"/>
      <c r="D41" s="210"/>
      <c r="E41" s="210"/>
      <c r="F41" s="210"/>
      <c r="G41" s="210"/>
      <c r="H41" s="210"/>
      <c r="I41" s="211"/>
      <c r="J41" s="211"/>
      <c r="K41" s="211"/>
      <c r="L41" s="211"/>
      <c r="M41" s="211"/>
      <c r="N41" s="211"/>
      <c r="O41" s="211"/>
      <c r="P41" s="211"/>
      <c r="Q41" s="211"/>
      <c r="R41" s="211"/>
      <c r="S41" s="212"/>
      <c r="T41" s="212"/>
      <c r="U41" s="212"/>
      <c r="V41" s="139"/>
      <c r="W41" s="98"/>
      <c r="X41" s="98"/>
      <c r="Y41" s="98"/>
      <c r="Z41" s="98"/>
      <c r="AA41" s="98"/>
      <c r="AB41" s="98"/>
      <c r="AC41" s="98"/>
      <c r="AD41" s="98"/>
      <c r="AE41" s="98"/>
      <c r="AM41" s="20"/>
      <c r="AN41" s="96"/>
      <c r="AO41" s="96"/>
      <c r="AP41" s="96"/>
      <c r="AQ41" s="96"/>
      <c r="AR41" s="98"/>
      <c r="AV41" s="73"/>
      <c r="AW41" s="73"/>
      <c r="AY41" s="97"/>
    </row>
    <row r="42" spans="2:51" x14ac:dyDescent="0.25">
      <c r="B42" s="135" t="s">
        <v>262</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227</v>
      </c>
      <c r="C44" s="99"/>
      <c r="D44" s="99"/>
      <c r="E44" s="99"/>
      <c r="F44" s="99"/>
      <c r="G44" s="99"/>
      <c r="H44" s="99"/>
      <c r="I44" s="100"/>
      <c r="J44" s="100"/>
      <c r="K44" s="100"/>
      <c r="L44" s="100"/>
      <c r="M44" s="100"/>
      <c r="N44" s="100"/>
      <c r="O44" s="100"/>
      <c r="P44" s="100"/>
      <c r="Q44" s="100"/>
      <c r="R44" s="100"/>
      <c r="S44" s="139"/>
      <c r="T44" s="139"/>
      <c r="U44" s="139"/>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99"/>
      <c r="D45" s="99"/>
      <c r="E45" s="99"/>
      <c r="F45" s="99"/>
      <c r="G45" s="99"/>
      <c r="H45" s="99"/>
      <c r="I45" s="100"/>
      <c r="J45" s="100"/>
      <c r="K45" s="100"/>
      <c r="L45" s="100"/>
      <c r="M45" s="100"/>
      <c r="N45" s="100"/>
      <c r="O45" s="100"/>
      <c r="P45" s="100"/>
      <c r="Q45" s="100"/>
      <c r="R45" s="100"/>
      <c r="S45" s="139"/>
      <c r="T45" s="139"/>
      <c r="U45" s="139"/>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99"/>
      <c r="D46" s="99"/>
      <c r="E46" s="99"/>
      <c r="F46" s="99"/>
      <c r="G46" s="99"/>
      <c r="H46" s="99"/>
      <c r="I46" s="100"/>
      <c r="J46" s="100"/>
      <c r="K46" s="100"/>
      <c r="L46" s="100"/>
      <c r="M46" s="100"/>
      <c r="N46" s="100"/>
      <c r="O46" s="100"/>
      <c r="P46" s="100"/>
      <c r="Q46" s="100"/>
      <c r="R46" s="100"/>
      <c r="S46" s="139"/>
      <c r="T46" s="139"/>
      <c r="U46" s="139"/>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150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263</v>
      </c>
      <c r="C48" s="99"/>
      <c r="D48" s="192"/>
      <c r="E48" s="193"/>
      <c r="F48" s="193"/>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150"/>
      <c r="G49" s="150"/>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150"/>
      <c r="D50" s="150"/>
      <c r="E50" s="150"/>
      <c r="F50" s="150"/>
      <c r="G50" s="150"/>
      <c r="H50" s="99"/>
      <c r="I50" s="100"/>
      <c r="J50" s="100"/>
      <c r="K50" s="100"/>
      <c r="L50" s="100"/>
      <c r="M50" s="100"/>
      <c r="N50" s="100"/>
      <c r="O50" s="100"/>
      <c r="P50" s="100"/>
      <c r="Q50" s="100"/>
      <c r="R50" s="100"/>
      <c r="S50" s="139"/>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139"/>
      <c r="T51" s="139"/>
      <c r="U51" s="139"/>
      <c r="V51" s="139"/>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139"/>
      <c r="T52" s="139"/>
      <c r="U52" s="139"/>
      <c r="V52" s="139"/>
      <c r="W52" s="98"/>
      <c r="X52" s="98"/>
      <c r="Y52" s="98"/>
      <c r="Z52" s="98"/>
      <c r="AA52" s="98"/>
      <c r="AB52" s="98"/>
      <c r="AC52" s="98"/>
      <c r="AD52" s="98"/>
      <c r="AE52" s="98"/>
      <c r="AM52" s="20"/>
      <c r="AN52" s="96"/>
      <c r="AO52" s="96"/>
      <c r="AP52" s="96"/>
      <c r="AQ52" s="96"/>
      <c r="AR52" s="98"/>
      <c r="AV52" s="113"/>
      <c r="AW52" s="113"/>
      <c r="AY52" s="97"/>
    </row>
    <row r="53" spans="1:51" x14ac:dyDescent="0.25">
      <c r="A53" s="161"/>
      <c r="B53" s="114" t="s">
        <v>147</v>
      </c>
      <c r="C53" s="99"/>
      <c r="D53" s="99"/>
      <c r="E53" s="99"/>
      <c r="F53" s="99"/>
      <c r="G53" s="99"/>
      <c r="H53" s="99"/>
      <c r="I53" s="100"/>
      <c r="J53" s="100"/>
      <c r="K53" s="100"/>
      <c r="L53" s="100"/>
      <c r="M53" s="100"/>
      <c r="N53" s="100"/>
      <c r="O53" s="100"/>
      <c r="P53" s="100"/>
      <c r="Q53" s="100"/>
      <c r="R53" s="100"/>
      <c r="S53" s="139"/>
      <c r="T53" s="139"/>
      <c r="U53" s="139"/>
      <c r="V53" s="139"/>
      <c r="W53" s="98"/>
      <c r="X53" s="98"/>
      <c r="Y53" s="98"/>
      <c r="Z53" s="98"/>
      <c r="AA53" s="98"/>
      <c r="AB53" s="98"/>
      <c r="AC53" s="98"/>
      <c r="AD53" s="98"/>
      <c r="AE53" s="98"/>
      <c r="AM53" s="20"/>
      <c r="AN53" s="96"/>
      <c r="AO53" s="96"/>
      <c r="AP53" s="96"/>
      <c r="AQ53" s="96"/>
      <c r="AR53" s="98"/>
      <c r="AV53" s="113"/>
      <c r="AW53" s="113"/>
      <c r="AY53" s="97"/>
    </row>
    <row r="54" spans="1:51" x14ac:dyDescent="0.25">
      <c r="A54" s="161"/>
      <c r="B54" s="123" t="s">
        <v>134</v>
      </c>
      <c r="C54" s="99"/>
      <c r="D54" s="99"/>
      <c r="E54" s="99"/>
      <c r="F54" s="99"/>
      <c r="G54" s="99"/>
      <c r="H54" s="99"/>
      <c r="I54" s="100"/>
      <c r="J54" s="100"/>
      <c r="K54" s="100"/>
      <c r="L54" s="100"/>
      <c r="M54" s="100"/>
      <c r="N54" s="100"/>
      <c r="O54" s="100"/>
      <c r="P54" s="100"/>
      <c r="Q54" s="100"/>
      <c r="R54" s="100"/>
      <c r="S54" s="139"/>
      <c r="T54" s="139"/>
      <c r="U54" s="139"/>
      <c r="V54" s="139"/>
      <c r="W54" s="98"/>
      <c r="X54" s="98"/>
      <c r="Y54" s="98"/>
      <c r="Z54" s="98"/>
      <c r="AA54" s="98"/>
      <c r="AB54" s="98"/>
      <c r="AC54" s="98"/>
      <c r="AD54" s="98"/>
      <c r="AE54" s="98"/>
      <c r="AM54" s="20"/>
      <c r="AN54" s="96"/>
      <c r="AO54" s="96"/>
      <c r="AP54" s="96"/>
      <c r="AQ54" s="96"/>
      <c r="AR54" s="98"/>
      <c r="AV54" s="113"/>
      <c r="AW54" s="113"/>
      <c r="AY54" s="97"/>
    </row>
    <row r="55" spans="1:51" x14ac:dyDescent="0.25">
      <c r="A55" s="161"/>
      <c r="B55" s="114" t="s">
        <v>264</v>
      </c>
      <c r="C55" s="223"/>
      <c r="D55" s="223"/>
      <c r="E55" s="223"/>
      <c r="F55" s="223"/>
      <c r="G55" s="223"/>
      <c r="H55" s="223"/>
      <c r="I55" s="224"/>
      <c r="J55" s="224"/>
      <c r="K55" s="224"/>
      <c r="L55" s="224"/>
      <c r="M55" s="224"/>
      <c r="N55" s="224"/>
      <c r="O55" s="224"/>
      <c r="P55" s="224"/>
      <c r="Q55" s="224"/>
      <c r="R55" s="100"/>
      <c r="S55" s="139"/>
      <c r="T55" s="139"/>
      <c r="U55" s="139"/>
      <c r="V55" s="139"/>
      <c r="W55" s="98"/>
      <c r="X55" s="98"/>
      <c r="Y55" s="98"/>
      <c r="Z55" s="98"/>
      <c r="AA55" s="98"/>
      <c r="AB55" s="98"/>
      <c r="AC55" s="98"/>
      <c r="AD55" s="98"/>
      <c r="AE55" s="98"/>
      <c r="AM55" s="20"/>
      <c r="AN55" s="96"/>
      <c r="AO55" s="96"/>
      <c r="AP55" s="96"/>
      <c r="AQ55" s="96"/>
      <c r="AR55" s="98"/>
      <c r="AV55" s="113"/>
      <c r="AW55" s="113"/>
      <c r="AY55" s="97"/>
    </row>
    <row r="56" spans="1:51" x14ac:dyDescent="0.25">
      <c r="B56" s="123"/>
      <c r="C56" s="194"/>
      <c r="D56" s="194"/>
      <c r="E56" s="99"/>
      <c r="F56" s="99"/>
      <c r="G56" s="99"/>
      <c r="H56" s="99"/>
      <c r="I56" s="100"/>
      <c r="J56" s="100"/>
      <c r="K56" s="100"/>
      <c r="L56" s="100"/>
      <c r="M56" s="100"/>
      <c r="N56" s="100"/>
      <c r="O56" s="100"/>
      <c r="P56" s="100"/>
      <c r="Q56" s="100"/>
      <c r="R56" s="100"/>
      <c r="S56" s="139"/>
      <c r="T56" s="139"/>
      <c r="U56" s="139"/>
      <c r="V56" s="139"/>
      <c r="W56" s="98"/>
      <c r="X56" s="98"/>
      <c r="Y56" s="98"/>
      <c r="Z56" s="98"/>
      <c r="AA56" s="98"/>
      <c r="AB56" s="98"/>
      <c r="AC56" s="98"/>
      <c r="AD56" s="98"/>
      <c r="AE56" s="98"/>
      <c r="AM56" s="20"/>
      <c r="AN56" s="96"/>
      <c r="AO56" s="96"/>
      <c r="AP56" s="96"/>
      <c r="AQ56" s="96"/>
      <c r="AR56" s="98"/>
      <c r="AV56" s="113"/>
      <c r="AW56" s="113"/>
      <c r="AY56" s="97"/>
    </row>
    <row r="57" spans="1:51" x14ac:dyDescent="0.25">
      <c r="B57" s="114"/>
      <c r="C57" s="99"/>
      <c r="D57" s="99"/>
      <c r="E57" s="99"/>
      <c r="F57" s="99"/>
      <c r="G57" s="99"/>
      <c r="H57" s="99"/>
      <c r="I57" s="100"/>
      <c r="J57" s="100"/>
      <c r="K57" s="100"/>
      <c r="L57" s="100"/>
      <c r="M57" s="100"/>
      <c r="N57" s="100"/>
      <c r="O57" s="100"/>
      <c r="P57" s="100"/>
      <c r="Q57" s="100"/>
      <c r="R57" s="100"/>
      <c r="S57" s="190"/>
      <c r="T57" s="139"/>
      <c r="U57" s="139"/>
      <c r="V57" s="139"/>
      <c r="W57" s="98"/>
      <c r="X57" s="98"/>
      <c r="Y57" s="98"/>
      <c r="Z57" s="98"/>
      <c r="AA57" s="98"/>
      <c r="AB57" s="98"/>
      <c r="AC57" s="98"/>
      <c r="AD57" s="98"/>
      <c r="AE57" s="98"/>
      <c r="AM57" s="20"/>
      <c r="AN57" s="96"/>
      <c r="AO57" s="96"/>
      <c r="AP57" s="96"/>
      <c r="AQ57" s="96"/>
      <c r="AR57" s="98"/>
      <c r="AV57" s="113"/>
      <c r="AW57" s="113"/>
      <c r="AY57" s="97"/>
    </row>
    <row r="58" spans="1:51" x14ac:dyDescent="0.25">
      <c r="B58" s="123"/>
      <c r="C58" s="99"/>
      <c r="D58" s="99"/>
      <c r="E58" s="99"/>
      <c r="F58" s="99"/>
      <c r="G58" s="99"/>
      <c r="H58" s="99"/>
      <c r="I58" s="100"/>
      <c r="J58" s="100"/>
      <c r="K58" s="100"/>
      <c r="L58" s="100"/>
      <c r="M58" s="100"/>
      <c r="N58" s="100"/>
      <c r="O58" s="100"/>
      <c r="P58" s="100"/>
      <c r="Q58" s="100"/>
      <c r="R58" s="100"/>
      <c r="S58" s="190"/>
      <c r="T58" s="139"/>
      <c r="U58" s="139"/>
      <c r="V58" s="139"/>
      <c r="W58" s="98"/>
      <c r="X58" s="98"/>
      <c r="Y58" s="98"/>
      <c r="Z58" s="98"/>
      <c r="AA58" s="98"/>
      <c r="AB58" s="98"/>
      <c r="AC58" s="98"/>
      <c r="AD58" s="98"/>
      <c r="AE58" s="98"/>
      <c r="AM58" s="20"/>
      <c r="AN58" s="96"/>
      <c r="AO58" s="96"/>
      <c r="AP58" s="96"/>
      <c r="AQ58" s="96"/>
      <c r="AR58" s="98"/>
      <c r="AV58" s="113"/>
      <c r="AW58" s="113"/>
      <c r="AY58" s="97"/>
    </row>
    <row r="59" spans="1:51" x14ac:dyDescent="0.25">
      <c r="B59" s="114"/>
      <c r="C59" s="99"/>
      <c r="D59" s="99"/>
      <c r="E59" s="99"/>
      <c r="F59" s="99"/>
      <c r="G59" s="99"/>
      <c r="H59" s="99"/>
      <c r="I59" s="100"/>
      <c r="J59" s="100"/>
      <c r="K59" s="100"/>
      <c r="L59" s="100"/>
      <c r="M59" s="100"/>
      <c r="N59" s="100"/>
      <c r="O59" s="100"/>
      <c r="P59" s="100"/>
      <c r="Q59" s="100"/>
      <c r="R59" s="100"/>
      <c r="S59" s="139"/>
      <c r="T59" s="139"/>
      <c r="U59" s="139"/>
      <c r="V59" s="139"/>
      <c r="W59" s="98"/>
      <c r="X59" s="98"/>
      <c r="Y59" s="98"/>
      <c r="Z59" s="98"/>
      <c r="AA59" s="98"/>
      <c r="AB59" s="98"/>
      <c r="AC59" s="98"/>
      <c r="AD59" s="98"/>
      <c r="AE59" s="98"/>
      <c r="AM59" s="20"/>
      <c r="AN59" s="96"/>
      <c r="AO59" s="96"/>
      <c r="AP59" s="96"/>
      <c r="AQ59" s="96"/>
      <c r="AR59" s="98"/>
      <c r="AV59" s="113"/>
      <c r="AW59" s="113"/>
      <c r="AY59" s="97"/>
    </row>
    <row r="60" spans="1:51" x14ac:dyDescent="0.25">
      <c r="B60" s="168"/>
      <c r="C60" s="99"/>
      <c r="D60" s="99"/>
      <c r="E60" s="99"/>
      <c r="F60" s="99"/>
      <c r="G60" s="99"/>
      <c r="H60" s="99"/>
      <c r="I60" s="100"/>
      <c r="J60" s="100"/>
      <c r="K60" s="100"/>
      <c r="L60" s="100"/>
      <c r="M60" s="100"/>
      <c r="N60" s="100"/>
      <c r="O60" s="100"/>
      <c r="P60" s="100"/>
      <c r="Q60" s="100"/>
      <c r="R60" s="100"/>
      <c r="S60" s="139"/>
      <c r="T60" s="139"/>
      <c r="U60" s="139"/>
      <c r="V60" s="139"/>
      <c r="W60" s="98"/>
      <c r="X60" s="98"/>
      <c r="Y60" s="98"/>
      <c r="Z60" s="98"/>
      <c r="AA60" s="98"/>
      <c r="AB60" s="98"/>
      <c r="AC60" s="98"/>
      <c r="AD60" s="98"/>
      <c r="AE60" s="98"/>
      <c r="AM60" s="20"/>
      <c r="AN60" s="96"/>
      <c r="AO60" s="96"/>
      <c r="AP60" s="96"/>
      <c r="AQ60" s="96"/>
      <c r="AR60" s="98"/>
      <c r="AV60" s="113"/>
      <c r="AW60" s="113"/>
      <c r="AY60" s="97"/>
    </row>
    <row r="61" spans="1:51" x14ac:dyDescent="0.25">
      <c r="B61" s="115"/>
      <c r="C61" s="99"/>
      <c r="D61" s="99"/>
      <c r="E61" s="99"/>
      <c r="F61" s="99"/>
      <c r="G61" s="99"/>
      <c r="H61" s="99"/>
      <c r="I61" s="100"/>
      <c r="J61" s="100"/>
      <c r="K61" s="100"/>
      <c r="L61" s="100"/>
      <c r="M61" s="100"/>
      <c r="N61" s="100"/>
      <c r="O61" s="100"/>
      <c r="P61" s="100"/>
      <c r="Q61" s="100"/>
      <c r="R61" s="100"/>
      <c r="S61" s="139"/>
      <c r="T61" s="139"/>
      <c r="U61" s="139"/>
      <c r="V61" s="139"/>
      <c r="W61" s="98"/>
      <c r="X61" s="98"/>
      <c r="Y61" s="98"/>
      <c r="Z61" s="98"/>
      <c r="AA61" s="98"/>
      <c r="AB61" s="98"/>
      <c r="AC61" s="98"/>
      <c r="AD61" s="98"/>
      <c r="AE61" s="98"/>
      <c r="AM61" s="20"/>
      <c r="AN61" s="96"/>
      <c r="AO61" s="96"/>
      <c r="AP61" s="96"/>
      <c r="AQ61" s="96"/>
      <c r="AR61" s="98"/>
      <c r="AV61" s="113"/>
      <c r="AW61" s="113"/>
      <c r="AY61" s="97"/>
    </row>
    <row r="62" spans="1:51" x14ac:dyDescent="0.25">
      <c r="B62" s="213"/>
      <c r="C62" s="99"/>
      <c r="D62" s="99"/>
      <c r="E62" s="99"/>
      <c r="F62" s="99"/>
      <c r="G62" s="99"/>
      <c r="H62" s="99"/>
      <c r="I62" s="100"/>
      <c r="J62" s="100"/>
      <c r="K62" s="100"/>
      <c r="L62" s="100"/>
      <c r="M62" s="100"/>
      <c r="N62" s="100"/>
      <c r="O62" s="100"/>
      <c r="P62" s="100"/>
      <c r="Q62" s="100"/>
      <c r="R62" s="100"/>
      <c r="S62" s="139"/>
      <c r="T62" s="139"/>
      <c r="U62" s="139"/>
      <c r="V62" s="139"/>
      <c r="W62" s="98"/>
      <c r="X62" s="98"/>
      <c r="Y62" s="98"/>
      <c r="Z62" s="98"/>
      <c r="AA62" s="98"/>
      <c r="AB62" s="98"/>
      <c r="AC62" s="98"/>
      <c r="AD62" s="98"/>
      <c r="AE62" s="98"/>
      <c r="AM62" s="20"/>
      <c r="AN62" s="96"/>
      <c r="AO62" s="96"/>
      <c r="AP62" s="96"/>
      <c r="AQ62" s="96"/>
      <c r="AR62" s="98"/>
      <c r="AV62" s="113"/>
      <c r="AW62" s="113"/>
      <c r="AY62" s="97"/>
    </row>
    <row r="63" spans="1:51" x14ac:dyDescent="0.25">
      <c r="B63" s="123"/>
      <c r="C63" s="99"/>
      <c r="D63" s="99"/>
      <c r="E63" s="99"/>
      <c r="F63" s="99"/>
      <c r="G63" s="99"/>
      <c r="H63" s="99"/>
      <c r="I63" s="100"/>
      <c r="J63" s="100"/>
      <c r="K63" s="100"/>
      <c r="L63" s="100"/>
      <c r="M63" s="100"/>
      <c r="N63" s="100"/>
      <c r="O63" s="100"/>
      <c r="P63" s="100"/>
      <c r="Q63" s="100"/>
      <c r="R63" s="100"/>
      <c r="S63" s="139"/>
      <c r="T63" s="139"/>
      <c r="U63" s="139"/>
      <c r="V63" s="139"/>
      <c r="W63" s="98"/>
      <c r="X63" s="98"/>
      <c r="Y63" s="98"/>
      <c r="Z63" s="98"/>
      <c r="AA63" s="98"/>
      <c r="AB63" s="98"/>
      <c r="AC63" s="98"/>
      <c r="AD63" s="98"/>
      <c r="AE63" s="98"/>
      <c r="AM63" s="20"/>
      <c r="AN63" s="96"/>
      <c r="AO63" s="96"/>
      <c r="AP63" s="96"/>
      <c r="AQ63" s="96"/>
      <c r="AR63" s="98"/>
      <c r="AV63" s="113"/>
      <c r="AW63" s="113"/>
      <c r="AY63" s="97"/>
    </row>
    <row r="64" spans="1:51" x14ac:dyDescent="0.25">
      <c r="B64" s="199"/>
      <c r="C64" s="99"/>
      <c r="D64" s="99"/>
      <c r="E64" s="99"/>
      <c r="F64" s="99"/>
      <c r="G64" s="99"/>
      <c r="H64" s="99"/>
      <c r="I64" s="100"/>
      <c r="J64" s="100"/>
      <c r="K64" s="100"/>
      <c r="L64" s="100"/>
      <c r="M64" s="100"/>
      <c r="N64" s="100"/>
      <c r="O64" s="100"/>
      <c r="P64" s="100"/>
      <c r="Q64" s="100"/>
      <c r="R64" s="100"/>
      <c r="S64" s="139"/>
      <c r="T64" s="139"/>
      <c r="U64" s="139"/>
      <c r="V64" s="139"/>
      <c r="W64" s="98"/>
      <c r="X64" s="98"/>
      <c r="Y64" s="98"/>
      <c r="Z64" s="98"/>
      <c r="AA64" s="98"/>
      <c r="AB64" s="98"/>
      <c r="AC64" s="98"/>
      <c r="AD64" s="98"/>
      <c r="AE64" s="98"/>
      <c r="AM64" s="20"/>
      <c r="AN64" s="96"/>
      <c r="AO64" s="96"/>
      <c r="AP64" s="96"/>
      <c r="AQ64" s="96"/>
      <c r="AR64" s="98"/>
      <c r="AV64" s="113"/>
      <c r="AW64" s="113"/>
      <c r="AY64" s="97"/>
    </row>
    <row r="65" spans="1:51" x14ac:dyDescent="0.25">
      <c r="B65" s="123"/>
      <c r="C65" s="99"/>
      <c r="D65" s="99"/>
      <c r="E65" s="99"/>
      <c r="F65" s="99"/>
      <c r="G65" s="99"/>
      <c r="H65" s="99"/>
      <c r="I65" s="100"/>
      <c r="J65" s="100"/>
      <c r="K65" s="100"/>
      <c r="L65" s="100"/>
      <c r="M65" s="100"/>
      <c r="N65" s="100"/>
      <c r="O65" s="100"/>
      <c r="P65" s="100"/>
      <c r="Q65" s="100"/>
      <c r="R65" s="100"/>
      <c r="S65" s="139"/>
      <c r="T65" s="139"/>
      <c r="U65" s="139"/>
      <c r="V65" s="139"/>
      <c r="W65" s="98"/>
      <c r="X65" s="98"/>
      <c r="Y65" s="98"/>
      <c r="Z65" s="98"/>
      <c r="AA65" s="98"/>
      <c r="AB65" s="98"/>
      <c r="AC65" s="98"/>
      <c r="AD65" s="98"/>
      <c r="AE65" s="98"/>
      <c r="AM65" s="20"/>
      <c r="AN65" s="96"/>
      <c r="AO65" s="96"/>
      <c r="AP65" s="96"/>
      <c r="AQ65" s="96"/>
      <c r="AR65" s="98"/>
      <c r="AV65" s="113"/>
      <c r="AW65" s="113"/>
      <c r="AY65" s="97"/>
    </row>
    <row r="66" spans="1:51" x14ac:dyDescent="0.25">
      <c r="B66" s="199"/>
      <c r="C66" s="99"/>
      <c r="D66" s="99"/>
      <c r="E66" s="99"/>
      <c r="F66" s="99"/>
      <c r="G66" s="99"/>
      <c r="H66" s="99"/>
      <c r="I66" s="100"/>
      <c r="J66" s="100"/>
      <c r="K66" s="100"/>
      <c r="L66" s="100"/>
      <c r="M66" s="100"/>
      <c r="N66" s="100"/>
      <c r="O66" s="100"/>
      <c r="P66" s="100"/>
      <c r="Q66" s="100"/>
      <c r="R66" s="100"/>
      <c r="S66" s="139"/>
      <c r="T66" s="139"/>
      <c r="U66" s="139"/>
      <c r="V66" s="139"/>
      <c r="W66" s="98"/>
      <c r="X66" s="98"/>
      <c r="Y66" s="98"/>
      <c r="Z66" s="98"/>
      <c r="AA66" s="98"/>
      <c r="AB66" s="98"/>
      <c r="AC66" s="98"/>
      <c r="AD66" s="98"/>
      <c r="AE66" s="98"/>
      <c r="AM66" s="20"/>
      <c r="AN66" s="96"/>
      <c r="AO66" s="96"/>
      <c r="AP66" s="96"/>
      <c r="AQ66" s="96"/>
      <c r="AR66" s="98"/>
      <c r="AV66" s="113"/>
      <c r="AW66" s="113"/>
      <c r="AY66" s="97"/>
    </row>
    <row r="67" spans="1:51" x14ac:dyDescent="0.25">
      <c r="B67" s="123"/>
      <c r="C67" s="99"/>
      <c r="D67" s="99"/>
      <c r="E67" s="99"/>
      <c r="F67" s="99"/>
      <c r="G67" s="99"/>
      <c r="H67" s="99"/>
      <c r="I67" s="100"/>
      <c r="J67" s="100"/>
      <c r="K67" s="100"/>
      <c r="L67" s="100"/>
      <c r="M67" s="100"/>
      <c r="N67" s="100"/>
      <c r="O67" s="100"/>
      <c r="P67" s="100"/>
      <c r="Q67" s="100"/>
      <c r="R67" s="100"/>
      <c r="S67" s="139"/>
      <c r="T67" s="139"/>
      <c r="U67" s="139"/>
      <c r="V67" s="139"/>
      <c r="W67" s="98"/>
      <c r="X67" s="98"/>
      <c r="Y67" s="98"/>
      <c r="Z67" s="98"/>
      <c r="AA67" s="98"/>
      <c r="AB67" s="98"/>
      <c r="AC67" s="98"/>
      <c r="AD67" s="98"/>
      <c r="AE67" s="98"/>
      <c r="AM67" s="20"/>
      <c r="AN67" s="96"/>
      <c r="AO67" s="96"/>
      <c r="AP67" s="96"/>
      <c r="AQ67" s="96"/>
      <c r="AR67" s="98"/>
      <c r="AV67" s="113"/>
      <c r="AW67" s="113"/>
      <c r="AY67" s="97"/>
    </row>
    <row r="68" spans="1:51" x14ac:dyDescent="0.25">
      <c r="B68" s="199"/>
      <c r="C68" s="99"/>
      <c r="D68" s="99"/>
      <c r="E68" s="99"/>
      <c r="F68" s="99"/>
      <c r="G68" s="99"/>
      <c r="H68" s="99"/>
      <c r="I68" s="100"/>
      <c r="J68" s="100"/>
      <c r="K68" s="100"/>
      <c r="L68" s="100"/>
      <c r="M68" s="100"/>
      <c r="N68" s="100"/>
      <c r="O68" s="100"/>
      <c r="P68" s="100"/>
      <c r="Q68" s="100"/>
      <c r="R68" s="100"/>
      <c r="S68" s="139"/>
      <c r="T68" s="139"/>
      <c r="U68" s="139"/>
      <c r="V68" s="139"/>
      <c r="W68" s="98"/>
      <c r="X68" s="98"/>
      <c r="Y68" s="98"/>
      <c r="Z68" s="98"/>
      <c r="AA68" s="98"/>
      <c r="AB68" s="98"/>
      <c r="AC68" s="98"/>
      <c r="AD68" s="98"/>
      <c r="AE68" s="98"/>
      <c r="AM68" s="20"/>
      <c r="AN68" s="96"/>
      <c r="AO68" s="96"/>
      <c r="AP68" s="96"/>
      <c r="AQ68" s="96"/>
      <c r="AR68" s="98"/>
      <c r="AV68" s="113"/>
      <c r="AW68" s="113"/>
      <c r="AY68" s="97"/>
    </row>
    <row r="69" spans="1:51" x14ac:dyDescent="0.25">
      <c r="B69" s="114"/>
      <c r="C69" s="99"/>
      <c r="D69" s="99"/>
      <c r="E69" s="99"/>
      <c r="F69" s="99"/>
      <c r="G69" s="99"/>
      <c r="H69" s="99"/>
      <c r="I69" s="100"/>
      <c r="J69" s="100"/>
      <c r="K69" s="100"/>
      <c r="L69" s="100"/>
      <c r="M69" s="100"/>
      <c r="N69" s="100"/>
      <c r="O69" s="100"/>
      <c r="P69" s="100"/>
      <c r="Q69" s="100"/>
      <c r="R69" s="100"/>
      <c r="S69" s="139"/>
      <c r="T69" s="139"/>
      <c r="U69" s="139"/>
      <c r="V69" s="139"/>
      <c r="W69" s="98"/>
      <c r="X69" s="98"/>
      <c r="Y69" s="98"/>
      <c r="Z69" s="98"/>
      <c r="AA69" s="98"/>
      <c r="AB69" s="98"/>
      <c r="AC69" s="98"/>
      <c r="AD69" s="98"/>
      <c r="AE69" s="98"/>
      <c r="AM69" s="20"/>
      <c r="AN69" s="96"/>
      <c r="AO69" s="96"/>
      <c r="AP69" s="96"/>
      <c r="AQ69" s="96"/>
      <c r="AR69" s="98"/>
      <c r="AV69" s="113"/>
      <c r="AW69" s="113"/>
      <c r="AY69" s="97"/>
    </row>
    <row r="70" spans="1:51" x14ac:dyDescent="0.25">
      <c r="B70" s="123"/>
      <c r="C70" s="99"/>
      <c r="D70" s="99"/>
      <c r="E70" s="99"/>
      <c r="F70" s="99"/>
      <c r="G70" s="99"/>
      <c r="H70" s="99"/>
      <c r="I70" s="100"/>
      <c r="J70" s="100"/>
      <c r="K70" s="100"/>
      <c r="L70" s="100"/>
      <c r="M70" s="100"/>
      <c r="N70" s="100"/>
      <c r="O70" s="100"/>
      <c r="P70" s="100"/>
      <c r="Q70" s="100"/>
      <c r="R70" s="100"/>
      <c r="S70" s="139"/>
      <c r="T70" s="139"/>
      <c r="U70" s="139"/>
      <c r="V70" s="139"/>
      <c r="W70" s="98"/>
      <c r="X70" s="98"/>
      <c r="Y70" s="98"/>
      <c r="Z70" s="98"/>
      <c r="AA70" s="98"/>
      <c r="AB70" s="98"/>
      <c r="AC70" s="98"/>
      <c r="AD70" s="98"/>
      <c r="AE70" s="98"/>
      <c r="AM70" s="20"/>
      <c r="AN70" s="96"/>
      <c r="AO70" s="96"/>
      <c r="AP70" s="96"/>
      <c r="AQ70" s="96"/>
      <c r="AR70" s="98"/>
      <c r="AV70" s="113"/>
      <c r="AW70" s="113"/>
      <c r="AY70" s="97"/>
    </row>
    <row r="71" spans="1:51" x14ac:dyDescent="0.25">
      <c r="B71" s="114"/>
      <c r="C71" s="99"/>
      <c r="D71" s="99"/>
      <c r="E71" s="99"/>
      <c r="F71" s="99"/>
      <c r="G71" s="99"/>
      <c r="H71" s="99"/>
      <c r="I71" s="100"/>
      <c r="J71" s="100"/>
      <c r="K71" s="100"/>
      <c r="L71" s="100"/>
      <c r="M71" s="100"/>
      <c r="N71" s="100"/>
      <c r="O71" s="100"/>
      <c r="P71" s="100"/>
      <c r="Q71" s="100"/>
      <c r="R71" s="100"/>
      <c r="S71" s="139"/>
      <c r="T71" s="139"/>
      <c r="U71" s="139"/>
      <c r="V71" s="139"/>
      <c r="W71" s="98"/>
      <c r="X71" s="98"/>
      <c r="Y71" s="98"/>
      <c r="Z71" s="98"/>
      <c r="AA71" s="98"/>
      <c r="AB71" s="98"/>
      <c r="AC71" s="98"/>
      <c r="AD71" s="98"/>
      <c r="AE71" s="98"/>
      <c r="AM71" s="20"/>
      <c r="AN71" s="96"/>
      <c r="AO71" s="96"/>
      <c r="AP71" s="96"/>
      <c r="AQ71" s="96"/>
      <c r="AR71" s="98"/>
      <c r="AV71" s="113"/>
      <c r="AW71" s="113"/>
      <c r="AY71" s="97"/>
    </row>
    <row r="72" spans="1:51" x14ac:dyDescent="0.25">
      <c r="B72" s="81"/>
      <c r="C72" s="99"/>
      <c r="D72" s="99"/>
      <c r="E72" s="99"/>
      <c r="F72" s="99"/>
      <c r="G72" s="99"/>
      <c r="H72" s="99"/>
      <c r="I72" s="100"/>
      <c r="J72" s="100"/>
      <c r="K72" s="100"/>
      <c r="L72" s="100"/>
      <c r="M72" s="100"/>
      <c r="N72" s="100"/>
      <c r="O72" s="100"/>
      <c r="P72" s="100"/>
      <c r="Q72" s="100"/>
      <c r="R72" s="100"/>
      <c r="S72" s="139"/>
      <c r="T72" s="139"/>
      <c r="U72" s="139"/>
      <c r="V72" s="139"/>
      <c r="W72" s="98"/>
      <c r="X72" s="98"/>
      <c r="Y72" s="98"/>
      <c r="Z72" s="98"/>
      <c r="AA72" s="98"/>
      <c r="AB72" s="98"/>
      <c r="AC72" s="98"/>
      <c r="AD72" s="98"/>
      <c r="AE72" s="98"/>
      <c r="AM72" s="20"/>
      <c r="AN72" s="96"/>
      <c r="AO72" s="96"/>
      <c r="AP72" s="96"/>
      <c r="AQ72" s="96"/>
      <c r="AR72" s="98"/>
      <c r="AV72" s="113"/>
      <c r="AW72" s="113"/>
      <c r="AY72" s="97"/>
    </row>
    <row r="73" spans="1:51" x14ac:dyDescent="0.25">
      <c r="B73" s="81"/>
      <c r="C73" s="99"/>
      <c r="D73" s="99"/>
      <c r="E73" s="99"/>
      <c r="F73" s="99"/>
      <c r="G73" s="99"/>
      <c r="H73" s="99"/>
      <c r="I73" s="100"/>
      <c r="J73" s="100"/>
      <c r="K73" s="100"/>
      <c r="L73" s="100"/>
      <c r="M73" s="100"/>
      <c r="N73" s="100"/>
      <c r="O73" s="100"/>
      <c r="P73" s="100"/>
      <c r="Q73" s="100"/>
      <c r="R73" s="100"/>
      <c r="S73" s="139"/>
      <c r="T73" s="139"/>
      <c r="U73" s="139"/>
      <c r="V73" s="139"/>
      <c r="W73" s="98"/>
      <c r="X73" s="98"/>
      <c r="Y73" s="98"/>
      <c r="Z73" s="98"/>
      <c r="AA73" s="98"/>
      <c r="AB73" s="98"/>
      <c r="AC73" s="98"/>
      <c r="AD73" s="98"/>
      <c r="AE73" s="98"/>
      <c r="AM73" s="20"/>
      <c r="AN73" s="96"/>
      <c r="AO73" s="96"/>
      <c r="AP73" s="96"/>
      <c r="AQ73" s="96"/>
      <c r="AR73" s="98"/>
      <c r="AV73" s="113"/>
      <c r="AW73" s="113"/>
      <c r="AY73" s="97"/>
    </row>
    <row r="74" spans="1:51" x14ac:dyDescent="0.25">
      <c r="B74" s="81"/>
      <c r="C74" s="99"/>
      <c r="D74" s="99"/>
      <c r="E74" s="99"/>
      <c r="F74" s="99"/>
      <c r="G74" s="99"/>
      <c r="H74" s="99"/>
      <c r="I74" s="100"/>
      <c r="J74" s="100"/>
      <c r="K74" s="100"/>
      <c r="L74" s="100"/>
      <c r="M74" s="100"/>
      <c r="N74" s="100"/>
      <c r="O74" s="100"/>
      <c r="P74" s="100"/>
      <c r="Q74" s="100"/>
      <c r="R74" s="100"/>
      <c r="S74" s="139"/>
      <c r="T74" s="139"/>
      <c r="U74" s="139"/>
      <c r="V74" s="139"/>
      <c r="W74" s="98"/>
      <c r="X74" s="98"/>
      <c r="Y74" s="98"/>
      <c r="Z74" s="98"/>
      <c r="AA74" s="98"/>
      <c r="AB74" s="98"/>
      <c r="AC74" s="98"/>
      <c r="AD74" s="98"/>
      <c r="AE74" s="98"/>
      <c r="AM74" s="20"/>
      <c r="AN74" s="96"/>
      <c r="AO74" s="96"/>
      <c r="AP74" s="96"/>
      <c r="AQ74" s="96"/>
      <c r="AR74" s="98"/>
      <c r="AV74" s="113"/>
      <c r="AW74" s="113"/>
      <c r="AY74" s="97"/>
    </row>
    <row r="75" spans="1:51" x14ac:dyDescent="0.25">
      <c r="B75" s="81"/>
      <c r="C75" s="99"/>
      <c r="D75" s="99"/>
      <c r="E75" s="99"/>
      <c r="F75" s="99"/>
      <c r="G75" s="99"/>
      <c r="H75" s="99"/>
      <c r="I75" s="100"/>
      <c r="J75" s="100"/>
      <c r="K75" s="100"/>
      <c r="L75" s="100"/>
      <c r="M75" s="100"/>
      <c r="N75" s="100"/>
      <c r="O75" s="100"/>
      <c r="P75" s="100"/>
      <c r="Q75" s="100"/>
      <c r="R75" s="100"/>
      <c r="S75" s="139"/>
      <c r="T75" s="139"/>
      <c r="U75" s="139"/>
      <c r="V75" s="139"/>
      <c r="W75" s="98"/>
      <c r="X75" s="98"/>
      <c r="Y75" s="98"/>
      <c r="Z75" s="98"/>
      <c r="AA75" s="98"/>
      <c r="AB75" s="98"/>
      <c r="AC75" s="98"/>
      <c r="AD75" s="98"/>
      <c r="AE75" s="98"/>
      <c r="AM75" s="20"/>
      <c r="AN75" s="96"/>
      <c r="AO75" s="96"/>
      <c r="AP75" s="96"/>
      <c r="AQ75" s="96"/>
      <c r="AR75" s="98"/>
      <c r="AV75" s="113"/>
      <c r="AW75" s="113"/>
      <c r="AY75" s="97"/>
    </row>
    <row r="76" spans="1:51" x14ac:dyDescent="0.25">
      <c r="B76" s="81"/>
      <c r="C76" s="99"/>
      <c r="D76" s="99"/>
      <c r="E76" s="99"/>
      <c r="F76" s="99"/>
      <c r="G76" s="99"/>
      <c r="H76" s="99"/>
      <c r="I76" s="100"/>
      <c r="J76" s="100"/>
      <c r="K76" s="100"/>
      <c r="L76" s="100"/>
      <c r="M76" s="100"/>
      <c r="N76" s="100"/>
      <c r="O76" s="100"/>
      <c r="P76" s="100"/>
      <c r="Q76" s="100"/>
      <c r="R76" s="100"/>
      <c r="S76" s="139"/>
      <c r="T76" s="139"/>
      <c r="U76" s="139"/>
      <c r="V76" s="139"/>
      <c r="W76" s="98"/>
      <c r="X76" s="98"/>
      <c r="Y76" s="98"/>
      <c r="Z76" s="98"/>
      <c r="AA76" s="98"/>
      <c r="AB76" s="98"/>
      <c r="AC76" s="98"/>
      <c r="AD76" s="98"/>
      <c r="AE76" s="98"/>
      <c r="AM76" s="20"/>
      <c r="AN76" s="96"/>
      <c r="AO76" s="96"/>
      <c r="AP76" s="96"/>
      <c r="AQ76" s="96"/>
      <c r="AR76" s="98"/>
      <c r="AV76" s="113"/>
      <c r="AW76" s="113"/>
      <c r="AY76" s="97"/>
    </row>
    <row r="77" spans="1:51" x14ac:dyDescent="0.25">
      <c r="B77" s="136"/>
      <c r="C77" s="99"/>
      <c r="D77" s="99"/>
      <c r="E77" s="99"/>
      <c r="F77" s="99"/>
      <c r="G77" s="99"/>
      <c r="H77" s="99"/>
      <c r="I77" s="100"/>
      <c r="J77" s="100"/>
      <c r="K77" s="100"/>
      <c r="L77" s="100"/>
      <c r="M77" s="100"/>
      <c r="N77" s="100"/>
      <c r="O77" s="100"/>
      <c r="P77" s="100"/>
      <c r="Q77" s="100"/>
      <c r="R77" s="100"/>
      <c r="S77" s="139"/>
      <c r="T77" s="139"/>
      <c r="U77" s="139"/>
      <c r="V77" s="139"/>
      <c r="W77" s="98"/>
      <c r="X77" s="98"/>
      <c r="Y77" s="98"/>
      <c r="Z77" s="98"/>
      <c r="AA77" s="98"/>
      <c r="AB77" s="98"/>
      <c r="AC77" s="98"/>
      <c r="AD77" s="98"/>
      <c r="AE77" s="98"/>
      <c r="AM77" s="20"/>
      <c r="AN77" s="96"/>
      <c r="AO77" s="96"/>
      <c r="AP77" s="96"/>
      <c r="AQ77" s="96"/>
      <c r="AR77" s="98"/>
      <c r="AV77" s="113"/>
      <c r="AW77" s="113"/>
      <c r="AY77" s="97"/>
    </row>
    <row r="78" spans="1:51" x14ac:dyDescent="0.25">
      <c r="A78" s="98"/>
      <c r="B78" s="116"/>
      <c r="C78" s="115"/>
      <c r="D78" s="109"/>
      <c r="E78" s="115"/>
      <c r="F78" s="115"/>
      <c r="G78" s="99"/>
      <c r="H78" s="99"/>
      <c r="I78" s="99"/>
      <c r="J78" s="100"/>
      <c r="K78" s="100"/>
      <c r="L78" s="100"/>
      <c r="M78" s="100"/>
      <c r="N78" s="100"/>
      <c r="O78" s="100"/>
      <c r="P78" s="100"/>
      <c r="Q78" s="100"/>
      <c r="R78" s="100"/>
      <c r="S78" s="100"/>
      <c r="T78" s="214"/>
      <c r="U78" s="215"/>
      <c r="V78" s="215"/>
      <c r="AS78" s="94"/>
      <c r="AT78" s="94"/>
      <c r="AU78" s="94"/>
      <c r="AV78" s="94"/>
      <c r="AW78" s="94"/>
      <c r="AX78" s="94"/>
      <c r="AY78" s="94"/>
    </row>
    <row r="79" spans="1:51" x14ac:dyDescent="0.25">
      <c r="A79" s="98"/>
      <c r="B79" s="117"/>
      <c r="C79" s="118"/>
      <c r="D79" s="119"/>
      <c r="E79" s="118"/>
      <c r="F79" s="118"/>
      <c r="G79" s="118"/>
      <c r="H79" s="118"/>
      <c r="I79" s="118"/>
      <c r="J79" s="120"/>
      <c r="K79" s="120"/>
      <c r="L79" s="120"/>
      <c r="M79" s="120"/>
      <c r="N79" s="120"/>
      <c r="O79" s="120"/>
      <c r="P79" s="120"/>
      <c r="Q79" s="120"/>
      <c r="R79" s="120"/>
      <c r="S79" s="120"/>
      <c r="T79" s="216"/>
      <c r="U79" s="217"/>
      <c r="V79" s="217"/>
      <c r="AS79" s="94"/>
      <c r="AT79" s="94"/>
      <c r="AU79" s="94"/>
      <c r="AV79" s="94"/>
      <c r="AW79" s="94"/>
      <c r="AX79" s="94"/>
      <c r="AY79" s="94"/>
    </row>
    <row r="80" spans="1:51" x14ac:dyDescent="0.25">
      <c r="A80" s="98"/>
      <c r="B80" s="117"/>
      <c r="C80" s="118"/>
      <c r="D80" s="119"/>
      <c r="E80" s="118"/>
      <c r="F80" s="118"/>
      <c r="G80" s="118"/>
      <c r="H80" s="118"/>
      <c r="I80" s="118"/>
      <c r="J80" s="120"/>
      <c r="K80" s="120"/>
      <c r="L80" s="120"/>
      <c r="M80" s="120"/>
      <c r="N80" s="120"/>
      <c r="O80" s="120"/>
      <c r="P80" s="120"/>
      <c r="Q80" s="120"/>
      <c r="R80" s="120"/>
      <c r="S80" s="120"/>
      <c r="T80" s="216"/>
      <c r="U80" s="217"/>
      <c r="V80" s="217"/>
      <c r="AS80" s="94"/>
      <c r="AT80" s="94"/>
      <c r="AU80" s="94"/>
      <c r="AV80" s="94"/>
      <c r="AW80" s="94"/>
      <c r="AX80" s="94"/>
      <c r="AY80" s="94"/>
    </row>
    <row r="81" spans="1:51" x14ac:dyDescent="0.25">
      <c r="A81" s="98"/>
      <c r="B81" s="218"/>
      <c r="C81" s="118"/>
      <c r="D81" s="119"/>
      <c r="E81" s="118"/>
      <c r="F81" s="118"/>
      <c r="G81" s="118"/>
      <c r="H81" s="118"/>
      <c r="I81" s="118"/>
      <c r="J81" s="120"/>
      <c r="K81" s="120"/>
      <c r="L81" s="120"/>
      <c r="M81" s="120"/>
      <c r="N81" s="120"/>
      <c r="O81" s="120"/>
      <c r="P81" s="120"/>
      <c r="Q81" s="120"/>
      <c r="R81" s="120"/>
      <c r="S81" s="120"/>
      <c r="T81" s="216"/>
      <c r="U81" s="217"/>
      <c r="V81" s="217"/>
      <c r="AS81" s="94"/>
      <c r="AT81" s="94"/>
      <c r="AU81" s="94"/>
      <c r="AV81" s="94"/>
      <c r="AW81" s="94"/>
      <c r="AX81" s="94"/>
      <c r="AY81" s="94"/>
    </row>
    <row r="82" spans="1:51" x14ac:dyDescent="0.25">
      <c r="B82" s="218"/>
      <c r="C82" s="161"/>
      <c r="D82" s="161"/>
      <c r="E82" s="161"/>
      <c r="F82" s="161"/>
      <c r="G82" s="161"/>
      <c r="H82" s="161"/>
      <c r="I82" s="161"/>
      <c r="J82" s="161"/>
      <c r="K82" s="161"/>
      <c r="L82" s="161"/>
      <c r="M82" s="161"/>
      <c r="N82" s="161"/>
      <c r="O82" s="219"/>
      <c r="P82" s="220"/>
      <c r="Q82" s="220"/>
      <c r="R82" s="161"/>
      <c r="S82" s="161"/>
      <c r="T82" s="161"/>
      <c r="U82" s="161"/>
      <c r="V82" s="161"/>
      <c r="AS82" s="94"/>
      <c r="AT82" s="94"/>
      <c r="AU82" s="94"/>
      <c r="AV82" s="94"/>
      <c r="AW82" s="94"/>
      <c r="AX82" s="94"/>
      <c r="AY82" s="94"/>
    </row>
    <row r="83" spans="1:51" x14ac:dyDescent="0.25">
      <c r="B83" s="218"/>
      <c r="C83" s="161"/>
      <c r="D83" s="161"/>
      <c r="E83" s="161"/>
      <c r="F83" s="161"/>
      <c r="G83" s="161"/>
      <c r="H83" s="161"/>
      <c r="I83" s="161"/>
      <c r="J83" s="161"/>
      <c r="K83" s="161"/>
      <c r="L83" s="161"/>
      <c r="M83" s="161"/>
      <c r="N83" s="161"/>
      <c r="O83" s="219"/>
      <c r="P83" s="220"/>
      <c r="Q83" s="220"/>
      <c r="R83" s="161"/>
      <c r="S83" s="161"/>
      <c r="T83" s="161"/>
      <c r="U83" s="161"/>
      <c r="V83" s="161"/>
      <c r="AS83" s="94"/>
      <c r="AT83" s="94"/>
      <c r="AU83" s="94"/>
      <c r="AV83" s="94"/>
      <c r="AW83" s="94"/>
      <c r="AX83" s="94"/>
      <c r="AY83" s="94"/>
    </row>
    <row r="84" spans="1:51" x14ac:dyDescent="0.25">
      <c r="B84" s="161"/>
      <c r="C84" s="161"/>
      <c r="D84" s="161"/>
      <c r="E84" s="161"/>
      <c r="F84" s="161"/>
      <c r="G84" s="161"/>
      <c r="H84" s="161"/>
      <c r="I84" s="161"/>
      <c r="J84" s="161"/>
      <c r="K84" s="161"/>
      <c r="L84" s="161"/>
      <c r="M84" s="161"/>
      <c r="N84" s="161"/>
      <c r="O84" s="219"/>
      <c r="P84" s="220"/>
      <c r="Q84" s="220"/>
      <c r="R84" s="161"/>
      <c r="S84" s="161"/>
      <c r="T84" s="161"/>
      <c r="U84" s="161"/>
      <c r="V84" s="161"/>
      <c r="AS84" s="94"/>
      <c r="AT84" s="94"/>
      <c r="AU84" s="94"/>
      <c r="AV84" s="94"/>
      <c r="AW84" s="94"/>
      <c r="AX84" s="94"/>
      <c r="AY84" s="94"/>
    </row>
    <row r="85" spans="1:51" x14ac:dyDescent="0.25">
      <c r="B85" s="161"/>
      <c r="C85" s="161"/>
      <c r="D85" s="161"/>
      <c r="E85" s="161"/>
      <c r="F85" s="161"/>
      <c r="G85" s="161"/>
      <c r="H85" s="161"/>
      <c r="I85" s="161"/>
      <c r="J85" s="161"/>
      <c r="K85" s="161"/>
      <c r="L85" s="161"/>
      <c r="M85" s="161"/>
      <c r="N85" s="161"/>
      <c r="O85" s="219"/>
      <c r="P85" s="220"/>
      <c r="Q85" s="220"/>
      <c r="R85" s="220"/>
      <c r="S85" s="220"/>
      <c r="T85" s="161"/>
      <c r="U85" s="161"/>
      <c r="V85" s="161"/>
      <c r="AS85" s="94"/>
      <c r="AT85" s="94"/>
      <c r="AU85" s="94"/>
      <c r="AV85" s="94"/>
      <c r="AW85" s="94"/>
      <c r="AX85" s="94"/>
      <c r="AY85" s="94"/>
    </row>
    <row r="86" spans="1:51" x14ac:dyDescent="0.25">
      <c r="B86" s="161"/>
      <c r="C86" s="161"/>
      <c r="D86" s="161"/>
      <c r="E86" s="161"/>
      <c r="F86" s="161"/>
      <c r="G86" s="161"/>
      <c r="H86" s="161"/>
      <c r="I86" s="161"/>
      <c r="J86" s="161"/>
      <c r="K86" s="161"/>
      <c r="L86" s="161"/>
      <c r="M86" s="161"/>
      <c r="N86" s="161"/>
      <c r="O86" s="219"/>
      <c r="P86" s="220"/>
      <c r="Q86" s="220"/>
      <c r="R86" s="220"/>
      <c r="S86" s="220"/>
      <c r="T86" s="220"/>
      <c r="U86" s="161"/>
      <c r="V86" s="161"/>
      <c r="AS86" s="94"/>
      <c r="AT86" s="94"/>
      <c r="AU86" s="94"/>
      <c r="AV86" s="94"/>
      <c r="AW86" s="94"/>
      <c r="AX86" s="94"/>
      <c r="AY86" s="94"/>
    </row>
    <row r="87" spans="1:51" x14ac:dyDescent="0.25">
      <c r="B87" s="161"/>
      <c r="C87" s="161"/>
      <c r="D87" s="161"/>
      <c r="E87" s="161"/>
      <c r="F87" s="161"/>
      <c r="G87" s="161"/>
      <c r="H87" s="161"/>
      <c r="I87" s="161"/>
      <c r="J87" s="161"/>
      <c r="K87" s="161"/>
      <c r="L87" s="161"/>
      <c r="M87" s="161"/>
      <c r="N87" s="161"/>
      <c r="O87" s="219"/>
      <c r="P87" s="220"/>
      <c r="Q87" s="220"/>
      <c r="R87" s="220"/>
      <c r="S87" s="220"/>
      <c r="T87" s="220"/>
      <c r="U87" s="161"/>
      <c r="V87" s="161"/>
      <c r="AS87" s="94"/>
      <c r="AT87" s="94"/>
      <c r="AU87" s="94"/>
      <c r="AV87" s="94"/>
      <c r="AW87" s="94"/>
      <c r="AX87" s="94"/>
      <c r="AY87" s="94"/>
    </row>
    <row r="88" spans="1:51" x14ac:dyDescent="0.25">
      <c r="B88" s="161"/>
      <c r="C88" s="161"/>
      <c r="D88" s="161"/>
      <c r="E88" s="161"/>
      <c r="F88" s="161"/>
      <c r="G88" s="161"/>
      <c r="H88" s="161"/>
      <c r="I88" s="161"/>
      <c r="J88" s="161"/>
      <c r="K88" s="161"/>
      <c r="L88" s="161"/>
      <c r="M88" s="161"/>
      <c r="N88" s="161"/>
      <c r="O88" s="219"/>
      <c r="P88" s="220"/>
      <c r="Q88" s="161"/>
      <c r="R88" s="161"/>
      <c r="S88" s="161"/>
      <c r="T88" s="220"/>
      <c r="U88" s="161"/>
      <c r="V88" s="161"/>
      <c r="AS88" s="94"/>
      <c r="AT88" s="94"/>
      <c r="AU88" s="94"/>
      <c r="AV88" s="94"/>
      <c r="AW88" s="94"/>
      <c r="AX88" s="94"/>
      <c r="AY88" s="94"/>
    </row>
    <row r="89" spans="1:51" x14ac:dyDescent="0.25">
      <c r="O89" s="96"/>
      <c r="Q89" s="96"/>
      <c r="R89" s="96"/>
      <c r="S89" s="96"/>
      <c r="AS89" s="94"/>
      <c r="AT89" s="94"/>
      <c r="AU89" s="94"/>
      <c r="AV89" s="94"/>
      <c r="AW89" s="94"/>
      <c r="AX89" s="94"/>
      <c r="AY89" s="94"/>
    </row>
    <row r="90" spans="1:51" x14ac:dyDescent="0.25">
      <c r="O90" s="12"/>
      <c r="P90" s="96"/>
      <c r="Q90" s="96"/>
      <c r="R90" s="96"/>
      <c r="S90" s="96"/>
      <c r="T90" s="96"/>
      <c r="AS90" s="94"/>
      <c r="AT90" s="94"/>
      <c r="AU90" s="94"/>
      <c r="AV90" s="94"/>
      <c r="AW90" s="94"/>
      <c r="AX90" s="94"/>
      <c r="AY90" s="94"/>
    </row>
    <row r="91" spans="1:51" x14ac:dyDescent="0.25">
      <c r="O91" s="12"/>
      <c r="P91" s="96"/>
      <c r="Q91" s="96"/>
      <c r="R91" s="96"/>
      <c r="S91" s="96"/>
      <c r="T91" s="96"/>
      <c r="U91" s="96"/>
      <c r="AS91" s="94"/>
      <c r="AT91" s="94"/>
      <c r="AU91" s="94"/>
      <c r="AV91" s="94"/>
      <c r="AW91" s="94"/>
      <c r="AX91" s="94"/>
      <c r="AY91" s="94"/>
    </row>
    <row r="92" spans="1:51" x14ac:dyDescent="0.25">
      <c r="O92" s="12"/>
      <c r="P92" s="96"/>
      <c r="T92" s="96"/>
      <c r="U92" s="96"/>
      <c r="AS92" s="94"/>
      <c r="AT92" s="94"/>
      <c r="AU92" s="94"/>
      <c r="AV92" s="94"/>
      <c r="AW92" s="94"/>
      <c r="AX92" s="94"/>
      <c r="AY92" s="94"/>
    </row>
    <row r="104" spans="45:51" x14ac:dyDescent="0.25">
      <c r="AS104" s="94"/>
      <c r="AT104" s="94"/>
      <c r="AU104" s="94"/>
      <c r="AV104" s="94"/>
      <c r="AW104" s="94"/>
      <c r="AX104" s="94"/>
      <c r="AY104" s="94"/>
    </row>
  </sheetData>
  <protectedRanges>
    <protectedRange sqref="S78:T81"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8:R81" name="Range2_12_1_6_1_1"/>
    <protectedRange sqref="L78:M81" name="Range2_2_12_1_7_1_1"/>
    <protectedRange sqref="AS11:AS15" name="Range1_4_1_1_1_1"/>
    <protectedRange sqref="J11:J15 J26:J34" name="Range1_1_2_1_10_1_1_1_1"/>
    <protectedRange sqref="S38:S40 S55:S77 S42:S52" name="Range2_12_3_1_1_1_1"/>
    <protectedRange sqref="D38:H38 N55:R55 N59:R77 N38:R40 N42:R52" name="Range2_12_1_3_1_1_1_1"/>
    <protectedRange sqref="I38:M38 F49:M49 G48:M48 E59:M77 E55:M55 E50:M52 E39:M40 E57:H58 E42:M47" name="Range2_2_12_1_6_1_1_1_1"/>
    <protectedRange sqref="D55 D50:D52 D39:D40 D57:D77 D42:D47" name="Range2_1_1_1_1_11_1_1_1_1_1_1"/>
    <protectedRange sqref="C55 C50:C52 C39:C40 C57:C77 C42:C47" name="Range2_1_2_1_1_1_1_1"/>
    <protectedRange sqref="C38" name="Range2_3_1_1_1_1_1"/>
    <protectedRange sqref="Q35" name="Range1_16_3_1_1_1_1_1_2"/>
    <protectedRange sqref="P35" name="Range1_16_3_1_1_2"/>
    <protectedRange sqref="U35 V11:V34 X11:AB34" name="Range1_16_3_1_1_3"/>
    <protectedRange sqref="L6 D6 D8 O8:U8" name="Range1_16_3_1_1_7"/>
    <protectedRange sqref="J78:K81" name="Range2_2_12_1_4_1_1_1_1_1_1_1_1_1_1_1_1_1_1_1"/>
    <protectedRange sqref="I78:I81" name="Range2_2_12_1_7_1_1_2_2_1_2"/>
    <protectedRange sqref="F78:H81" name="Range2_2_12_1_3_1_2_1_1_1_1_2_1_1_1_1_1_1_1_1_1_1_1"/>
    <protectedRange sqref="E78:E81"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 AR16 AR20 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E49" name="Range2_2_12_1_6_1_1_1_1_2"/>
    <protectedRange sqref="D49" name="Range2_1_1_1_1_11_1_1_1_1_1_1_2"/>
    <protectedRange sqref="C49" name="Range2_1_2_1_1_1_1_1_2"/>
    <protectedRange sqref="N58:R58" name="Range2_12_1_3_1_1_1_1_2_1_2_2_2_2_2_2_2_2_2_2"/>
    <protectedRange sqref="I58:M58" name="Range2_2_12_1_6_1_1_1_1_3_1_2_2_2_3_2_2_2_2_2_2"/>
    <protectedRange sqref="N57:R57" name="Range2_12_1_3_1_1_1_1_2_1_2_2_2_2_2_2_3_2_2_2_2_2_2"/>
    <protectedRange sqref="I57:M57" name="Range2_2_12_1_6_1_1_1_1_3_1_2_2_2_3_2_2_3_2_2_2_2_2_2"/>
    <protectedRange sqref="E56" name="Range2_2_12_1_6_1_1_1_1_3_1_2_2_2_1_2_2_2_2_2_2_2_2_2_2_2_2_2"/>
    <protectedRange sqref="D56" name="Range2_1_1_1_1_11_1_1_1_1_1_1_3_1_2_2_2_1_2_2_2_2_2_2_2_2_2_2_2_2_2"/>
    <protectedRange sqref="N56:R56" name="Range2_12_1_3_1_1_1_1_2_1_2_2_2_2_2_2_3_2_2_2_2_2_2_2_2"/>
    <protectedRange sqref="I56:M56" name="Range2_2_12_1_6_1_1_1_1_3_1_2_2_2_3_2_2_3_2_2_2_2_2_2_2_2"/>
    <protectedRange sqref="G56:H56" name="Range2_2_12_1_6_1_1_1_1_2_2_1_2_2_2_2_2_2_3_2_2_2_2_2_2_2_2"/>
    <protectedRange sqref="F56" name="Range2_2_12_1_6_1_1_1_1_3_1_2_2_2_1_2_2_2_2_2_2_2_2_2_2_2_2_2_2_2"/>
    <protectedRange sqref="C56" name="Range2_1_2_1_1_1_1_1_3_1_2_2_1_2_1_2_2_2_2_2_2_2_2_2_2_2_2_2_2"/>
    <protectedRange sqref="Q10" name="Range1_16_3_1_1_1_1_1_4_1"/>
    <protectedRange sqref="AG10" name="Range1_16_3_1_1_1_1_1_3"/>
    <protectedRange sqref="AP10" name="Range1_16_3_1_1_1_1_1_5"/>
    <protectedRange sqref="F48" name="Range2_12_5_1_1_1_2_2_1_1_1_1_1_1_1_1_1_1_1_2_1_1_1_2_1_1_1_1_1_1_1_1_1_1_1_1_1_1_1_1_2_1_1_1_1_1_1_1_1_1_2_1_1_3_1_1_1_3_1_1_1_1_1_1_1_1_1_1_1_1_1_1_1_1_1_1_1_1_1_1_2_1_1_1_1_1_1_1_1_1_1_1_2_2_1_2_1_1_1_1_1_1_1_1_1_1_1_1_1_2_2_2_2_2_2_2_2_1_1_1_2_3_2__4"/>
    <protectedRange sqref="C48"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60" name="Range2_12_5_1_1_1_1_1_2_1_1_2_1_1_1_1_1_1_1_1_1_1_1_1_1_1_1_1_1_2_1_1_1_1_1_1_1_1_1_1_1_1_1_1_3_1_1_1_2_1_1_1_1_1_1_1_1_1_2_1_1_1_1_1_1_1_1_1_1_1_1_1_1_1_1_1_1_1_1_1_1_1_1_1_1_2_1_1_1_2_2_1_1"/>
    <protectedRange sqref="B61" name="Range2_12_5_1_1_1_2_1_1_1_1_1_1_1_1_1_1_1_2_1_2_1_1_1_1_1_1_1_1_1_2_1_1_1_1_1_1_1_1_1_1_1_1_1_1_1_1_1_1_1_1_1_1_1_1_1_1_1_1_1_1_1_1_1_1_1_1_1_1_1_1_1_1_1_2_1_1_1_1_1_1_1_1_1_2_1_2_1_1_1_1_1_2_1_1_1_1_1_1_1_1_2_1_1_1_1_1_2_1_1"/>
    <protectedRange sqref="AR13:AR15 AR17:AR19 AR21:AR23 AR11" name="Range1_16_3_1_1_5_1_2"/>
    <protectedRange sqref="AR25:AR34" name="Range1_16_3_1_1_5_2"/>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S41" name="Range2_12_3_1_1_1_1_1"/>
    <protectedRange sqref="N41:R41" name="Range2_12_1_3_1_1_1_1_1"/>
    <protectedRange sqref="E41:M41" name="Range2_2_12_1_6_1_1_1_1_1"/>
    <protectedRange sqref="D41" name="Range2_1_1_1_1_11_1_1_1_1_1_1_1"/>
    <protectedRange sqref="C41" name="Range2_1_2_1_1_1_1_1_1"/>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6"/>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3"/>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15 AA11:AA12 AA33:AA34 X33:Y34 AA14:AA15 X16:AB32">
    <cfRule type="containsText" dxfId="796" priority="48" operator="containsText" text="N/A">
      <formula>NOT(ISERROR(SEARCH("N/A",X11)))</formula>
    </cfRule>
    <cfRule type="cellIs" dxfId="795" priority="61" operator="equal">
      <formula>0</formula>
    </cfRule>
  </conditionalFormatting>
  <conditionalFormatting sqref="AC11:AE34 X11:Y15 AA11:AA12 AA33:AA34 X33:Y34 AA14:AA15 X16:AB32">
    <cfRule type="cellIs" dxfId="794" priority="60" operator="greaterThanOrEqual">
      <formula>1185</formula>
    </cfRule>
  </conditionalFormatting>
  <conditionalFormatting sqref="AC11:AE34 X11:Y15 AA11:AA12 AA33:AA34 X33:Y34 AA14:AA15 X16:AB32">
    <cfRule type="cellIs" dxfId="793" priority="59" operator="between">
      <formula>0.1</formula>
      <formula>1184</formula>
    </cfRule>
  </conditionalFormatting>
  <conditionalFormatting sqref="X8">
    <cfRule type="cellIs" dxfId="792" priority="58" operator="equal">
      <formula>0</formula>
    </cfRule>
  </conditionalFormatting>
  <conditionalFormatting sqref="X8">
    <cfRule type="cellIs" dxfId="791" priority="57" operator="greaterThan">
      <formula>1179</formula>
    </cfRule>
  </conditionalFormatting>
  <conditionalFormatting sqref="X8">
    <cfRule type="cellIs" dxfId="790" priority="56" operator="greaterThan">
      <formula>99</formula>
    </cfRule>
  </conditionalFormatting>
  <conditionalFormatting sqref="X8">
    <cfRule type="cellIs" dxfId="789" priority="55" operator="greaterThan">
      <formula>0.99</formula>
    </cfRule>
  </conditionalFormatting>
  <conditionalFormatting sqref="AB8">
    <cfRule type="cellIs" dxfId="788" priority="54" operator="equal">
      <formula>0</formula>
    </cfRule>
  </conditionalFormatting>
  <conditionalFormatting sqref="AB8">
    <cfRule type="cellIs" dxfId="787" priority="53" operator="greaterThan">
      <formula>1179</formula>
    </cfRule>
  </conditionalFormatting>
  <conditionalFormatting sqref="AB8">
    <cfRule type="cellIs" dxfId="786" priority="52" operator="greaterThan">
      <formula>99</formula>
    </cfRule>
  </conditionalFormatting>
  <conditionalFormatting sqref="AB8">
    <cfRule type="cellIs" dxfId="785" priority="51" operator="greaterThan">
      <formula>0.99</formula>
    </cfRule>
  </conditionalFormatting>
  <conditionalFormatting sqref="AH11:AH31">
    <cfRule type="cellIs" dxfId="784" priority="49" operator="greaterThan">
      <formula>$AH$8</formula>
    </cfRule>
    <cfRule type="cellIs" dxfId="783" priority="50" operator="greaterThan">
      <formula>$AH$8</formula>
    </cfRule>
  </conditionalFormatting>
  <conditionalFormatting sqref="AB11:AB12 AB33:AB34 AB14:AB15">
    <cfRule type="containsText" dxfId="782" priority="44" operator="containsText" text="N/A">
      <formula>NOT(ISERROR(SEARCH("N/A",AB11)))</formula>
    </cfRule>
    <cfRule type="cellIs" dxfId="781" priority="47" operator="equal">
      <formula>0</formula>
    </cfRule>
  </conditionalFormatting>
  <conditionalFormatting sqref="AB11:AB12 AB33:AB34 AB14:AB15">
    <cfRule type="cellIs" dxfId="780" priority="46" operator="greaterThanOrEqual">
      <formula>1185</formula>
    </cfRule>
  </conditionalFormatting>
  <conditionalFormatting sqref="AB11:AB12 AB33:AB34 AB14:AB15">
    <cfRule type="cellIs" dxfId="779" priority="45" operator="between">
      <formula>0.1</formula>
      <formula>1184</formula>
    </cfRule>
  </conditionalFormatting>
  <conditionalFormatting sqref="AN11:AN35 AO11:AO34">
    <cfRule type="cellIs" dxfId="778" priority="43" operator="equal">
      <formula>0</formula>
    </cfRule>
  </conditionalFormatting>
  <conditionalFormatting sqref="AN11:AN35 AO11:AO34">
    <cfRule type="cellIs" dxfId="777" priority="42" operator="greaterThan">
      <formula>1179</formula>
    </cfRule>
  </conditionalFormatting>
  <conditionalFormatting sqref="AN11:AN35 AO11:AO34">
    <cfRule type="cellIs" dxfId="776" priority="41" operator="greaterThan">
      <formula>99</formula>
    </cfRule>
  </conditionalFormatting>
  <conditionalFormatting sqref="AN11:AN35 AO11:AO34">
    <cfRule type="cellIs" dxfId="775" priority="40" operator="greaterThan">
      <formula>0.99</formula>
    </cfRule>
  </conditionalFormatting>
  <conditionalFormatting sqref="AQ11:AQ34">
    <cfRule type="cellIs" dxfId="774" priority="39" operator="equal">
      <formula>0</formula>
    </cfRule>
  </conditionalFormatting>
  <conditionalFormatting sqref="AQ11:AQ34">
    <cfRule type="cellIs" dxfId="773" priority="38" operator="greaterThan">
      <formula>1179</formula>
    </cfRule>
  </conditionalFormatting>
  <conditionalFormatting sqref="AQ11:AQ34">
    <cfRule type="cellIs" dxfId="772" priority="37" operator="greaterThan">
      <formula>99</formula>
    </cfRule>
  </conditionalFormatting>
  <conditionalFormatting sqref="AQ11:AQ34">
    <cfRule type="cellIs" dxfId="771" priority="36" operator="greaterThan">
      <formula>0.99</formula>
    </cfRule>
  </conditionalFormatting>
  <conditionalFormatting sqref="Z11:Z12 Z33:Z34 Z14:Z15">
    <cfRule type="containsText" dxfId="770" priority="32" operator="containsText" text="N/A">
      <formula>NOT(ISERROR(SEARCH("N/A",Z11)))</formula>
    </cfRule>
    <cfRule type="cellIs" dxfId="769" priority="35" operator="equal">
      <formula>0</formula>
    </cfRule>
  </conditionalFormatting>
  <conditionalFormatting sqref="Z11:Z12 Z33:Z34 Z14:Z15">
    <cfRule type="cellIs" dxfId="768" priority="34" operator="greaterThanOrEqual">
      <formula>1185</formula>
    </cfRule>
  </conditionalFormatting>
  <conditionalFormatting sqref="Z11:Z12 Z33:Z34 Z14:Z15">
    <cfRule type="cellIs" dxfId="767" priority="33" operator="between">
      <formula>0.1</formula>
      <formula>1184</formula>
    </cfRule>
  </conditionalFormatting>
  <conditionalFormatting sqref="AJ11:AN35">
    <cfRule type="cellIs" dxfId="766" priority="31" operator="equal">
      <formula>0</formula>
    </cfRule>
  </conditionalFormatting>
  <conditionalFormatting sqref="AJ11:AN35">
    <cfRule type="cellIs" dxfId="765" priority="30" operator="greaterThan">
      <formula>1179</formula>
    </cfRule>
  </conditionalFormatting>
  <conditionalFormatting sqref="AJ11:AN35">
    <cfRule type="cellIs" dxfId="764" priority="29" operator="greaterThan">
      <formula>99</formula>
    </cfRule>
  </conditionalFormatting>
  <conditionalFormatting sqref="AJ11:AN35">
    <cfRule type="cellIs" dxfId="763" priority="28" operator="greaterThan">
      <formula>0.99</formula>
    </cfRule>
  </conditionalFormatting>
  <conditionalFormatting sqref="AP11:AP34">
    <cfRule type="cellIs" dxfId="762" priority="27" operator="equal">
      <formula>0</formula>
    </cfRule>
  </conditionalFormatting>
  <conditionalFormatting sqref="AP11:AP34">
    <cfRule type="cellIs" dxfId="761" priority="26" operator="greaterThan">
      <formula>1179</formula>
    </cfRule>
  </conditionalFormatting>
  <conditionalFormatting sqref="AP11:AP34">
    <cfRule type="cellIs" dxfId="760" priority="25" operator="greaterThan">
      <formula>99</formula>
    </cfRule>
  </conditionalFormatting>
  <conditionalFormatting sqref="AP11:AP34">
    <cfRule type="cellIs" dxfId="759" priority="24" operator="greaterThan">
      <formula>0.99</formula>
    </cfRule>
  </conditionalFormatting>
  <conditionalFormatting sqref="AH32:AH34">
    <cfRule type="cellIs" dxfId="758" priority="22" operator="greaterThan">
      <formula>$AH$8</formula>
    </cfRule>
    <cfRule type="cellIs" dxfId="757" priority="23" operator="greaterThan">
      <formula>$AH$8</formula>
    </cfRule>
  </conditionalFormatting>
  <conditionalFormatting sqref="AI11:AI34">
    <cfRule type="cellIs" dxfId="756" priority="21" operator="greaterThan">
      <formula>$AI$8</formula>
    </cfRule>
  </conditionalFormatting>
  <conditionalFormatting sqref="AL32:AN34 AM12:AN12 AL11:AL32">
    <cfRule type="cellIs" dxfId="755" priority="20" operator="equal">
      <formula>0</formula>
    </cfRule>
  </conditionalFormatting>
  <conditionalFormatting sqref="AL32:AN34 AM12:AN12 AL11:AL32">
    <cfRule type="cellIs" dxfId="754" priority="19" operator="greaterThan">
      <formula>1179</formula>
    </cfRule>
  </conditionalFormatting>
  <conditionalFormatting sqref="AL32:AN34 AM12:AN12 AL11:AL32">
    <cfRule type="cellIs" dxfId="753" priority="18" operator="greaterThan">
      <formula>99</formula>
    </cfRule>
  </conditionalFormatting>
  <conditionalFormatting sqref="AL32:AN34 AM12:AN12 AL11:AL32">
    <cfRule type="cellIs" dxfId="752" priority="17" operator="greaterThan">
      <formula>0.99</formula>
    </cfRule>
  </conditionalFormatting>
  <conditionalFormatting sqref="AM16:AM34">
    <cfRule type="cellIs" dxfId="751" priority="16" operator="equal">
      <formula>0</formula>
    </cfRule>
  </conditionalFormatting>
  <conditionalFormatting sqref="AM16:AM34">
    <cfRule type="cellIs" dxfId="750" priority="15" operator="greaterThan">
      <formula>1179</formula>
    </cfRule>
  </conditionalFormatting>
  <conditionalFormatting sqref="AM16:AM34">
    <cfRule type="cellIs" dxfId="749" priority="14" operator="greaterThan">
      <formula>99</formula>
    </cfRule>
  </conditionalFormatting>
  <conditionalFormatting sqref="AM16:AM34">
    <cfRule type="cellIs" dxfId="748" priority="13" operator="greaterThan">
      <formula>0.99</formula>
    </cfRule>
  </conditionalFormatting>
  <conditionalFormatting sqref="AA13">
    <cfRule type="containsText" dxfId="747" priority="9" operator="containsText" text="N/A">
      <formula>NOT(ISERROR(SEARCH("N/A",AA13)))</formula>
    </cfRule>
    <cfRule type="cellIs" dxfId="746" priority="12" operator="equal">
      <formula>0</formula>
    </cfRule>
  </conditionalFormatting>
  <conditionalFormatting sqref="AA13">
    <cfRule type="cellIs" dxfId="745" priority="11" operator="greaterThanOrEqual">
      <formula>1185</formula>
    </cfRule>
  </conditionalFormatting>
  <conditionalFormatting sqref="AA13">
    <cfRule type="cellIs" dxfId="744" priority="10" operator="between">
      <formula>0.1</formula>
      <formula>1184</formula>
    </cfRule>
  </conditionalFormatting>
  <conditionalFormatting sqref="AB13">
    <cfRule type="containsText" dxfId="743" priority="5" operator="containsText" text="N/A">
      <formula>NOT(ISERROR(SEARCH("N/A",AB13)))</formula>
    </cfRule>
    <cfRule type="cellIs" dxfId="742" priority="8" operator="equal">
      <formula>0</formula>
    </cfRule>
  </conditionalFormatting>
  <conditionalFormatting sqref="AB13">
    <cfRule type="cellIs" dxfId="741" priority="7" operator="greaterThanOrEqual">
      <formula>1185</formula>
    </cfRule>
  </conditionalFormatting>
  <conditionalFormatting sqref="AB13">
    <cfRule type="cellIs" dxfId="740" priority="6" operator="between">
      <formula>0.1</formula>
      <formula>1184</formula>
    </cfRule>
  </conditionalFormatting>
  <conditionalFormatting sqref="Z13">
    <cfRule type="containsText" dxfId="739" priority="1" operator="containsText" text="N/A">
      <formula>NOT(ISERROR(SEARCH("N/A",Z13)))</formula>
    </cfRule>
    <cfRule type="cellIs" dxfId="738" priority="4" operator="equal">
      <formula>0</formula>
    </cfRule>
  </conditionalFormatting>
  <conditionalFormatting sqref="Z13">
    <cfRule type="cellIs" dxfId="737" priority="3" operator="greaterThanOrEqual">
      <formula>1185</formula>
    </cfRule>
  </conditionalFormatting>
  <conditionalFormatting sqref="Z13">
    <cfRule type="cellIs" dxfId="736" priority="2" operator="between">
      <formula>0.1</formula>
      <formula>1184</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showWhiteSpace="0" topLeftCell="W19" zoomScaleNormal="100" workbookViewId="0">
      <selection activeCell="H58" sqref="H58"/>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126</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148"/>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45" t="s">
        <v>10</v>
      </c>
      <c r="I7" s="108" t="s">
        <v>11</v>
      </c>
      <c r="J7" s="108" t="s">
        <v>12</v>
      </c>
      <c r="K7" s="108" t="s">
        <v>13</v>
      </c>
      <c r="L7" s="12"/>
      <c r="M7" s="12"/>
      <c r="N7" s="12"/>
      <c r="O7" s="145"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42584</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30724</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149" t="s">
        <v>51</v>
      </c>
      <c r="V9" s="149" t="s">
        <v>52</v>
      </c>
      <c r="W9" s="283" t="s">
        <v>53</v>
      </c>
      <c r="X9" s="284" t="s">
        <v>54</v>
      </c>
      <c r="Y9" s="285"/>
      <c r="Z9" s="285"/>
      <c r="AA9" s="285"/>
      <c r="AB9" s="285"/>
      <c r="AC9" s="285"/>
      <c r="AD9" s="285"/>
      <c r="AE9" s="286"/>
      <c r="AF9" s="147" t="s">
        <v>55</v>
      </c>
      <c r="AG9" s="147" t="s">
        <v>56</v>
      </c>
      <c r="AH9" s="272" t="s">
        <v>57</v>
      </c>
      <c r="AI9" s="287" t="s">
        <v>58</v>
      </c>
      <c r="AJ9" s="149" t="s">
        <v>59</v>
      </c>
      <c r="AK9" s="149" t="s">
        <v>60</v>
      </c>
      <c r="AL9" s="149" t="s">
        <v>61</v>
      </c>
      <c r="AM9" s="149" t="s">
        <v>62</v>
      </c>
      <c r="AN9" s="149" t="s">
        <v>63</v>
      </c>
      <c r="AO9" s="149" t="s">
        <v>64</v>
      </c>
      <c r="AP9" s="149" t="s">
        <v>65</v>
      </c>
      <c r="AQ9" s="270" t="s">
        <v>66</v>
      </c>
      <c r="AR9" s="149" t="s">
        <v>67</v>
      </c>
      <c r="AS9" s="272" t="s">
        <v>68</v>
      </c>
      <c r="AV9" s="35" t="s">
        <v>69</v>
      </c>
      <c r="AW9" s="35" t="s">
        <v>70</v>
      </c>
      <c r="AY9" s="36" t="s">
        <v>71</v>
      </c>
    </row>
    <row r="10" spans="2:51" x14ac:dyDescent="0.25">
      <c r="B10" s="149" t="s">
        <v>72</v>
      </c>
      <c r="C10" s="149" t="s">
        <v>73</v>
      </c>
      <c r="D10" s="149" t="s">
        <v>74</v>
      </c>
      <c r="E10" s="149" t="s">
        <v>75</v>
      </c>
      <c r="F10" s="149" t="s">
        <v>74</v>
      </c>
      <c r="G10" s="149" t="s">
        <v>75</v>
      </c>
      <c r="H10" s="266"/>
      <c r="I10" s="149" t="s">
        <v>75</v>
      </c>
      <c r="J10" s="149" t="s">
        <v>75</v>
      </c>
      <c r="K10" s="149" t="s">
        <v>75</v>
      </c>
      <c r="L10" s="28" t="s">
        <v>29</v>
      </c>
      <c r="M10" s="269"/>
      <c r="N10" s="28" t="s">
        <v>29</v>
      </c>
      <c r="O10" s="271"/>
      <c r="P10" s="271"/>
      <c r="Q10" s="1">
        <f>'AUG 1'!Q34</f>
        <v>11581560</v>
      </c>
      <c r="R10" s="280"/>
      <c r="S10" s="281"/>
      <c r="T10" s="282"/>
      <c r="U10" s="149" t="s">
        <v>75</v>
      </c>
      <c r="V10" s="149" t="s">
        <v>75</v>
      </c>
      <c r="W10" s="283"/>
      <c r="X10" s="37" t="s">
        <v>76</v>
      </c>
      <c r="Y10" s="37" t="s">
        <v>77</v>
      </c>
      <c r="Z10" s="37" t="s">
        <v>78</v>
      </c>
      <c r="AA10" s="37" t="s">
        <v>79</v>
      </c>
      <c r="AB10" s="37" t="s">
        <v>80</v>
      </c>
      <c r="AC10" s="37" t="s">
        <v>81</v>
      </c>
      <c r="AD10" s="37" t="s">
        <v>82</v>
      </c>
      <c r="AE10" s="37" t="s">
        <v>83</v>
      </c>
      <c r="AF10" s="38"/>
      <c r="AG10" s="1">
        <f>'AUG 1'!AG34</f>
        <v>48916920</v>
      </c>
      <c r="AH10" s="272"/>
      <c r="AI10" s="288"/>
      <c r="AJ10" s="149" t="s">
        <v>84</v>
      </c>
      <c r="AK10" s="149" t="s">
        <v>84</v>
      </c>
      <c r="AL10" s="149" t="s">
        <v>84</v>
      </c>
      <c r="AM10" s="149" t="s">
        <v>84</v>
      </c>
      <c r="AN10" s="149" t="s">
        <v>84</v>
      </c>
      <c r="AO10" s="149" t="s">
        <v>84</v>
      </c>
      <c r="AP10" s="1">
        <f>'AUG 1'!AP34</f>
        <v>11086793</v>
      </c>
      <c r="AQ10" s="271"/>
      <c r="AR10" s="146" t="s">
        <v>85</v>
      </c>
      <c r="AS10" s="272"/>
      <c r="AV10" s="39" t="s">
        <v>86</v>
      </c>
      <c r="AW10" s="39" t="s">
        <v>87</v>
      </c>
      <c r="AY10" s="80" t="s">
        <v>126</v>
      </c>
    </row>
    <row r="11" spans="2:51" x14ac:dyDescent="0.25">
      <c r="B11" s="40">
        <v>2</v>
      </c>
      <c r="C11" s="40">
        <v>4.1666666666666664E-2</v>
      </c>
      <c r="D11" s="102">
        <v>4</v>
      </c>
      <c r="E11" s="41">
        <f t="shared" ref="E11:E34" si="0">D11/1.42</f>
        <v>2.8169014084507045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138</v>
      </c>
      <c r="P11" s="103">
        <v>109</v>
      </c>
      <c r="Q11" s="103">
        <v>11585774</v>
      </c>
      <c r="R11" s="46">
        <f>IF(ISBLANK(Q11),"-",Q11-Q10)</f>
        <v>4214</v>
      </c>
      <c r="S11" s="47">
        <f>R11*24/1000</f>
        <v>101.136</v>
      </c>
      <c r="T11" s="47">
        <f>R11/1000</f>
        <v>4.2140000000000004</v>
      </c>
      <c r="U11" s="104">
        <v>4.9000000000000004</v>
      </c>
      <c r="V11" s="104">
        <f>U11</f>
        <v>4.9000000000000004</v>
      </c>
      <c r="W11" s="105" t="s">
        <v>131</v>
      </c>
      <c r="X11" s="107">
        <v>0</v>
      </c>
      <c r="Y11" s="107">
        <v>0</v>
      </c>
      <c r="Z11" s="107">
        <v>1096</v>
      </c>
      <c r="AA11" s="107">
        <v>1185</v>
      </c>
      <c r="AB11" s="107">
        <v>1066</v>
      </c>
      <c r="AC11" s="48" t="s">
        <v>90</v>
      </c>
      <c r="AD11" s="48" t="s">
        <v>90</v>
      </c>
      <c r="AE11" s="48" t="s">
        <v>90</v>
      </c>
      <c r="AF11" s="106" t="s">
        <v>90</v>
      </c>
      <c r="AG11" s="112">
        <v>48917910</v>
      </c>
      <c r="AH11" s="49">
        <f>IF(ISBLANK(AG11),"-",AG11-AG10)</f>
        <v>990</v>
      </c>
      <c r="AI11" s="50">
        <f>AH11/T11</f>
        <v>234.93118177503558</v>
      </c>
      <c r="AJ11" s="95">
        <v>0</v>
      </c>
      <c r="AK11" s="95">
        <v>0</v>
      </c>
      <c r="AL11" s="95">
        <v>1</v>
      </c>
      <c r="AM11" s="95">
        <v>1</v>
      </c>
      <c r="AN11" s="95">
        <v>1</v>
      </c>
      <c r="AO11" s="95">
        <v>0.7</v>
      </c>
      <c r="AP11" s="107">
        <v>11087426</v>
      </c>
      <c r="AQ11" s="107">
        <f t="shared" ref="AQ11:AQ34" si="1">AP11-AP10</f>
        <v>633</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131</v>
      </c>
      <c r="P12" s="103">
        <v>107</v>
      </c>
      <c r="Q12" s="103">
        <v>11590004</v>
      </c>
      <c r="R12" s="46">
        <f t="shared" ref="R12:R34" si="4">IF(ISBLANK(Q12),"-",Q12-Q11)</f>
        <v>4230</v>
      </c>
      <c r="S12" s="47">
        <f t="shared" ref="S12:S34" si="5">R12*24/1000</f>
        <v>101.52</v>
      </c>
      <c r="T12" s="47">
        <f t="shared" ref="T12:T34" si="6">R12/1000</f>
        <v>4.2300000000000004</v>
      </c>
      <c r="U12" s="104">
        <v>6.7</v>
      </c>
      <c r="V12" s="104">
        <f t="shared" ref="V12:V34" si="7">U12</f>
        <v>6.7</v>
      </c>
      <c r="W12" s="105" t="s">
        <v>131</v>
      </c>
      <c r="X12" s="107">
        <v>0</v>
      </c>
      <c r="Y12" s="107">
        <v>0</v>
      </c>
      <c r="Z12" s="107">
        <v>1096</v>
      </c>
      <c r="AA12" s="107">
        <v>1185</v>
      </c>
      <c r="AB12" s="107">
        <v>1066</v>
      </c>
      <c r="AC12" s="48" t="s">
        <v>90</v>
      </c>
      <c r="AD12" s="48" t="s">
        <v>90</v>
      </c>
      <c r="AE12" s="48" t="s">
        <v>90</v>
      </c>
      <c r="AF12" s="106" t="s">
        <v>90</v>
      </c>
      <c r="AG12" s="112">
        <v>48918915</v>
      </c>
      <c r="AH12" s="49">
        <f>IF(ISBLANK(AG12),"-",AG12-AG11)</f>
        <v>1005</v>
      </c>
      <c r="AI12" s="50">
        <f t="shared" ref="AI12:AI34" si="8">AH12/T12</f>
        <v>237.58865248226948</v>
      </c>
      <c r="AJ12" s="95">
        <v>0</v>
      </c>
      <c r="AK12" s="95">
        <v>0</v>
      </c>
      <c r="AL12" s="95">
        <v>1</v>
      </c>
      <c r="AM12" s="95">
        <v>1</v>
      </c>
      <c r="AN12" s="95">
        <v>1</v>
      </c>
      <c r="AO12" s="95">
        <v>0.7</v>
      </c>
      <c r="AP12" s="107">
        <v>11088081</v>
      </c>
      <c r="AQ12" s="107">
        <f t="shared" si="1"/>
        <v>655</v>
      </c>
      <c r="AR12" s="110">
        <v>1.02</v>
      </c>
      <c r="AS12" s="52" t="s">
        <v>113</v>
      </c>
      <c r="AV12" s="39" t="s">
        <v>92</v>
      </c>
      <c r="AW12" s="39" t="s">
        <v>93</v>
      </c>
      <c r="AY12" s="80" t="s">
        <v>124</v>
      </c>
    </row>
    <row r="13" spans="2:51" x14ac:dyDescent="0.25">
      <c r="B13" s="40">
        <v>2.0833333333333299</v>
      </c>
      <c r="C13" s="40">
        <v>0.125</v>
      </c>
      <c r="D13" s="102">
        <v>5</v>
      </c>
      <c r="E13" s="41">
        <f t="shared" si="0"/>
        <v>3.5211267605633805</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127</v>
      </c>
      <c r="P13" s="103">
        <v>105</v>
      </c>
      <c r="Q13" s="103">
        <v>11594254</v>
      </c>
      <c r="R13" s="46">
        <f t="shared" si="4"/>
        <v>4250</v>
      </c>
      <c r="S13" s="47">
        <f t="shared" si="5"/>
        <v>102</v>
      </c>
      <c r="T13" s="47">
        <f t="shared" si="6"/>
        <v>4.25</v>
      </c>
      <c r="U13" s="104">
        <v>7.7</v>
      </c>
      <c r="V13" s="104">
        <f t="shared" si="7"/>
        <v>7.7</v>
      </c>
      <c r="W13" s="105" t="s">
        <v>131</v>
      </c>
      <c r="X13" s="107">
        <v>0</v>
      </c>
      <c r="Y13" s="107">
        <v>0</v>
      </c>
      <c r="Z13" s="107">
        <v>1096</v>
      </c>
      <c r="AA13" s="107">
        <v>1185</v>
      </c>
      <c r="AB13" s="107">
        <v>1066</v>
      </c>
      <c r="AC13" s="48" t="s">
        <v>90</v>
      </c>
      <c r="AD13" s="48" t="s">
        <v>90</v>
      </c>
      <c r="AE13" s="48" t="s">
        <v>90</v>
      </c>
      <c r="AF13" s="106" t="s">
        <v>90</v>
      </c>
      <c r="AG13" s="112">
        <v>48919980</v>
      </c>
      <c r="AH13" s="49">
        <f>IF(ISBLANK(AG13),"-",AG13-AG12)</f>
        <v>1065</v>
      </c>
      <c r="AI13" s="50">
        <f t="shared" si="8"/>
        <v>250.58823529411765</v>
      </c>
      <c r="AJ13" s="95">
        <v>0</v>
      </c>
      <c r="AK13" s="95">
        <v>0</v>
      </c>
      <c r="AL13" s="95">
        <v>1</v>
      </c>
      <c r="AM13" s="95">
        <v>1</v>
      </c>
      <c r="AN13" s="95">
        <v>1</v>
      </c>
      <c r="AO13" s="95">
        <v>0.7</v>
      </c>
      <c r="AP13" s="107">
        <v>11088701</v>
      </c>
      <c r="AQ13" s="107">
        <f t="shared" si="1"/>
        <v>620</v>
      </c>
      <c r="AR13" s="51"/>
      <c r="AS13" s="52" t="s">
        <v>113</v>
      </c>
      <c r="AV13" s="39" t="s">
        <v>94</v>
      </c>
      <c r="AW13" s="39" t="s">
        <v>95</v>
      </c>
      <c r="AY13" s="80" t="s">
        <v>129</v>
      </c>
    </row>
    <row r="14" spans="2:51" x14ac:dyDescent="0.25">
      <c r="B14" s="40">
        <v>2.125</v>
      </c>
      <c r="C14" s="40">
        <v>0.16666666666666699</v>
      </c>
      <c r="D14" s="102">
        <v>5</v>
      </c>
      <c r="E14" s="41">
        <f t="shared" si="0"/>
        <v>3.5211267605633805</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129</v>
      </c>
      <c r="P14" s="103">
        <v>115</v>
      </c>
      <c r="Q14" s="103">
        <v>11598594</v>
      </c>
      <c r="R14" s="46">
        <f t="shared" si="4"/>
        <v>4340</v>
      </c>
      <c r="S14" s="47">
        <f t="shared" si="5"/>
        <v>104.16</v>
      </c>
      <c r="T14" s="47">
        <f t="shared" si="6"/>
        <v>4.34</v>
      </c>
      <c r="U14" s="104">
        <v>8.8000000000000007</v>
      </c>
      <c r="V14" s="104">
        <f t="shared" si="7"/>
        <v>8.8000000000000007</v>
      </c>
      <c r="W14" s="105" t="s">
        <v>131</v>
      </c>
      <c r="X14" s="107">
        <v>0</v>
      </c>
      <c r="Y14" s="107">
        <v>0</v>
      </c>
      <c r="Z14" s="107">
        <v>1126</v>
      </c>
      <c r="AA14" s="107">
        <v>1185</v>
      </c>
      <c r="AB14" s="107">
        <v>1107</v>
      </c>
      <c r="AC14" s="48" t="s">
        <v>90</v>
      </c>
      <c r="AD14" s="48" t="s">
        <v>90</v>
      </c>
      <c r="AE14" s="48" t="s">
        <v>90</v>
      </c>
      <c r="AF14" s="106" t="s">
        <v>90</v>
      </c>
      <c r="AG14" s="112">
        <v>48921076</v>
      </c>
      <c r="AH14" s="49">
        <f t="shared" ref="AH14:AH34" si="9">IF(ISBLANK(AG14),"-",AG14-AG13)</f>
        <v>1096</v>
      </c>
      <c r="AI14" s="50">
        <f t="shared" si="8"/>
        <v>252.53456221198158</v>
      </c>
      <c r="AJ14" s="95">
        <v>0</v>
      </c>
      <c r="AK14" s="95">
        <v>0</v>
      </c>
      <c r="AL14" s="95">
        <v>1</v>
      </c>
      <c r="AM14" s="95">
        <v>1</v>
      </c>
      <c r="AN14" s="95">
        <v>1</v>
      </c>
      <c r="AO14" s="95">
        <v>0.7</v>
      </c>
      <c r="AP14" s="107">
        <v>11089311</v>
      </c>
      <c r="AQ14" s="107">
        <f>AP14-AP13</f>
        <v>610</v>
      </c>
      <c r="AR14" s="51"/>
      <c r="AS14" s="52" t="s">
        <v>113</v>
      </c>
      <c r="AT14" s="54"/>
      <c r="AV14" s="39" t="s">
        <v>96</v>
      </c>
      <c r="AW14" s="39" t="s">
        <v>97</v>
      </c>
      <c r="AY14" s="80" t="s">
        <v>146</v>
      </c>
    </row>
    <row r="15" spans="2:51" ht="14.25" customHeight="1" x14ac:dyDescent="0.25">
      <c r="B15" s="40">
        <v>2.1666666666666701</v>
      </c>
      <c r="C15" s="40">
        <v>0.20833333333333301</v>
      </c>
      <c r="D15" s="102">
        <v>5</v>
      </c>
      <c r="E15" s="41">
        <f t="shared" si="0"/>
        <v>3.5211267605633805</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130</v>
      </c>
      <c r="P15" s="103">
        <v>120</v>
      </c>
      <c r="Q15" s="103">
        <v>11603082</v>
      </c>
      <c r="R15" s="46">
        <f t="shared" si="4"/>
        <v>4488</v>
      </c>
      <c r="S15" s="47">
        <f t="shared" si="5"/>
        <v>107.712</v>
      </c>
      <c r="T15" s="47">
        <f t="shared" si="6"/>
        <v>4.4880000000000004</v>
      </c>
      <c r="U15" s="104">
        <v>9.5</v>
      </c>
      <c r="V15" s="104">
        <f t="shared" si="7"/>
        <v>9.5</v>
      </c>
      <c r="W15" s="105" t="s">
        <v>131</v>
      </c>
      <c r="X15" s="107">
        <v>0</v>
      </c>
      <c r="Y15" s="107">
        <v>0</v>
      </c>
      <c r="Z15" s="107">
        <v>1126</v>
      </c>
      <c r="AA15" s="107">
        <v>1185</v>
      </c>
      <c r="AB15" s="107">
        <v>1188</v>
      </c>
      <c r="AC15" s="48" t="s">
        <v>90</v>
      </c>
      <c r="AD15" s="48" t="s">
        <v>90</v>
      </c>
      <c r="AE15" s="48" t="s">
        <v>90</v>
      </c>
      <c r="AF15" s="106" t="s">
        <v>90</v>
      </c>
      <c r="AG15" s="112">
        <v>48922272</v>
      </c>
      <c r="AH15" s="49">
        <f t="shared" si="9"/>
        <v>1196</v>
      </c>
      <c r="AI15" s="50">
        <f t="shared" si="8"/>
        <v>266.48841354723703</v>
      </c>
      <c r="AJ15" s="95">
        <v>0</v>
      </c>
      <c r="AK15" s="95">
        <v>0</v>
      </c>
      <c r="AL15" s="95">
        <v>1</v>
      </c>
      <c r="AM15" s="95">
        <v>1</v>
      </c>
      <c r="AN15" s="95">
        <v>1</v>
      </c>
      <c r="AO15" s="95">
        <v>0.7</v>
      </c>
      <c r="AP15" s="107">
        <v>11089527</v>
      </c>
      <c r="AQ15" s="107">
        <f>AP15-AP14</f>
        <v>216</v>
      </c>
      <c r="AR15" s="51"/>
      <c r="AS15" s="52" t="s">
        <v>113</v>
      </c>
      <c r="AV15" s="39" t="s">
        <v>98</v>
      </c>
      <c r="AW15" s="39" t="s">
        <v>99</v>
      </c>
      <c r="AY15" s="94"/>
    </row>
    <row r="16" spans="2:51" x14ac:dyDescent="0.25">
      <c r="B16" s="40">
        <v>2.2083333333333299</v>
      </c>
      <c r="C16" s="40">
        <v>0.25</v>
      </c>
      <c r="D16" s="102">
        <v>4</v>
      </c>
      <c r="E16" s="41">
        <f t="shared" si="0"/>
        <v>2.8169014084507045</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142</v>
      </c>
      <c r="P16" s="103">
        <v>135</v>
      </c>
      <c r="Q16" s="103">
        <v>11608887</v>
      </c>
      <c r="R16" s="46">
        <f t="shared" si="4"/>
        <v>5805</v>
      </c>
      <c r="S16" s="47">
        <f t="shared" si="5"/>
        <v>139.32</v>
      </c>
      <c r="T16" s="47">
        <f t="shared" si="6"/>
        <v>5.8049999999999997</v>
      </c>
      <c r="U16" s="104">
        <v>9.5</v>
      </c>
      <c r="V16" s="104">
        <f t="shared" si="7"/>
        <v>9.5</v>
      </c>
      <c r="W16" s="105" t="s">
        <v>131</v>
      </c>
      <c r="X16" s="107">
        <v>0</v>
      </c>
      <c r="Y16" s="107">
        <v>0</v>
      </c>
      <c r="Z16" s="107">
        <v>1186</v>
      </c>
      <c r="AA16" s="107">
        <v>1185</v>
      </c>
      <c r="AB16" s="107">
        <v>1187</v>
      </c>
      <c r="AC16" s="48" t="s">
        <v>90</v>
      </c>
      <c r="AD16" s="48" t="s">
        <v>90</v>
      </c>
      <c r="AE16" s="48" t="s">
        <v>90</v>
      </c>
      <c r="AF16" s="106" t="s">
        <v>90</v>
      </c>
      <c r="AG16" s="112">
        <v>48923588</v>
      </c>
      <c r="AH16" s="49">
        <f t="shared" si="9"/>
        <v>1316</v>
      </c>
      <c r="AI16" s="50">
        <f t="shared" si="8"/>
        <v>226.70111972437556</v>
      </c>
      <c r="AJ16" s="95">
        <v>0</v>
      </c>
      <c r="AK16" s="95">
        <v>0</v>
      </c>
      <c r="AL16" s="95">
        <v>1</v>
      </c>
      <c r="AM16" s="95">
        <v>1</v>
      </c>
      <c r="AN16" s="95">
        <v>1</v>
      </c>
      <c r="AO16" s="95">
        <v>0</v>
      </c>
      <c r="AP16" s="107">
        <v>11089527</v>
      </c>
      <c r="AQ16" s="107">
        <f>AP16-AP15</f>
        <v>0</v>
      </c>
      <c r="AR16" s="53">
        <v>1.1399999999999999</v>
      </c>
      <c r="AS16" s="52" t="s">
        <v>101</v>
      </c>
      <c r="AV16" s="39" t="s">
        <v>102</v>
      </c>
      <c r="AW16" s="39" t="s">
        <v>103</v>
      </c>
      <c r="AY16" s="94"/>
    </row>
    <row r="17" spans="1:51" x14ac:dyDescent="0.25">
      <c r="B17" s="40">
        <v>2.25</v>
      </c>
      <c r="C17" s="40">
        <v>0.29166666666666702</v>
      </c>
      <c r="D17" s="102">
        <v>4</v>
      </c>
      <c r="E17" s="41">
        <f t="shared" si="0"/>
        <v>2.8169014084507045</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133</v>
      </c>
      <c r="P17" s="103">
        <v>143</v>
      </c>
      <c r="Q17" s="103">
        <v>11614797</v>
      </c>
      <c r="R17" s="46">
        <f t="shared" si="4"/>
        <v>5910</v>
      </c>
      <c r="S17" s="47">
        <f t="shared" si="5"/>
        <v>141.84</v>
      </c>
      <c r="T17" s="47">
        <f t="shared" si="6"/>
        <v>5.91</v>
      </c>
      <c r="U17" s="104">
        <v>9.1999999999999993</v>
      </c>
      <c r="V17" s="104">
        <f t="shared" si="7"/>
        <v>9.1999999999999993</v>
      </c>
      <c r="W17" s="105" t="s">
        <v>127</v>
      </c>
      <c r="X17" s="107">
        <v>0</v>
      </c>
      <c r="Y17" s="107">
        <v>1017</v>
      </c>
      <c r="Z17" s="107">
        <v>1187</v>
      </c>
      <c r="AA17" s="107">
        <v>1185</v>
      </c>
      <c r="AB17" s="107">
        <v>1187</v>
      </c>
      <c r="AC17" s="48" t="s">
        <v>90</v>
      </c>
      <c r="AD17" s="48" t="s">
        <v>90</v>
      </c>
      <c r="AE17" s="48" t="s">
        <v>90</v>
      </c>
      <c r="AF17" s="106" t="s">
        <v>90</v>
      </c>
      <c r="AG17" s="112">
        <v>48924932</v>
      </c>
      <c r="AH17" s="49">
        <f t="shared" si="9"/>
        <v>1344</v>
      </c>
      <c r="AI17" s="50">
        <f t="shared" si="8"/>
        <v>227.41116751269035</v>
      </c>
      <c r="AJ17" s="95">
        <v>0</v>
      </c>
      <c r="AK17" s="95">
        <v>1</v>
      </c>
      <c r="AL17" s="95">
        <v>1</v>
      </c>
      <c r="AM17" s="95">
        <v>1</v>
      </c>
      <c r="AN17" s="95">
        <v>1</v>
      </c>
      <c r="AO17" s="95">
        <v>0</v>
      </c>
      <c r="AP17" s="107">
        <v>11089527</v>
      </c>
      <c r="AQ17" s="107">
        <f t="shared" si="1"/>
        <v>0</v>
      </c>
      <c r="AR17" s="51"/>
      <c r="AS17" s="52" t="s">
        <v>101</v>
      </c>
      <c r="AT17" s="54"/>
      <c r="AV17" s="39" t="s">
        <v>104</v>
      </c>
      <c r="AW17" s="39" t="s">
        <v>105</v>
      </c>
      <c r="AY17" s="97"/>
    </row>
    <row r="18" spans="1:51" x14ac:dyDescent="0.25">
      <c r="B18" s="40">
        <v>2.2916666666666701</v>
      </c>
      <c r="C18" s="40">
        <v>0.33333333333333298</v>
      </c>
      <c r="D18" s="102">
        <v>4</v>
      </c>
      <c r="E18" s="41">
        <f t="shared" si="0"/>
        <v>2.8169014084507045</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132</v>
      </c>
      <c r="P18" s="103">
        <v>143</v>
      </c>
      <c r="Q18" s="103">
        <v>11620817</v>
      </c>
      <c r="R18" s="46">
        <f t="shared" si="4"/>
        <v>6020</v>
      </c>
      <c r="S18" s="47">
        <f t="shared" si="5"/>
        <v>144.47999999999999</v>
      </c>
      <c r="T18" s="47">
        <f t="shared" si="6"/>
        <v>6.02</v>
      </c>
      <c r="U18" s="104">
        <v>8.5</v>
      </c>
      <c r="V18" s="104">
        <f t="shared" si="7"/>
        <v>8.5</v>
      </c>
      <c r="W18" s="105" t="s">
        <v>127</v>
      </c>
      <c r="X18" s="107">
        <v>0</v>
      </c>
      <c r="Y18" s="107">
        <v>1057</v>
      </c>
      <c r="Z18" s="107">
        <v>1187</v>
      </c>
      <c r="AA18" s="107">
        <v>1185</v>
      </c>
      <c r="AB18" s="107">
        <v>1187</v>
      </c>
      <c r="AC18" s="48" t="s">
        <v>90</v>
      </c>
      <c r="AD18" s="48" t="s">
        <v>90</v>
      </c>
      <c r="AE18" s="48" t="s">
        <v>90</v>
      </c>
      <c r="AF18" s="106" t="s">
        <v>90</v>
      </c>
      <c r="AG18" s="112">
        <v>48926300</v>
      </c>
      <c r="AH18" s="49">
        <f t="shared" si="9"/>
        <v>1368</v>
      </c>
      <c r="AI18" s="50">
        <f t="shared" si="8"/>
        <v>227.24252491694355</v>
      </c>
      <c r="AJ18" s="95">
        <v>0</v>
      </c>
      <c r="AK18" s="95">
        <v>1</v>
      </c>
      <c r="AL18" s="95">
        <v>1</v>
      </c>
      <c r="AM18" s="95">
        <v>1</v>
      </c>
      <c r="AN18" s="95">
        <v>1</v>
      </c>
      <c r="AO18" s="95">
        <v>0</v>
      </c>
      <c r="AP18" s="107">
        <v>11089527</v>
      </c>
      <c r="AQ18" s="107">
        <f t="shared" si="1"/>
        <v>0</v>
      </c>
      <c r="AR18" s="51"/>
      <c r="AS18" s="52" t="s">
        <v>101</v>
      </c>
      <c r="AV18" s="39" t="s">
        <v>106</v>
      </c>
      <c r="AW18" s="39" t="s">
        <v>107</v>
      </c>
      <c r="AY18" s="97"/>
    </row>
    <row r="19" spans="1:51" x14ac:dyDescent="0.25">
      <c r="A19" s="94" t="s">
        <v>130</v>
      </c>
      <c r="B19" s="40">
        <v>2.3333333333333299</v>
      </c>
      <c r="C19" s="40">
        <v>0.375</v>
      </c>
      <c r="D19" s="102">
        <v>4</v>
      </c>
      <c r="E19" s="41">
        <f t="shared" si="0"/>
        <v>2.8169014084507045</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134</v>
      </c>
      <c r="P19" s="103">
        <v>145</v>
      </c>
      <c r="Q19" s="103">
        <v>11626856</v>
      </c>
      <c r="R19" s="46">
        <f t="shared" si="4"/>
        <v>6039</v>
      </c>
      <c r="S19" s="47">
        <f t="shared" si="5"/>
        <v>144.93600000000001</v>
      </c>
      <c r="T19" s="47">
        <f t="shared" si="6"/>
        <v>6.0389999999999997</v>
      </c>
      <c r="U19" s="104">
        <v>7.8</v>
      </c>
      <c r="V19" s="104">
        <f t="shared" si="7"/>
        <v>7.8</v>
      </c>
      <c r="W19" s="105" t="s">
        <v>127</v>
      </c>
      <c r="X19" s="107">
        <v>0</v>
      </c>
      <c r="Y19" s="107">
        <v>1057</v>
      </c>
      <c r="Z19" s="107">
        <v>1186</v>
      </c>
      <c r="AA19" s="107">
        <v>1185</v>
      </c>
      <c r="AB19" s="107">
        <v>1187</v>
      </c>
      <c r="AC19" s="48" t="s">
        <v>90</v>
      </c>
      <c r="AD19" s="48" t="s">
        <v>90</v>
      </c>
      <c r="AE19" s="48" t="s">
        <v>90</v>
      </c>
      <c r="AF19" s="106" t="s">
        <v>90</v>
      </c>
      <c r="AG19" s="112">
        <v>48927676</v>
      </c>
      <c r="AH19" s="49">
        <f t="shared" si="9"/>
        <v>1376</v>
      </c>
      <c r="AI19" s="50">
        <f t="shared" si="8"/>
        <v>227.85229342606394</v>
      </c>
      <c r="AJ19" s="95">
        <v>0</v>
      </c>
      <c r="AK19" s="95">
        <v>1</v>
      </c>
      <c r="AL19" s="95">
        <v>1</v>
      </c>
      <c r="AM19" s="95">
        <v>1</v>
      </c>
      <c r="AN19" s="95">
        <v>1</v>
      </c>
      <c r="AO19" s="95">
        <v>0</v>
      </c>
      <c r="AP19" s="107">
        <v>11089527</v>
      </c>
      <c r="AQ19" s="107">
        <f t="shared" si="1"/>
        <v>0</v>
      </c>
      <c r="AR19" s="51"/>
      <c r="AS19" s="52" t="s">
        <v>101</v>
      </c>
      <c r="AV19" s="39" t="s">
        <v>108</v>
      </c>
      <c r="AW19" s="39" t="s">
        <v>109</v>
      </c>
      <c r="AY19" s="97"/>
    </row>
    <row r="20" spans="1:51" x14ac:dyDescent="0.25">
      <c r="B20" s="40">
        <v>2.375</v>
      </c>
      <c r="C20" s="40">
        <v>0.41666666666666669</v>
      </c>
      <c r="D20" s="102">
        <v>4</v>
      </c>
      <c r="E20" s="41">
        <f t="shared" si="0"/>
        <v>2.8169014084507045</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134</v>
      </c>
      <c r="P20" s="103">
        <v>145</v>
      </c>
      <c r="Q20" s="103">
        <v>11632944</v>
      </c>
      <c r="R20" s="46">
        <f t="shared" si="4"/>
        <v>6088</v>
      </c>
      <c r="S20" s="47">
        <f t="shared" si="5"/>
        <v>146.11199999999999</v>
      </c>
      <c r="T20" s="47">
        <f t="shared" si="6"/>
        <v>6.0880000000000001</v>
      </c>
      <c r="U20" s="104">
        <v>7.2</v>
      </c>
      <c r="V20" s="104">
        <f t="shared" si="7"/>
        <v>7.2</v>
      </c>
      <c r="W20" s="105" t="s">
        <v>127</v>
      </c>
      <c r="X20" s="107">
        <v>0</v>
      </c>
      <c r="Y20" s="107">
        <v>1057</v>
      </c>
      <c r="Z20" s="107">
        <v>1187</v>
      </c>
      <c r="AA20" s="107">
        <v>1185</v>
      </c>
      <c r="AB20" s="107">
        <v>1187</v>
      </c>
      <c r="AC20" s="48" t="s">
        <v>90</v>
      </c>
      <c r="AD20" s="48" t="s">
        <v>90</v>
      </c>
      <c r="AE20" s="48" t="s">
        <v>90</v>
      </c>
      <c r="AF20" s="106" t="s">
        <v>90</v>
      </c>
      <c r="AG20" s="112">
        <v>48929060</v>
      </c>
      <c r="AH20" s="49">
        <f t="shared" si="9"/>
        <v>1384</v>
      </c>
      <c r="AI20" s="50">
        <f t="shared" si="8"/>
        <v>227.33245729303547</v>
      </c>
      <c r="AJ20" s="95">
        <v>0</v>
      </c>
      <c r="AK20" s="95">
        <v>1</v>
      </c>
      <c r="AL20" s="95">
        <v>1</v>
      </c>
      <c r="AM20" s="95">
        <v>1</v>
      </c>
      <c r="AN20" s="95">
        <v>1</v>
      </c>
      <c r="AO20" s="95">
        <v>0</v>
      </c>
      <c r="AP20" s="107">
        <v>11089527</v>
      </c>
      <c r="AQ20" s="107">
        <v>0</v>
      </c>
      <c r="AR20" s="53">
        <v>1.37</v>
      </c>
      <c r="AS20" s="52" t="s">
        <v>130</v>
      </c>
      <c r="AY20" s="97"/>
    </row>
    <row r="21" spans="1:51" x14ac:dyDescent="0.25">
      <c r="B21" s="40">
        <v>2.4166666666666701</v>
      </c>
      <c r="C21" s="40">
        <v>0.45833333333333298</v>
      </c>
      <c r="D21" s="102">
        <v>4</v>
      </c>
      <c r="E21" s="41">
        <f t="shared" si="0"/>
        <v>2.8169014084507045</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134</v>
      </c>
      <c r="P21" s="103">
        <v>142</v>
      </c>
      <c r="Q21" s="103">
        <v>11639007</v>
      </c>
      <c r="R21" s="46">
        <f t="shared" si="4"/>
        <v>6063</v>
      </c>
      <c r="S21" s="47">
        <f t="shared" si="5"/>
        <v>145.512</v>
      </c>
      <c r="T21" s="47">
        <f t="shared" si="6"/>
        <v>6.0629999999999997</v>
      </c>
      <c r="U21" s="104">
        <v>6.5</v>
      </c>
      <c r="V21" s="104">
        <f t="shared" si="7"/>
        <v>6.5</v>
      </c>
      <c r="W21" s="105" t="s">
        <v>127</v>
      </c>
      <c r="X21" s="107">
        <v>0</v>
      </c>
      <c r="Y21" s="107">
        <v>1056</v>
      </c>
      <c r="Z21" s="107">
        <v>1187</v>
      </c>
      <c r="AA21" s="107">
        <v>1185</v>
      </c>
      <c r="AB21" s="107">
        <v>1187</v>
      </c>
      <c r="AC21" s="48" t="s">
        <v>90</v>
      </c>
      <c r="AD21" s="48" t="s">
        <v>90</v>
      </c>
      <c r="AE21" s="48" t="s">
        <v>90</v>
      </c>
      <c r="AF21" s="106" t="s">
        <v>90</v>
      </c>
      <c r="AG21" s="112">
        <v>48930444</v>
      </c>
      <c r="AH21" s="49">
        <f t="shared" si="9"/>
        <v>1384</v>
      </c>
      <c r="AI21" s="50">
        <f t="shared" si="8"/>
        <v>228.26983341580078</v>
      </c>
      <c r="AJ21" s="95">
        <v>0</v>
      </c>
      <c r="AK21" s="95">
        <v>1</v>
      </c>
      <c r="AL21" s="95">
        <v>1</v>
      </c>
      <c r="AM21" s="95">
        <v>1</v>
      </c>
      <c r="AN21" s="95">
        <v>1</v>
      </c>
      <c r="AO21" s="95">
        <v>0</v>
      </c>
      <c r="AP21" s="107">
        <v>11089527</v>
      </c>
      <c r="AQ21" s="107">
        <f t="shared" si="1"/>
        <v>0</v>
      </c>
      <c r="AR21" s="51"/>
      <c r="AS21" s="52" t="s">
        <v>101</v>
      </c>
      <c r="AY21" s="97"/>
    </row>
    <row r="22" spans="1:51" x14ac:dyDescent="0.25">
      <c r="A22" s="94" t="s">
        <v>135</v>
      </c>
      <c r="B22" s="40">
        <v>2.4583333333333299</v>
      </c>
      <c r="C22" s="40">
        <v>0.5</v>
      </c>
      <c r="D22" s="102">
        <v>4</v>
      </c>
      <c r="E22" s="41">
        <f t="shared" si="0"/>
        <v>2.8169014084507045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131</v>
      </c>
      <c r="P22" s="103">
        <v>140</v>
      </c>
      <c r="Q22" s="103">
        <v>11644901</v>
      </c>
      <c r="R22" s="46">
        <f t="shared" si="4"/>
        <v>5894</v>
      </c>
      <c r="S22" s="47">
        <f t="shared" si="5"/>
        <v>141.45599999999999</v>
      </c>
      <c r="T22" s="47">
        <f t="shared" si="6"/>
        <v>5.8940000000000001</v>
      </c>
      <c r="U22" s="104">
        <v>5.9</v>
      </c>
      <c r="V22" s="104">
        <f t="shared" si="7"/>
        <v>5.9</v>
      </c>
      <c r="W22" s="105" t="s">
        <v>127</v>
      </c>
      <c r="X22" s="107">
        <v>0</v>
      </c>
      <c r="Y22" s="107">
        <v>1067</v>
      </c>
      <c r="Z22" s="107">
        <v>1186</v>
      </c>
      <c r="AA22" s="107">
        <v>1185</v>
      </c>
      <c r="AB22" s="107">
        <v>1186</v>
      </c>
      <c r="AC22" s="48" t="s">
        <v>90</v>
      </c>
      <c r="AD22" s="48" t="s">
        <v>90</v>
      </c>
      <c r="AE22" s="48" t="s">
        <v>90</v>
      </c>
      <c r="AF22" s="106" t="s">
        <v>90</v>
      </c>
      <c r="AG22" s="112">
        <v>48931804</v>
      </c>
      <c r="AH22" s="49">
        <f t="shared" si="9"/>
        <v>1360</v>
      </c>
      <c r="AI22" s="50">
        <f t="shared" si="8"/>
        <v>230.74312860536139</v>
      </c>
      <c r="AJ22" s="95">
        <v>0</v>
      </c>
      <c r="AK22" s="95">
        <v>1</v>
      </c>
      <c r="AL22" s="95">
        <v>1</v>
      </c>
      <c r="AM22" s="95">
        <v>1</v>
      </c>
      <c r="AN22" s="95">
        <v>1</v>
      </c>
      <c r="AO22" s="95">
        <v>0</v>
      </c>
      <c r="AP22" s="107">
        <v>11089527</v>
      </c>
      <c r="AQ22" s="107">
        <f t="shared" si="1"/>
        <v>0</v>
      </c>
      <c r="AR22" s="51"/>
      <c r="AS22" s="52" t="s">
        <v>101</v>
      </c>
      <c r="AV22" s="55" t="s">
        <v>110</v>
      </c>
      <c r="AY22" s="97"/>
    </row>
    <row r="23" spans="1:51" x14ac:dyDescent="0.25">
      <c r="B23" s="40">
        <v>2.5</v>
      </c>
      <c r="C23" s="40">
        <v>0.54166666666666696</v>
      </c>
      <c r="D23" s="102">
        <v>4</v>
      </c>
      <c r="E23" s="41">
        <f t="shared" si="0"/>
        <v>2.8169014084507045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132</v>
      </c>
      <c r="P23" s="103">
        <v>143</v>
      </c>
      <c r="Q23" s="103">
        <v>11650731</v>
      </c>
      <c r="R23" s="46">
        <f t="shared" si="4"/>
        <v>5830</v>
      </c>
      <c r="S23" s="47">
        <f t="shared" si="5"/>
        <v>139.91999999999999</v>
      </c>
      <c r="T23" s="47">
        <f t="shared" si="6"/>
        <v>5.83</v>
      </c>
      <c r="U23" s="104">
        <v>5.4</v>
      </c>
      <c r="V23" s="104">
        <f t="shared" si="7"/>
        <v>5.4</v>
      </c>
      <c r="W23" s="105" t="s">
        <v>127</v>
      </c>
      <c r="X23" s="107">
        <v>0</v>
      </c>
      <c r="Y23" s="107">
        <v>1047</v>
      </c>
      <c r="Z23" s="107">
        <v>1186</v>
      </c>
      <c r="AA23" s="107">
        <v>1185</v>
      </c>
      <c r="AB23" s="107">
        <v>1187</v>
      </c>
      <c r="AC23" s="48" t="s">
        <v>90</v>
      </c>
      <c r="AD23" s="48" t="s">
        <v>90</v>
      </c>
      <c r="AE23" s="48" t="s">
        <v>90</v>
      </c>
      <c r="AF23" s="106" t="s">
        <v>90</v>
      </c>
      <c r="AG23" s="112">
        <v>48933164</v>
      </c>
      <c r="AH23" s="49">
        <f t="shared" si="9"/>
        <v>1360</v>
      </c>
      <c r="AI23" s="50">
        <f t="shared" si="8"/>
        <v>233.2761578044597</v>
      </c>
      <c r="AJ23" s="95">
        <v>0</v>
      </c>
      <c r="AK23" s="95">
        <v>1</v>
      </c>
      <c r="AL23" s="95">
        <v>1</v>
      </c>
      <c r="AM23" s="95">
        <v>1</v>
      </c>
      <c r="AN23" s="95">
        <v>1</v>
      </c>
      <c r="AO23" s="95">
        <v>0</v>
      </c>
      <c r="AP23" s="107">
        <v>11089527</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131</v>
      </c>
      <c r="P24" s="103">
        <v>134</v>
      </c>
      <c r="Q24" s="103">
        <v>11656306</v>
      </c>
      <c r="R24" s="46">
        <f t="shared" si="4"/>
        <v>5575</v>
      </c>
      <c r="S24" s="47">
        <f t="shared" si="5"/>
        <v>133.80000000000001</v>
      </c>
      <c r="T24" s="47">
        <f t="shared" si="6"/>
        <v>5.5750000000000002</v>
      </c>
      <c r="U24" s="104">
        <v>5</v>
      </c>
      <c r="V24" s="104">
        <f t="shared" si="7"/>
        <v>5</v>
      </c>
      <c r="W24" s="105" t="s">
        <v>127</v>
      </c>
      <c r="X24" s="107">
        <v>0</v>
      </c>
      <c r="Y24" s="107">
        <v>1045</v>
      </c>
      <c r="Z24" s="107">
        <v>1187</v>
      </c>
      <c r="AA24" s="107">
        <v>1185</v>
      </c>
      <c r="AB24" s="107">
        <v>1186</v>
      </c>
      <c r="AC24" s="48" t="s">
        <v>90</v>
      </c>
      <c r="AD24" s="48" t="s">
        <v>90</v>
      </c>
      <c r="AE24" s="48" t="s">
        <v>90</v>
      </c>
      <c r="AF24" s="106" t="s">
        <v>90</v>
      </c>
      <c r="AG24" s="112">
        <v>48934464</v>
      </c>
      <c r="AH24" s="49">
        <f>IF(ISBLANK(AG24),"-",AG24-AG23)</f>
        <v>1300</v>
      </c>
      <c r="AI24" s="50">
        <f t="shared" si="8"/>
        <v>233.18385650224215</v>
      </c>
      <c r="AJ24" s="95">
        <v>0</v>
      </c>
      <c r="AK24" s="95">
        <v>1</v>
      </c>
      <c r="AL24" s="95">
        <v>1</v>
      </c>
      <c r="AM24" s="95">
        <v>1</v>
      </c>
      <c r="AN24" s="95">
        <v>1</v>
      </c>
      <c r="AO24" s="95">
        <v>0</v>
      </c>
      <c r="AP24" s="107">
        <v>11089527</v>
      </c>
      <c r="AQ24" s="107">
        <f t="shared" si="1"/>
        <v>0</v>
      </c>
      <c r="AR24" s="53">
        <v>1.2</v>
      </c>
      <c r="AS24" s="52" t="s">
        <v>113</v>
      </c>
      <c r="AV24" s="58" t="s">
        <v>29</v>
      </c>
      <c r="AW24" s="58">
        <v>14.7</v>
      </c>
      <c r="AY24" s="97"/>
    </row>
    <row r="25" spans="1:51" x14ac:dyDescent="0.25">
      <c r="A25" s="94" t="s">
        <v>130</v>
      </c>
      <c r="B25" s="40">
        <v>2.5833333333333299</v>
      </c>
      <c r="C25" s="40">
        <v>0.625</v>
      </c>
      <c r="D25" s="102">
        <v>5</v>
      </c>
      <c r="E25" s="41">
        <f t="shared" si="0"/>
        <v>3.5211267605633805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137</v>
      </c>
      <c r="P25" s="103">
        <v>141</v>
      </c>
      <c r="Q25" s="103">
        <v>11662118</v>
      </c>
      <c r="R25" s="46">
        <f t="shared" si="4"/>
        <v>5812</v>
      </c>
      <c r="S25" s="47">
        <f t="shared" si="5"/>
        <v>139.488</v>
      </c>
      <c r="T25" s="47">
        <f t="shared" si="6"/>
        <v>5.8120000000000003</v>
      </c>
      <c r="U25" s="104">
        <v>4.8</v>
      </c>
      <c r="V25" s="104">
        <f t="shared" si="7"/>
        <v>4.8</v>
      </c>
      <c r="W25" s="105" t="s">
        <v>127</v>
      </c>
      <c r="X25" s="107">
        <v>0</v>
      </c>
      <c r="Y25" s="107">
        <v>1005</v>
      </c>
      <c r="Z25" s="107">
        <v>1186</v>
      </c>
      <c r="AA25" s="107">
        <v>1185</v>
      </c>
      <c r="AB25" s="107">
        <v>1186</v>
      </c>
      <c r="AC25" s="48" t="s">
        <v>90</v>
      </c>
      <c r="AD25" s="48" t="s">
        <v>90</v>
      </c>
      <c r="AE25" s="48" t="s">
        <v>90</v>
      </c>
      <c r="AF25" s="106" t="s">
        <v>90</v>
      </c>
      <c r="AG25" s="112">
        <v>48935824</v>
      </c>
      <c r="AH25" s="49">
        <f t="shared" si="9"/>
        <v>1360</v>
      </c>
      <c r="AI25" s="50">
        <f t="shared" si="8"/>
        <v>233.99862353750859</v>
      </c>
      <c r="AJ25" s="95">
        <v>0</v>
      </c>
      <c r="AK25" s="95">
        <v>1</v>
      </c>
      <c r="AL25" s="95">
        <v>1</v>
      </c>
      <c r="AM25" s="95">
        <v>1</v>
      </c>
      <c r="AN25" s="95">
        <v>1</v>
      </c>
      <c r="AO25" s="95">
        <v>0</v>
      </c>
      <c r="AP25" s="107">
        <v>11089527</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134</v>
      </c>
      <c r="P26" s="103">
        <v>140</v>
      </c>
      <c r="Q26" s="103">
        <v>11667750</v>
      </c>
      <c r="R26" s="46">
        <f t="shared" si="4"/>
        <v>5632</v>
      </c>
      <c r="S26" s="47">
        <f t="shared" si="5"/>
        <v>135.16800000000001</v>
      </c>
      <c r="T26" s="47">
        <f t="shared" si="6"/>
        <v>5.6319999999999997</v>
      </c>
      <c r="U26" s="104">
        <v>4.7</v>
      </c>
      <c r="V26" s="104">
        <f t="shared" si="7"/>
        <v>4.7</v>
      </c>
      <c r="W26" s="105" t="s">
        <v>127</v>
      </c>
      <c r="X26" s="107">
        <v>0</v>
      </c>
      <c r="Y26" s="107">
        <v>1005</v>
      </c>
      <c r="Z26" s="107">
        <v>1187</v>
      </c>
      <c r="AA26" s="107">
        <v>1185</v>
      </c>
      <c r="AB26" s="107">
        <v>1187</v>
      </c>
      <c r="AC26" s="48" t="s">
        <v>90</v>
      </c>
      <c r="AD26" s="48" t="s">
        <v>90</v>
      </c>
      <c r="AE26" s="48" t="s">
        <v>90</v>
      </c>
      <c r="AF26" s="106" t="s">
        <v>90</v>
      </c>
      <c r="AG26" s="112">
        <v>48937132</v>
      </c>
      <c r="AH26" s="49">
        <f t="shared" si="9"/>
        <v>1308</v>
      </c>
      <c r="AI26" s="50">
        <f t="shared" si="8"/>
        <v>232.24431818181819</v>
      </c>
      <c r="AJ26" s="95">
        <v>0</v>
      </c>
      <c r="AK26" s="95">
        <v>1</v>
      </c>
      <c r="AL26" s="95">
        <v>1</v>
      </c>
      <c r="AM26" s="95">
        <v>1</v>
      </c>
      <c r="AN26" s="95">
        <v>1</v>
      </c>
      <c r="AO26" s="95">
        <v>0</v>
      </c>
      <c r="AP26" s="107">
        <v>11089527</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137</v>
      </c>
      <c r="P27" s="103">
        <v>136</v>
      </c>
      <c r="Q27" s="103">
        <v>11673537</v>
      </c>
      <c r="R27" s="46">
        <f t="shared" si="4"/>
        <v>5787</v>
      </c>
      <c r="S27" s="47">
        <f t="shared" si="5"/>
        <v>138.88800000000001</v>
      </c>
      <c r="T27" s="47">
        <f t="shared" si="6"/>
        <v>5.7869999999999999</v>
      </c>
      <c r="U27" s="104">
        <v>4.5</v>
      </c>
      <c r="V27" s="104">
        <f t="shared" si="7"/>
        <v>4.5</v>
      </c>
      <c r="W27" s="105" t="s">
        <v>127</v>
      </c>
      <c r="X27" s="107">
        <v>0</v>
      </c>
      <c r="Y27" s="107">
        <v>1005</v>
      </c>
      <c r="Z27" s="107">
        <v>1187</v>
      </c>
      <c r="AA27" s="107">
        <v>1185</v>
      </c>
      <c r="AB27" s="107">
        <v>1187</v>
      </c>
      <c r="AC27" s="48" t="s">
        <v>90</v>
      </c>
      <c r="AD27" s="48" t="s">
        <v>90</v>
      </c>
      <c r="AE27" s="48" t="s">
        <v>90</v>
      </c>
      <c r="AF27" s="106" t="s">
        <v>90</v>
      </c>
      <c r="AG27" s="112">
        <v>48938468</v>
      </c>
      <c r="AH27" s="49">
        <f t="shared" si="9"/>
        <v>1336</v>
      </c>
      <c r="AI27" s="50">
        <f t="shared" si="8"/>
        <v>230.86227751857612</v>
      </c>
      <c r="AJ27" s="95">
        <v>0</v>
      </c>
      <c r="AK27" s="95">
        <v>1</v>
      </c>
      <c r="AL27" s="95">
        <v>1</v>
      </c>
      <c r="AM27" s="95">
        <v>1</v>
      </c>
      <c r="AN27" s="95">
        <v>1</v>
      </c>
      <c r="AO27" s="95">
        <v>0</v>
      </c>
      <c r="AP27" s="107">
        <v>11089527</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137</v>
      </c>
      <c r="P28" s="103">
        <v>138</v>
      </c>
      <c r="Q28" s="103">
        <v>11679402</v>
      </c>
      <c r="R28" s="46">
        <f t="shared" si="4"/>
        <v>5865</v>
      </c>
      <c r="S28" s="47">
        <f t="shared" si="5"/>
        <v>140.76</v>
      </c>
      <c r="T28" s="47">
        <f t="shared" si="6"/>
        <v>5.8650000000000002</v>
      </c>
      <c r="U28" s="104">
        <v>4.0999999999999996</v>
      </c>
      <c r="V28" s="104">
        <f t="shared" si="7"/>
        <v>4.0999999999999996</v>
      </c>
      <c r="W28" s="105" t="s">
        <v>127</v>
      </c>
      <c r="X28" s="107">
        <v>0</v>
      </c>
      <c r="Y28" s="107">
        <v>1004</v>
      </c>
      <c r="Z28" s="107">
        <v>1186</v>
      </c>
      <c r="AA28" s="107">
        <v>1185</v>
      </c>
      <c r="AB28" s="107">
        <v>1187</v>
      </c>
      <c r="AC28" s="48" t="s">
        <v>90</v>
      </c>
      <c r="AD28" s="48" t="s">
        <v>90</v>
      </c>
      <c r="AE28" s="48" t="s">
        <v>90</v>
      </c>
      <c r="AF28" s="106" t="s">
        <v>90</v>
      </c>
      <c r="AG28" s="112">
        <v>48939812</v>
      </c>
      <c r="AH28" s="49">
        <f t="shared" si="9"/>
        <v>1344</v>
      </c>
      <c r="AI28" s="50">
        <f t="shared" si="8"/>
        <v>229.15601023017902</v>
      </c>
      <c r="AJ28" s="95">
        <v>0</v>
      </c>
      <c r="AK28" s="95">
        <v>1</v>
      </c>
      <c r="AL28" s="95">
        <v>1</v>
      </c>
      <c r="AM28" s="95">
        <v>1</v>
      </c>
      <c r="AN28" s="95">
        <v>1</v>
      </c>
      <c r="AO28" s="95">
        <v>0</v>
      </c>
      <c r="AP28" s="107">
        <v>11089527</v>
      </c>
      <c r="AQ28" s="107">
        <f t="shared" si="1"/>
        <v>0</v>
      </c>
      <c r="AR28" s="53">
        <v>1.07</v>
      </c>
      <c r="AS28" s="52" t="s">
        <v>113</v>
      </c>
      <c r="AV28" s="58" t="s">
        <v>116</v>
      </c>
      <c r="AW28" s="58">
        <v>101.325</v>
      </c>
      <c r="AY28" s="97"/>
    </row>
    <row r="29" spans="1:51" x14ac:dyDescent="0.25">
      <c r="A29" s="94" t="s">
        <v>130</v>
      </c>
      <c r="B29" s="40">
        <v>2.75</v>
      </c>
      <c r="C29" s="40">
        <v>0.79166666666666896</v>
      </c>
      <c r="D29" s="102">
        <v>5</v>
      </c>
      <c r="E29" s="41">
        <f t="shared" si="0"/>
        <v>3.5211267605633805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136</v>
      </c>
      <c r="P29" s="103">
        <v>136</v>
      </c>
      <c r="Q29" s="103">
        <v>11685272</v>
      </c>
      <c r="R29" s="46">
        <f t="shared" si="4"/>
        <v>5870</v>
      </c>
      <c r="S29" s="47">
        <f t="shared" si="5"/>
        <v>140.88</v>
      </c>
      <c r="T29" s="47">
        <f t="shared" si="6"/>
        <v>5.87</v>
      </c>
      <c r="U29" s="104">
        <v>3.8</v>
      </c>
      <c r="V29" s="104">
        <f t="shared" si="7"/>
        <v>3.8</v>
      </c>
      <c r="W29" s="105" t="s">
        <v>127</v>
      </c>
      <c r="X29" s="107">
        <v>0</v>
      </c>
      <c r="Y29" s="107">
        <v>1005</v>
      </c>
      <c r="Z29" s="107">
        <v>1187</v>
      </c>
      <c r="AA29" s="107">
        <v>1185</v>
      </c>
      <c r="AB29" s="107">
        <v>1187</v>
      </c>
      <c r="AC29" s="48" t="s">
        <v>90</v>
      </c>
      <c r="AD29" s="48" t="s">
        <v>90</v>
      </c>
      <c r="AE29" s="48" t="s">
        <v>90</v>
      </c>
      <c r="AF29" s="106" t="s">
        <v>90</v>
      </c>
      <c r="AG29" s="112">
        <v>48941162</v>
      </c>
      <c r="AH29" s="49">
        <f t="shared" si="9"/>
        <v>1350</v>
      </c>
      <c r="AI29" s="50">
        <f t="shared" si="8"/>
        <v>229.98296422487223</v>
      </c>
      <c r="AJ29" s="95">
        <v>0</v>
      </c>
      <c r="AK29" s="95">
        <v>1</v>
      </c>
      <c r="AL29" s="95">
        <v>1</v>
      </c>
      <c r="AM29" s="95">
        <v>1</v>
      </c>
      <c r="AN29" s="95">
        <v>1</v>
      </c>
      <c r="AO29" s="95">
        <v>0</v>
      </c>
      <c r="AP29" s="107">
        <v>11089527</v>
      </c>
      <c r="AQ29" s="107">
        <f t="shared" si="1"/>
        <v>0</v>
      </c>
      <c r="AR29" s="51"/>
      <c r="AS29" s="52" t="s">
        <v>113</v>
      </c>
      <c r="AY29" s="97"/>
    </row>
    <row r="30" spans="1:51" x14ac:dyDescent="0.25">
      <c r="B30" s="40">
        <v>2.7916666666666701</v>
      </c>
      <c r="C30" s="40">
        <v>0.83333333333333703</v>
      </c>
      <c r="D30" s="102">
        <v>4</v>
      </c>
      <c r="E30" s="41">
        <f t="shared" si="0"/>
        <v>2.8169014084507045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137</v>
      </c>
      <c r="P30" s="103">
        <v>135</v>
      </c>
      <c r="Q30" s="103">
        <v>11690764</v>
      </c>
      <c r="R30" s="46">
        <f t="shared" si="4"/>
        <v>5492</v>
      </c>
      <c r="S30" s="47">
        <f t="shared" si="5"/>
        <v>131.80799999999999</v>
      </c>
      <c r="T30" s="47">
        <f t="shared" si="6"/>
        <v>5.492</v>
      </c>
      <c r="U30" s="104">
        <v>3.6</v>
      </c>
      <c r="V30" s="104">
        <f t="shared" si="7"/>
        <v>3.6</v>
      </c>
      <c r="W30" s="105" t="s">
        <v>127</v>
      </c>
      <c r="X30" s="107">
        <v>0</v>
      </c>
      <c r="Y30" s="107">
        <v>1005</v>
      </c>
      <c r="Z30" s="107">
        <v>1187</v>
      </c>
      <c r="AA30" s="107">
        <v>1185</v>
      </c>
      <c r="AB30" s="107">
        <v>1187</v>
      </c>
      <c r="AC30" s="48" t="s">
        <v>90</v>
      </c>
      <c r="AD30" s="48" t="s">
        <v>90</v>
      </c>
      <c r="AE30" s="48" t="s">
        <v>90</v>
      </c>
      <c r="AF30" s="106" t="s">
        <v>90</v>
      </c>
      <c r="AG30" s="112">
        <v>48942440</v>
      </c>
      <c r="AH30" s="49">
        <f t="shared" si="9"/>
        <v>1278</v>
      </c>
      <c r="AI30" s="50">
        <f t="shared" si="8"/>
        <v>232.70211216314638</v>
      </c>
      <c r="AJ30" s="95">
        <v>0</v>
      </c>
      <c r="AK30" s="95">
        <v>1</v>
      </c>
      <c r="AL30" s="95">
        <v>1</v>
      </c>
      <c r="AM30" s="95">
        <v>1</v>
      </c>
      <c r="AN30" s="95">
        <v>1</v>
      </c>
      <c r="AO30" s="95">
        <v>0</v>
      </c>
      <c r="AP30" s="107">
        <v>11089527</v>
      </c>
      <c r="AQ30" s="107">
        <f t="shared" si="1"/>
        <v>0</v>
      </c>
      <c r="AR30" s="51"/>
      <c r="AS30" s="52" t="s">
        <v>113</v>
      </c>
      <c r="AV30" s="273" t="s">
        <v>117</v>
      </c>
      <c r="AW30" s="273"/>
      <c r="AY30" s="97"/>
    </row>
    <row r="31" spans="1:51" x14ac:dyDescent="0.25">
      <c r="B31" s="40">
        <v>2.8333333333333299</v>
      </c>
      <c r="C31" s="40">
        <v>0.875000000000004</v>
      </c>
      <c r="D31" s="102">
        <v>4</v>
      </c>
      <c r="E31" s="41">
        <f t="shared" si="0"/>
        <v>2.8169014084507045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127</v>
      </c>
      <c r="P31" s="103">
        <v>139</v>
      </c>
      <c r="Q31" s="103">
        <v>11696624</v>
      </c>
      <c r="R31" s="46">
        <f t="shared" si="4"/>
        <v>5860</v>
      </c>
      <c r="S31" s="47">
        <f t="shared" si="5"/>
        <v>140.63999999999999</v>
      </c>
      <c r="T31" s="47">
        <f t="shared" si="6"/>
        <v>5.86</v>
      </c>
      <c r="U31" s="104">
        <v>3.2</v>
      </c>
      <c r="V31" s="104">
        <f t="shared" si="7"/>
        <v>3.2</v>
      </c>
      <c r="W31" s="105" t="s">
        <v>127</v>
      </c>
      <c r="X31" s="107">
        <v>0</v>
      </c>
      <c r="Y31" s="107">
        <v>1096</v>
      </c>
      <c r="Z31" s="107">
        <v>1186</v>
      </c>
      <c r="AA31" s="107">
        <v>1185</v>
      </c>
      <c r="AB31" s="107">
        <v>1186</v>
      </c>
      <c r="AC31" s="48" t="s">
        <v>90</v>
      </c>
      <c r="AD31" s="48" t="s">
        <v>90</v>
      </c>
      <c r="AE31" s="48" t="s">
        <v>90</v>
      </c>
      <c r="AF31" s="106" t="s">
        <v>90</v>
      </c>
      <c r="AG31" s="112">
        <v>48943812</v>
      </c>
      <c r="AH31" s="49">
        <f t="shared" si="9"/>
        <v>1372</v>
      </c>
      <c r="AI31" s="50">
        <f t="shared" si="8"/>
        <v>234.1296928327645</v>
      </c>
      <c r="AJ31" s="95">
        <v>0</v>
      </c>
      <c r="AK31" s="95">
        <v>1</v>
      </c>
      <c r="AL31" s="95">
        <v>1</v>
      </c>
      <c r="AM31" s="95">
        <v>1</v>
      </c>
      <c r="AN31" s="95">
        <v>1</v>
      </c>
      <c r="AO31" s="95">
        <v>0</v>
      </c>
      <c r="AP31" s="107">
        <v>11089527</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123</v>
      </c>
      <c r="P32" s="103">
        <v>136</v>
      </c>
      <c r="Q32" s="103">
        <v>11702441</v>
      </c>
      <c r="R32" s="46">
        <f t="shared" si="4"/>
        <v>5817</v>
      </c>
      <c r="S32" s="47">
        <f t="shared" si="5"/>
        <v>139.608</v>
      </c>
      <c r="T32" s="47">
        <f t="shared" si="6"/>
        <v>5.8170000000000002</v>
      </c>
      <c r="U32" s="104">
        <v>2.7</v>
      </c>
      <c r="V32" s="104">
        <f t="shared" si="7"/>
        <v>2.7</v>
      </c>
      <c r="W32" s="105" t="s">
        <v>127</v>
      </c>
      <c r="X32" s="107">
        <v>0</v>
      </c>
      <c r="Y32" s="107">
        <v>1045</v>
      </c>
      <c r="Z32" s="107">
        <v>1187</v>
      </c>
      <c r="AA32" s="107">
        <v>1185</v>
      </c>
      <c r="AB32" s="107">
        <v>1187</v>
      </c>
      <c r="AC32" s="48" t="s">
        <v>90</v>
      </c>
      <c r="AD32" s="48" t="s">
        <v>90</v>
      </c>
      <c r="AE32" s="48" t="s">
        <v>90</v>
      </c>
      <c r="AF32" s="106" t="s">
        <v>90</v>
      </c>
      <c r="AG32" s="112">
        <v>48945204</v>
      </c>
      <c r="AH32" s="49">
        <f t="shared" si="9"/>
        <v>1392</v>
      </c>
      <c r="AI32" s="50">
        <f t="shared" si="8"/>
        <v>239.29860752965445</v>
      </c>
      <c r="AJ32" s="95">
        <v>0</v>
      </c>
      <c r="AK32" s="95">
        <v>1</v>
      </c>
      <c r="AL32" s="95">
        <v>1</v>
      </c>
      <c r="AM32" s="95">
        <v>1</v>
      </c>
      <c r="AN32" s="95">
        <v>1</v>
      </c>
      <c r="AO32" s="95">
        <v>0</v>
      </c>
      <c r="AP32" s="107">
        <v>11089527</v>
      </c>
      <c r="AQ32" s="107">
        <f t="shared" si="1"/>
        <v>0</v>
      </c>
      <c r="AR32" s="53">
        <v>1.04</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126</v>
      </c>
      <c r="P33" s="103">
        <v>127</v>
      </c>
      <c r="Q33" s="103">
        <v>11707474</v>
      </c>
      <c r="R33" s="46">
        <f t="shared" si="4"/>
        <v>5033</v>
      </c>
      <c r="S33" s="47">
        <f t="shared" si="5"/>
        <v>120.792</v>
      </c>
      <c r="T33" s="47">
        <f t="shared" si="6"/>
        <v>5.0330000000000004</v>
      </c>
      <c r="U33" s="104">
        <v>3</v>
      </c>
      <c r="V33" s="104">
        <f t="shared" si="7"/>
        <v>3</v>
      </c>
      <c r="W33" s="105" t="s">
        <v>131</v>
      </c>
      <c r="X33" s="107">
        <v>0</v>
      </c>
      <c r="Y33" s="107">
        <v>0</v>
      </c>
      <c r="Z33" s="107">
        <v>1187</v>
      </c>
      <c r="AA33" s="107">
        <v>1185</v>
      </c>
      <c r="AB33" s="107">
        <v>1187</v>
      </c>
      <c r="AC33" s="48" t="s">
        <v>90</v>
      </c>
      <c r="AD33" s="48" t="s">
        <v>90</v>
      </c>
      <c r="AE33" s="48" t="s">
        <v>90</v>
      </c>
      <c r="AF33" s="106" t="s">
        <v>90</v>
      </c>
      <c r="AG33" s="112">
        <v>48946436</v>
      </c>
      <c r="AH33" s="49">
        <f t="shared" si="9"/>
        <v>1232</v>
      </c>
      <c r="AI33" s="50">
        <f t="shared" si="8"/>
        <v>244.78442280945757</v>
      </c>
      <c r="AJ33" s="95">
        <v>0</v>
      </c>
      <c r="AK33" s="95">
        <v>0</v>
      </c>
      <c r="AL33" s="95">
        <v>1</v>
      </c>
      <c r="AM33" s="95">
        <v>1</v>
      </c>
      <c r="AN33" s="95">
        <v>1</v>
      </c>
      <c r="AO33" s="95">
        <v>0.35</v>
      </c>
      <c r="AP33" s="107">
        <v>11089589</v>
      </c>
      <c r="AQ33" s="107">
        <f t="shared" si="1"/>
        <v>62</v>
      </c>
      <c r="AR33" s="51"/>
      <c r="AS33" s="52" t="s">
        <v>113</v>
      </c>
      <c r="AY33" s="97"/>
    </row>
    <row r="34" spans="2:51" x14ac:dyDescent="0.25">
      <c r="B34" s="40">
        <v>2.9583333333333299</v>
      </c>
      <c r="C34" s="40">
        <v>1</v>
      </c>
      <c r="D34" s="102">
        <v>4</v>
      </c>
      <c r="E34" s="41">
        <f t="shared" si="0"/>
        <v>2.8169014084507045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141</v>
      </c>
      <c r="P34" s="103">
        <v>118</v>
      </c>
      <c r="Q34" s="103">
        <v>11712568</v>
      </c>
      <c r="R34" s="46">
        <f t="shared" si="4"/>
        <v>5094</v>
      </c>
      <c r="S34" s="47">
        <f t="shared" si="5"/>
        <v>122.256</v>
      </c>
      <c r="T34" s="47">
        <f t="shared" si="6"/>
        <v>5.0940000000000003</v>
      </c>
      <c r="U34" s="104">
        <v>3.6</v>
      </c>
      <c r="V34" s="104">
        <f t="shared" si="7"/>
        <v>3.6</v>
      </c>
      <c r="W34" s="105" t="s">
        <v>131</v>
      </c>
      <c r="X34" s="107">
        <v>0</v>
      </c>
      <c r="Y34" s="107">
        <v>0</v>
      </c>
      <c r="Z34" s="107">
        <v>1146</v>
      </c>
      <c r="AA34" s="107">
        <v>1185</v>
      </c>
      <c r="AB34" s="107">
        <v>1146</v>
      </c>
      <c r="AC34" s="48" t="s">
        <v>90</v>
      </c>
      <c r="AD34" s="48" t="s">
        <v>90</v>
      </c>
      <c r="AE34" s="48" t="s">
        <v>90</v>
      </c>
      <c r="AF34" s="106" t="s">
        <v>90</v>
      </c>
      <c r="AG34" s="112">
        <v>48947644</v>
      </c>
      <c r="AH34" s="49">
        <f t="shared" si="9"/>
        <v>1208</v>
      </c>
      <c r="AI34" s="50">
        <f t="shared" si="8"/>
        <v>237.14173537495091</v>
      </c>
      <c r="AJ34" s="95">
        <v>0</v>
      </c>
      <c r="AK34" s="95">
        <v>0</v>
      </c>
      <c r="AL34" s="95">
        <v>1</v>
      </c>
      <c r="AM34" s="95">
        <v>1</v>
      </c>
      <c r="AN34" s="95">
        <v>1</v>
      </c>
      <c r="AO34" s="95">
        <v>0.35</v>
      </c>
      <c r="AP34" s="107">
        <v>11090342</v>
      </c>
      <c r="AQ34" s="107">
        <f t="shared" si="1"/>
        <v>753</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131008</v>
      </c>
      <c r="S35" s="65">
        <f>AVERAGE(S11:S34)</f>
        <v>131.00799999999998</v>
      </c>
      <c r="T35" s="65">
        <f>SUM(T11:T34)</f>
        <v>131.00800000000001</v>
      </c>
      <c r="U35" s="104"/>
      <c r="V35" s="91"/>
      <c r="W35" s="57"/>
      <c r="X35" s="85"/>
      <c r="Y35" s="86"/>
      <c r="Z35" s="86"/>
      <c r="AA35" s="86"/>
      <c r="AB35" s="87"/>
      <c r="AC35" s="85"/>
      <c r="AD35" s="86"/>
      <c r="AE35" s="87"/>
      <c r="AF35" s="88"/>
      <c r="AG35" s="66">
        <f>AG34-AG10</f>
        <v>30724</v>
      </c>
      <c r="AH35" s="67">
        <f>SUM(AH11:AH34)</f>
        <v>30724</v>
      </c>
      <c r="AI35" s="68">
        <f>$AH$35/$T35</f>
        <v>234.52002931118707</v>
      </c>
      <c r="AJ35" s="95"/>
      <c r="AK35" s="95"/>
      <c r="AL35" s="95"/>
      <c r="AM35" s="95"/>
      <c r="AN35" s="95"/>
      <c r="AO35" s="69"/>
      <c r="AP35" s="70">
        <f>AP34-AP10</f>
        <v>3549</v>
      </c>
      <c r="AQ35" s="71">
        <f>SUM(AQ11:AQ34)</f>
        <v>3549</v>
      </c>
      <c r="AR35" s="72">
        <f>AVERAGE(AR11:AR34)</f>
        <v>1.1400000000000001</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34" t="s">
        <v>138</v>
      </c>
      <c r="C41" s="131"/>
      <c r="D41" s="131"/>
      <c r="E41" s="131"/>
      <c r="F41" s="131"/>
      <c r="G41" s="131"/>
      <c r="H41" s="131"/>
      <c r="I41" s="132"/>
      <c r="J41" s="132"/>
      <c r="K41" s="132"/>
      <c r="L41" s="132"/>
      <c r="M41" s="132"/>
      <c r="N41" s="132"/>
      <c r="O41" s="132"/>
      <c r="P41" s="132"/>
      <c r="Q41" s="132"/>
      <c r="R41" s="132"/>
      <c r="S41" s="133"/>
      <c r="T41" s="133"/>
      <c r="U41" s="133"/>
      <c r="V41" s="133"/>
      <c r="W41" s="98"/>
      <c r="X41" s="98"/>
      <c r="Y41" s="98"/>
      <c r="Z41" s="98"/>
      <c r="AA41" s="98"/>
      <c r="AB41" s="98"/>
      <c r="AC41" s="98"/>
      <c r="AD41" s="98"/>
      <c r="AE41" s="98"/>
      <c r="AM41" s="20"/>
      <c r="AN41" s="96"/>
      <c r="AO41" s="96"/>
      <c r="AP41" s="96"/>
      <c r="AQ41" s="96"/>
      <c r="AR41" s="98"/>
      <c r="AV41" s="73"/>
      <c r="AW41" s="73"/>
      <c r="AY41" s="97"/>
    </row>
    <row r="42" spans="2:51" x14ac:dyDescent="0.25">
      <c r="B42" s="135" t="s">
        <v>137</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154</v>
      </c>
      <c r="C44" s="99"/>
      <c r="D44" s="99"/>
      <c r="E44" s="99"/>
      <c r="F44" s="150"/>
      <c r="G44" s="150"/>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150"/>
      <c r="D45" s="150"/>
      <c r="E45" s="150"/>
      <c r="F45" s="150"/>
      <c r="G45" s="150"/>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150"/>
      <c r="D46" s="150"/>
      <c r="E46" s="150"/>
      <c r="F46" s="150"/>
      <c r="G46" s="150"/>
      <c r="H46" s="150"/>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155</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156</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2:51" x14ac:dyDescent="0.25">
      <c r="B49" s="123" t="s">
        <v>132</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2:51" x14ac:dyDescent="0.25">
      <c r="B50" s="123" t="s">
        <v>133</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2:51" x14ac:dyDescent="0.25">
      <c r="B51" s="123" t="s">
        <v>149</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2:51" x14ac:dyDescent="0.25">
      <c r="B52" s="123" t="s">
        <v>136</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2:51" x14ac:dyDescent="0.25">
      <c r="B53" s="127" t="s">
        <v>152</v>
      </c>
      <c r="C53" s="128"/>
      <c r="D53" s="128"/>
      <c r="E53" s="128"/>
      <c r="F53" s="128"/>
      <c r="G53" s="128"/>
      <c r="H53" s="128"/>
      <c r="I53" s="129"/>
      <c r="J53" s="129"/>
      <c r="K53" s="129"/>
      <c r="L53" s="129"/>
      <c r="M53" s="129"/>
      <c r="N53" s="129"/>
      <c r="O53" s="129"/>
      <c r="P53" s="129"/>
      <c r="Q53" s="129"/>
      <c r="R53" s="129"/>
      <c r="S53" s="83"/>
      <c r="T53" s="83"/>
      <c r="U53" s="83"/>
      <c r="V53" s="83"/>
      <c r="W53" s="98"/>
      <c r="X53" s="98"/>
      <c r="Y53" s="98"/>
      <c r="Z53" s="98"/>
      <c r="AA53" s="98"/>
      <c r="AB53" s="98"/>
      <c r="AC53" s="98"/>
      <c r="AD53" s="98"/>
      <c r="AE53" s="98"/>
      <c r="AM53" s="20"/>
      <c r="AN53" s="96"/>
      <c r="AO53" s="96"/>
      <c r="AP53" s="96"/>
      <c r="AQ53" s="96"/>
      <c r="AR53" s="98"/>
      <c r="AV53" s="113"/>
      <c r="AW53" s="113"/>
      <c r="AY53" s="97"/>
    </row>
    <row r="54" spans="2:51" x14ac:dyDescent="0.25">
      <c r="B54" s="114" t="s">
        <v>145</v>
      </c>
      <c r="C54" s="99"/>
      <c r="D54" s="99"/>
      <c r="E54" s="99"/>
      <c r="F54" s="99"/>
      <c r="G54" s="99"/>
      <c r="H54" s="99"/>
      <c r="I54" s="100"/>
      <c r="J54" s="100"/>
      <c r="K54" s="100"/>
      <c r="L54" s="100"/>
      <c r="M54" s="100"/>
      <c r="N54" s="100"/>
      <c r="O54" s="100"/>
      <c r="P54" s="100"/>
      <c r="Q54" s="100"/>
      <c r="R54" s="100"/>
      <c r="S54" s="139"/>
      <c r="T54" s="83"/>
      <c r="U54" s="83"/>
      <c r="V54" s="83"/>
      <c r="W54" s="98"/>
      <c r="X54" s="98"/>
      <c r="Y54" s="98"/>
      <c r="Z54" s="98"/>
      <c r="AA54" s="98"/>
      <c r="AB54" s="98"/>
      <c r="AC54" s="98"/>
      <c r="AD54" s="98"/>
      <c r="AE54" s="98"/>
      <c r="AM54" s="20"/>
      <c r="AN54" s="96"/>
      <c r="AO54" s="96"/>
      <c r="AP54" s="96"/>
      <c r="AQ54" s="96"/>
      <c r="AR54" s="98"/>
      <c r="AV54" s="113"/>
      <c r="AW54" s="113"/>
      <c r="AY54" s="97"/>
    </row>
    <row r="55" spans="2:51" x14ac:dyDescent="0.25">
      <c r="B55" s="123" t="s">
        <v>134</v>
      </c>
      <c r="C55" s="99"/>
      <c r="D55" s="99"/>
      <c r="E55" s="99"/>
      <c r="F55" s="99"/>
      <c r="G55" s="99"/>
      <c r="H55" s="99"/>
      <c r="I55" s="100"/>
      <c r="J55" s="100"/>
      <c r="K55" s="100"/>
      <c r="L55" s="100"/>
      <c r="M55" s="100"/>
      <c r="N55" s="100"/>
      <c r="O55" s="100"/>
      <c r="P55" s="100"/>
      <c r="Q55" s="100"/>
      <c r="R55" s="100"/>
      <c r="S55" s="138"/>
      <c r="T55" s="83"/>
      <c r="U55" s="83"/>
      <c r="V55" s="83"/>
      <c r="W55" s="98"/>
      <c r="X55" s="98"/>
      <c r="Y55" s="98"/>
      <c r="Z55" s="98"/>
      <c r="AA55" s="98"/>
      <c r="AB55" s="98"/>
      <c r="AC55" s="98"/>
      <c r="AD55" s="98"/>
      <c r="AE55" s="98"/>
      <c r="AM55" s="20"/>
      <c r="AN55" s="96"/>
      <c r="AO55" s="96"/>
      <c r="AP55" s="96"/>
      <c r="AQ55" s="96"/>
      <c r="AR55" s="98"/>
      <c r="AV55" s="113"/>
      <c r="AW55" s="113"/>
      <c r="AY55" s="97"/>
    </row>
    <row r="56" spans="2:51" x14ac:dyDescent="0.25">
      <c r="B56" s="114" t="s">
        <v>160</v>
      </c>
      <c r="C56" s="99"/>
      <c r="D56" s="99"/>
      <c r="E56" s="99"/>
      <c r="F56" s="99"/>
      <c r="G56" s="99"/>
      <c r="H56" s="99"/>
      <c r="I56" s="100"/>
      <c r="J56" s="100"/>
      <c r="K56" s="100"/>
      <c r="L56" s="100"/>
      <c r="M56" s="100"/>
      <c r="N56" s="100"/>
      <c r="O56" s="100"/>
      <c r="P56" s="100"/>
      <c r="Q56" s="100"/>
      <c r="R56" s="100"/>
      <c r="S56" s="138"/>
      <c r="T56" s="83"/>
      <c r="U56" s="83"/>
      <c r="V56" s="83"/>
      <c r="W56" s="98"/>
      <c r="X56" s="98"/>
      <c r="Y56" s="98"/>
      <c r="Z56" s="98"/>
      <c r="AA56" s="98"/>
      <c r="AB56" s="98"/>
      <c r="AC56" s="98"/>
      <c r="AD56" s="98"/>
      <c r="AE56" s="98"/>
      <c r="AM56" s="20"/>
      <c r="AN56" s="96"/>
      <c r="AO56" s="96"/>
      <c r="AP56" s="96"/>
      <c r="AQ56" s="96"/>
      <c r="AR56" s="98"/>
      <c r="AV56" s="113"/>
      <c r="AW56" s="113"/>
      <c r="AY56" s="97"/>
    </row>
    <row r="57" spans="2:51" x14ac:dyDescent="0.25">
      <c r="B57" s="114"/>
      <c r="C57" s="99"/>
      <c r="D57" s="99"/>
      <c r="E57" s="99"/>
      <c r="F57" s="99"/>
      <c r="G57" s="99"/>
      <c r="H57" s="99"/>
      <c r="I57" s="100"/>
      <c r="J57" s="100"/>
      <c r="K57" s="100"/>
      <c r="L57" s="100"/>
      <c r="M57" s="100"/>
      <c r="N57" s="100"/>
      <c r="O57" s="100"/>
      <c r="P57" s="100"/>
      <c r="Q57" s="100"/>
      <c r="R57" s="100"/>
      <c r="S57" s="83"/>
      <c r="T57" s="83"/>
      <c r="U57" s="83"/>
      <c r="V57" s="83"/>
      <c r="W57" s="98"/>
      <c r="X57" s="98"/>
      <c r="Y57" s="98"/>
      <c r="Z57" s="98"/>
      <c r="AA57" s="98"/>
      <c r="AB57" s="98"/>
      <c r="AC57" s="98"/>
      <c r="AD57" s="98"/>
      <c r="AE57" s="98"/>
      <c r="AM57" s="20"/>
      <c r="AN57" s="96"/>
      <c r="AO57" s="96"/>
      <c r="AP57" s="96"/>
      <c r="AQ57" s="96"/>
      <c r="AR57" s="98"/>
      <c r="AV57" s="113"/>
      <c r="AW57" s="113"/>
      <c r="AY57" s="97"/>
    </row>
    <row r="58" spans="2:51" x14ac:dyDescent="0.25">
      <c r="B58" s="123"/>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2:51" x14ac:dyDescent="0.25">
      <c r="B59" s="11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2:51" x14ac:dyDescent="0.25">
      <c r="B60" s="81"/>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2: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2: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2: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2: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136"/>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A71" s="98"/>
      <c r="B71" s="116"/>
      <c r="C71" s="115"/>
      <c r="D71" s="109"/>
      <c r="E71" s="115"/>
      <c r="F71" s="115"/>
      <c r="G71" s="99"/>
      <c r="H71" s="99"/>
      <c r="I71" s="99"/>
      <c r="J71" s="100"/>
      <c r="K71" s="100"/>
      <c r="L71" s="100"/>
      <c r="M71" s="100"/>
      <c r="N71" s="100"/>
      <c r="O71" s="100"/>
      <c r="P71" s="100"/>
      <c r="Q71" s="100"/>
      <c r="R71" s="100"/>
      <c r="S71" s="100"/>
      <c r="T71" s="101"/>
      <c r="U71" s="79"/>
      <c r="V71" s="79"/>
      <c r="AS71" s="94"/>
      <c r="AT71" s="94"/>
      <c r="AU71" s="94"/>
      <c r="AV71" s="94"/>
      <c r="AW71" s="94"/>
      <c r="AX71" s="94"/>
      <c r="AY71" s="94"/>
    </row>
    <row r="72" spans="1:51" x14ac:dyDescent="0.25">
      <c r="A72" s="98"/>
      <c r="B72" s="117"/>
      <c r="C72" s="118"/>
      <c r="D72" s="119"/>
      <c r="E72" s="118"/>
      <c r="F72" s="118"/>
      <c r="G72" s="118"/>
      <c r="H72" s="118"/>
      <c r="I72" s="118"/>
      <c r="J72" s="120"/>
      <c r="K72" s="120"/>
      <c r="L72" s="120"/>
      <c r="M72" s="120"/>
      <c r="N72" s="120"/>
      <c r="O72" s="120"/>
      <c r="P72" s="120"/>
      <c r="Q72" s="120"/>
      <c r="R72" s="120"/>
      <c r="S72" s="120"/>
      <c r="T72" s="121"/>
      <c r="U72" s="122"/>
      <c r="V72" s="122"/>
      <c r="AS72" s="94"/>
      <c r="AT72" s="94"/>
      <c r="AU72" s="94"/>
      <c r="AV72" s="94"/>
      <c r="AW72" s="94"/>
      <c r="AX72" s="94"/>
      <c r="AY72" s="94"/>
    </row>
    <row r="73" spans="1:51" x14ac:dyDescent="0.25">
      <c r="A73" s="98"/>
      <c r="B73" s="117"/>
      <c r="C73" s="118"/>
      <c r="D73" s="119"/>
      <c r="E73" s="118"/>
      <c r="F73" s="118"/>
      <c r="G73" s="118"/>
      <c r="H73" s="118"/>
      <c r="I73" s="118"/>
      <c r="J73" s="120"/>
      <c r="K73" s="120"/>
      <c r="L73" s="120"/>
      <c r="M73" s="120"/>
      <c r="N73" s="120"/>
      <c r="O73" s="120"/>
      <c r="P73" s="120"/>
      <c r="Q73" s="120"/>
      <c r="R73" s="120"/>
      <c r="S73" s="120"/>
      <c r="T73" s="121"/>
      <c r="U73" s="122"/>
      <c r="V73" s="122"/>
      <c r="AS73" s="94"/>
      <c r="AT73" s="94"/>
      <c r="AU73" s="94"/>
      <c r="AV73" s="94"/>
      <c r="AW73" s="94"/>
      <c r="AX73" s="94"/>
      <c r="AY73" s="94"/>
    </row>
    <row r="74" spans="1:51" x14ac:dyDescent="0.25">
      <c r="A74" s="98"/>
      <c r="B74" s="117"/>
      <c r="C74" s="118"/>
      <c r="D74" s="119"/>
      <c r="E74" s="118"/>
      <c r="F74" s="118"/>
      <c r="G74" s="118"/>
      <c r="H74" s="118"/>
      <c r="I74" s="118"/>
      <c r="J74" s="120"/>
      <c r="K74" s="120"/>
      <c r="L74" s="120"/>
      <c r="M74" s="120"/>
      <c r="N74" s="120"/>
      <c r="O74" s="120"/>
      <c r="P74" s="120"/>
      <c r="Q74" s="120"/>
      <c r="R74" s="120"/>
      <c r="S74" s="120"/>
      <c r="T74" s="121"/>
      <c r="U74" s="122"/>
      <c r="V74" s="122"/>
      <c r="AS74" s="94"/>
      <c r="AT74" s="94"/>
      <c r="AU74" s="94"/>
      <c r="AV74" s="94"/>
      <c r="AW74" s="94"/>
      <c r="AX74" s="94"/>
      <c r="AY74" s="94"/>
    </row>
    <row r="75" spans="1:51" x14ac:dyDescent="0.25">
      <c r="O75" s="12"/>
      <c r="P75" s="96"/>
      <c r="Q75" s="96"/>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R78" s="96"/>
      <c r="S78" s="96"/>
      <c r="AS78" s="94"/>
      <c r="AT78" s="94"/>
      <c r="AU78" s="94"/>
      <c r="AV78" s="94"/>
      <c r="AW78" s="94"/>
      <c r="AX78" s="94"/>
      <c r="AY78" s="94"/>
    </row>
    <row r="79" spans="1:51" x14ac:dyDescent="0.25">
      <c r="O79" s="12"/>
      <c r="P79" s="96"/>
      <c r="Q79" s="96"/>
      <c r="R79" s="96"/>
      <c r="S79" s="96"/>
      <c r="T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T81" s="96"/>
      <c r="AS81" s="94"/>
      <c r="AT81" s="94"/>
      <c r="AU81" s="94"/>
      <c r="AV81" s="94"/>
      <c r="AW81" s="94"/>
      <c r="AX81" s="94"/>
      <c r="AY81" s="94"/>
    </row>
    <row r="82" spans="15:51" x14ac:dyDescent="0.25">
      <c r="O82" s="96"/>
      <c r="Q82" s="96"/>
      <c r="R82" s="96"/>
      <c r="S82" s="96"/>
      <c r="AS82" s="94"/>
      <c r="AT82" s="94"/>
      <c r="AU82" s="94"/>
      <c r="AV82" s="94"/>
      <c r="AW82" s="94"/>
      <c r="AX82" s="94"/>
      <c r="AY82" s="94"/>
    </row>
    <row r="83" spans="15:51" x14ac:dyDescent="0.25">
      <c r="O83" s="12"/>
      <c r="P83" s="96"/>
      <c r="Q83" s="96"/>
      <c r="R83" s="96"/>
      <c r="S83" s="96"/>
      <c r="T83" s="96"/>
      <c r="AS83" s="94"/>
      <c r="AT83" s="94"/>
      <c r="AU83" s="94"/>
      <c r="AV83" s="94"/>
      <c r="AW83" s="94"/>
      <c r="AX83" s="94"/>
      <c r="AY83" s="94"/>
    </row>
    <row r="84" spans="15:51" x14ac:dyDescent="0.25">
      <c r="O84" s="12"/>
      <c r="P84" s="96"/>
      <c r="Q84" s="96"/>
      <c r="R84" s="96"/>
      <c r="S84" s="96"/>
      <c r="T84" s="96"/>
      <c r="U84" s="96"/>
      <c r="AS84" s="94"/>
      <c r="AT84" s="94"/>
      <c r="AU84" s="94"/>
      <c r="AV84" s="94"/>
      <c r="AW84" s="94"/>
      <c r="AX84" s="94"/>
      <c r="AY84" s="94"/>
    </row>
    <row r="85" spans="15:51" x14ac:dyDescent="0.25">
      <c r="O85" s="12"/>
      <c r="P85" s="96"/>
      <c r="T85" s="96"/>
      <c r="U85" s="96"/>
      <c r="AS85" s="94"/>
      <c r="AT85" s="94"/>
      <c r="AU85" s="94"/>
      <c r="AV85" s="94"/>
      <c r="AW85" s="94"/>
      <c r="AX85" s="94"/>
      <c r="AY85" s="94"/>
    </row>
    <row r="97" spans="45:51" x14ac:dyDescent="0.25">
      <c r="AS97" s="94"/>
      <c r="AT97" s="94"/>
      <c r="AU97" s="94"/>
      <c r="AV97" s="94"/>
      <c r="AW97" s="94"/>
      <c r="AX97" s="94"/>
      <c r="AY97" s="94"/>
    </row>
  </sheetData>
  <protectedRanges>
    <protectedRange sqref="S71:T74"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1:R74" name="Range2_12_1_6_1_1"/>
    <protectedRange sqref="L71:M74" name="Range2_2_12_1_7_1_1"/>
    <protectedRange sqref="AS11:AS15" name="Range1_4_1_1_1_1"/>
    <protectedRange sqref="J11:J15 J26:J34" name="Range1_1_2_1_10_1_1_1_1"/>
    <protectedRange sqref="S38:S70" name="Range2_12_3_1_1_1_1"/>
    <protectedRange sqref="D38:H38 N58:R70 N38:R52" name="Range2_12_1_3_1_1_1_1"/>
    <protectedRange sqref="I38:M38 E58:M70 E39:M43 F44:M44 E45:M52" name="Range2_2_12_1_6_1_1_1_1"/>
    <protectedRange sqref="D58:D70 D39:D43 D45:D52" name="Range2_1_1_1_1_11_1_1_1_1_1_1"/>
    <protectedRange sqref="C58:C70 C39:C43 C45:C52" name="Range2_1_2_1_1_1_1_1"/>
    <protectedRange sqref="C38" name="Range2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1:K74" name="Range2_2_12_1_4_1_1_1_1_1_1_1_1_1_1_1_1_1_1_1"/>
    <protectedRange sqref="I71:I74" name="Range2_2_12_1_7_1_1_2_2_1_2"/>
    <protectedRange sqref="F71:H74" name="Range2_2_12_1_3_1_2_1_1_1_1_2_1_1_1_1_1_1_1_1_1_1_1"/>
    <protectedRange sqref="E71: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4" name="Range2_2_12_1_6_1_1_1_1_2"/>
    <protectedRange sqref="D44" name="Range2_1_1_1_1_11_1_1_1_1_1_1_2"/>
    <protectedRange sqref="C44" name="Range2_1_2_1_1_1_1_1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N57:R57" name="Range2_12_1_3_1_1_1_1_2_1_2_2_2_2_2_2_2_2_2"/>
    <protectedRange sqref="I57:M57" name="Range2_2_12_1_6_1_1_1_1_3_1_2_2_2_3_2_2_2_2_2"/>
    <protectedRange sqref="E57:H57" name="Range2_2_12_1_6_1_1_1_1_2_2_1_2_2_2_2_2_2_2_2_2"/>
    <protectedRange sqref="D57" name="Range2_1_1_1_1_11_1_1_1_1_1_1_2_2_1_2_2_2_2_2_2_2_2_2"/>
    <protectedRange sqref="C57" name="Range2_1_2_1_1_1_1_1_2_1_2_1_2_2_2_2_2_2_2_2_2_2"/>
    <protectedRange sqref="N56:R56" name="Range2_12_1_3_1_1_1_1_2_1_2_2_2_2_2_2_2_2_2_2"/>
    <protectedRange sqref="I56:M56" name="Range2_2_12_1_6_1_1_1_1_3_1_2_2_2_3_2_2_2_2_2_2"/>
    <protectedRange sqref="E56:H56" name="Range2_2_12_1_6_1_1_1_1_2_2_1_2_2_2_2_2_2_2_2_2_2"/>
    <protectedRange sqref="D56" name="Range2_1_1_1_1_11_1_1_1_1_1_1_2_2_1_2_2_2_2_2_2_2_2_2_2"/>
    <protectedRange sqref="N55:R55" name="Range2_12_1_3_1_1_1_1_2_1_2_2_2_2_2_2_3_2_2_2_2_2_2"/>
    <protectedRange sqref="I55:M55" name="Range2_2_12_1_6_1_1_1_1_3_1_2_2_2_3_2_2_3_2_2_2_2_2_2"/>
    <protectedRange sqref="G55:H55" name="Range2_2_12_1_6_1_1_1_1_2_2_1_2_2_2_2_2_2_3_2_2_2_2_2_2"/>
    <protectedRange sqref="E55:F55" name="Range2_2_12_1_6_1_1_1_1_3_1_2_2_2_1_2_2_2_2_2_2_2_2_2_2_2_2_2"/>
    <protectedRange sqref="D55" name="Range2_1_1_1_1_11_1_1_1_1_1_1_3_1_2_2_2_1_2_2_2_2_2_2_2_2_2_2_2_2_2"/>
    <protectedRange sqref="N53:R54" name="Range2_12_1_3_1_1_1_1_2_1_2_2_2_2_2_2_3_2_2_2_2_2_2_2_2"/>
    <protectedRange sqref="I53:M54" name="Range2_2_12_1_6_1_1_1_1_3_1_2_2_2_3_2_2_3_2_2_2_2_2_2_2_2"/>
    <protectedRange sqref="E53:H53 G54:H54" name="Range2_2_12_1_6_1_1_1_1_2_2_1_2_2_2_2_2_2_3_2_2_2_2_2_2_2_2"/>
    <protectedRange sqref="D53" name="Range2_1_1_1_1_11_1_1_1_1_1_1_2_2_1_2_2_2_2_2_2_3_2_2_2_2_2_2_2_2"/>
    <protectedRange sqref="E54:F54" name="Range2_2_12_1_6_1_1_1_1_3_1_2_2_2_1_2_2_2_2_2_2_2_2_2_2_2_2_2_2_2"/>
    <protectedRange sqref="D54" name="Range2_1_1_1_1_11_1_1_1_1_1_1_3_1_2_2_2_1_2_2_2_2_2_2_2_2_2_2_2_2_2_2_2"/>
    <protectedRange sqref="C53" name="Range2_1_2_1_1_1_1_1_2_1_2_1_2_2_2_2_2_2_3_2_2_2_2_2_2_2_2"/>
    <protectedRange sqref="C56" name="Range2_1_2_1_1_1_1_1_2_1_2_1_2_2_2_2_2_2_2_2_2_2_2"/>
    <protectedRange sqref="C55" name="Range2_1_2_1_1_1_1_1_3_1_2_2_1_2_1_2_2_2_2_2_2_2_2_2_2_2_2_2_2"/>
    <protectedRange sqref="C54" name="Range2_1_2_1_1_1_1_1_3_1_2_2_1_2_1_2_2_2_2_2_2_2_2_2_2_2_2_2_2_2_2"/>
    <protectedRange sqref="Q10" name="Range1_16_3_1_1_1_1_1_4_1"/>
    <protectedRange sqref="AG10" name="Range1_16_3_1_1_1_1_1_3"/>
    <protectedRange sqref="AP10" name="Range1_16_3_1_1_1_1_1_5"/>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7"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2"/>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34 AA11:AA34">
    <cfRule type="containsText" dxfId="1653" priority="36" operator="containsText" text="N/A">
      <formula>NOT(ISERROR(SEARCH("N/A",X11)))</formula>
    </cfRule>
    <cfRule type="cellIs" dxfId="1652" priority="49" operator="equal">
      <formula>0</formula>
    </cfRule>
  </conditionalFormatting>
  <conditionalFormatting sqref="AC11:AE34 X11:Y34 AA11:AA34">
    <cfRule type="cellIs" dxfId="1651" priority="48" operator="greaterThanOrEqual">
      <formula>1185</formula>
    </cfRule>
  </conditionalFormatting>
  <conditionalFormatting sqref="AC11:AE34 X11:Y34 AA11:AA34">
    <cfRule type="cellIs" dxfId="1650" priority="47" operator="between">
      <formula>0.1</formula>
      <formula>1184</formula>
    </cfRule>
  </conditionalFormatting>
  <conditionalFormatting sqref="X8">
    <cfRule type="cellIs" dxfId="1649" priority="46" operator="equal">
      <formula>0</formula>
    </cfRule>
  </conditionalFormatting>
  <conditionalFormatting sqref="X8">
    <cfRule type="cellIs" dxfId="1648" priority="45" operator="greaterThan">
      <formula>1179</formula>
    </cfRule>
  </conditionalFormatting>
  <conditionalFormatting sqref="X8">
    <cfRule type="cellIs" dxfId="1647" priority="44" operator="greaterThan">
      <formula>99</formula>
    </cfRule>
  </conditionalFormatting>
  <conditionalFormatting sqref="X8">
    <cfRule type="cellIs" dxfId="1646" priority="43" operator="greaterThan">
      <formula>0.99</formula>
    </cfRule>
  </conditionalFormatting>
  <conditionalFormatting sqref="AB8">
    <cfRule type="cellIs" dxfId="1645" priority="42" operator="equal">
      <formula>0</formula>
    </cfRule>
  </conditionalFormatting>
  <conditionalFormatting sqref="AB8">
    <cfRule type="cellIs" dxfId="1644" priority="41" operator="greaterThan">
      <formula>1179</formula>
    </cfRule>
  </conditionalFormatting>
  <conditionalFormatting sqref="AB8">
    <cfRule type="cellIs" dxfId="1643" priority="40" operator="greaterThan">
      <formula>99</formula>
    </cfRule>
  </conditionalFormatting>
  <conditionalFormatting sqref="AB8">
    <cfRule type="cellIs" dxfId="1642" priority="39" operator="greaterThan">
      <formula>0.99</formula>
    </cfRule>
  </conditionalFormatting>
  <conditionalFormatting sqref="AH11:AH31">
    <cfRule type="cellIs" dxfId="1641" priority="37" operator="greaterThan">
      <formula>$AH$8</formula>
    </cfRule>
    <cfRule type="cellIs" dxfId="1640" priority="38" operator="greaterThan">
      <formula>$AH$8</formula>
    </cfRule>
  </conditionalFormatting>
  <conditionalFormatting sqref="AB11:AB34">
    <cfRule type="containsText" dxfId="1639" priority="32" operator="containsText" text="N/A">
      <formula>NOT(ISERROR(SEARCH("N/A",AB11)))</formula>
    </cfRule>
    <cfRule type="cellIs" dxfId="1638" priority="35" operator="equal">
      <formula>0</formula>
    </cfRule>
  </conditionalFormatting>
  <conditionalFormatting sqref="AB11:AB34">
    <cfRule type="cellIs" dxfId="1637" priority="34" operator="greaterThanOrEqual">
      <formula>1185</formula>
    </cfRule>
  </conditionalFormatting>
  <conditionalFormatting sqref="AB11:AB34">
    <cfRule type="cellIs" dxfId="1636" priority="33" operator="between">
      <formula>0.1</formula>
      <formula>1184</formula>
    </cfRule>
  </conditionalFormatting>
  <conditionalFormatting sqref="AN11:AN35 AO11:AO34">
    <cfRule type="cellIs" dxfId="1635" priority="31" operator="equal">
      <formula>0</formula>
    </cfRule>
  </conditionalFormatting>
  <conditionalFormatting sqref="AN11:AN35 AO11:AO34">
    <cfRule type="cellIs" dxfId="1634" priority="30" operator="greaterThan">
      <formula>1179</formula>
    </cfRule>
  </conditionalFormatting>
  <conditionalFormatting sqref="AN11:AN35 AO11:AO34">
    <cfRule type="cellIs" dxfId="1633" priority="29" operator="greaterThan">
      <formula>99</formula>
    </cfRule>
  </conditionalFormatting>
  <conditionalFormatting sqref="AN11:AN35 AO11:AO34">
    <cfRule type="cellIs" dxfId="1632" priority="28" operator="greaterThan">
      <formula>0.99</formula>
    </cfRule>
  </conditionalFormatting>
  <conditionalFormatting sqref="AQ11:AQ34">
    <cfRule type="cellIs" dxfId="1631" priority="27" operator="equal">
      <formula>0</formula>
    </cfRule>
  </conditionalFormatting>
  <conditionalFormatting sqref="AQ11:AQ34">
    <cfRule type="cellIs" dxfId="1630" priority="26" operator="greaterThan">
      <formula>1179</formula>
    </cfRule>
  </conditionalFormatting>
  <conditionalFormatting sqref="AQ11:AQ34">
    <cfRule type="cellIs" dxfId="1629" priority="25" operator="greaterThan">
      <formula>99</formula>
    </cfRule>
  </conditionalFormatting>
  <conditionalFormatting sqref="AQ11:AQ34">
    <cfRule type="cellIs" dxfId="1628" priority="24" operator="greaterThan">
      <formula>0.99</formula>
    </cfRule>
  </conditionalFormatting>
  <conditionalFormatting sqref="Z11:Z34">
    <cfRule type="containsText" dxfId="1627" priority="20" operator="containsText" text="N/A">
      <formula>NOT(ISERROR(SEARCH("N/A",Z11)))</formula>
    </cfRule>
    <cfRule type="cellIs" dxfId="1626" priority="23" operator="equal">
      <formula>0</formula>
    </cfRule>
  </conditionalFormatting>
  <conditionalFormatting sqref="Z11:Z34">
    <cfRule type="cellIs" dxfId="1625" priority="22" operator="greaterThanOrEqual">
      <formula>1185</formula>
    </cfRule>
  </conditionalFormatting>
  <conditionalFormatting sqref="Z11:Z34">
    <cfRule type="cellIs" dxfId="1624" priority="21" operator="between">
      <formula>0.1</formula>
      <formula>1184</formula>
    </cfRule>
  </conditionalFormatting>
  <conditionalFormatting sqref="AJ11:AN35">
    <cfRule type="cellIs" dxfId="1623" priority="19" operator="equal">
      <formula>0</formula>
    </cfRule>
  </conditionalFormatting>
  <conditionalFormatting sqref="AJ11:AN35">
    <cfRule type="cellIs" dxfId="1622" priority="18" operator="greaterThan">
      <formula>1179</formula>
    </cfRule>
  </conditionalFormatting>
  <conditionalFormatting sqref="AJ11:AN35">
    <cfRule type="cellIs" dxfId="1621" priority="17" operator="greaterThan">
      <formula>99</formula>
    </cfRule>
  </conditionalFormatting>
  <conditionalFormatting sqref="AJ11:AN35">
    <cfRule type="cellIs" dxfId="1620" priority="16" operator="greaterThan">
      <formula>0.99</formula>
    </cfRule>
  </conditionalFormatting>
  <conditionalFormatting sqref="AP11:AP34">
    <cfRule type="cellIs" dxfId="1619" priority="15" operator="equal">
      <formula>0</formula>
    </cfRule>
  </conditionalFormatting>
  <conditionalFormatting sqref="AP11:AP34">
    <cfRule type="cellIs" dxfId="1618" priority="14" operator="greaterThan">
      <formula>1179</formula>
    </cfRule>
  </conditionalFormatting>
  <conditionalFormatting sqref="AP11:AP34">
    <cfRule type="cellIs" dxfId="1617" priority="13" operator="greaterThan">
      <formula>99</formula>
    </cfRule>
  </conditionalFormatting>
  <conditionalFormatting sqref="AP11:AP34">
    <cfRule type="cellIs" dxfId="1616" priority="12" operator="greaterThan">
      <formula>0.99</formula>
    </cfRule>
  </conditionalFormatting>
  <conditionalFormatting sqref="AH32:AH34">
    <cfRule type="cellIs" dxfId="1615" priority="10" operator="greaterThan">
      <formula>$AH$8</formula>
    </cfRule>
    <cfRule type="cellIs" dxfId="1614" priority="11" operator="greaterThan">
      <formula>$AH$8</formula>
    </cfRule>
  </conditionalFormatting>
  <conditionalFormatting sqref="AI11:AI34">
    <cfRule type="cellIs" dxfId="1613" priority="9" operator="greaterThan">
      <formula>$AI$8</formula>
    </cfRule>
  </conditionalFormatting>
  <conditionalFormatting sqref="AL32:AN34 AL11:AL33">
    <cfRule type="cellIs" dxfId="1612" priority="8" operator="equal">
      <formula>0</formula>
    </cfRule>
  </conditionalFormatting>
  <conditionalFormatting sqref="AL32:AN34 AL11:AL33">
    <cfRule type="cellIs" dxfId="1611" priority="7" operator="greaterThan">
      <formula>1179</formula>
    </cfRule>
  </conditionalFormatting>
  <conditionalFormatting sqref="AL32:AN34 AL11:AL33">
    <cfRule type="cellIs" dxfId="1610" priority="6" operator="greaterThan">
      <formula>99</formula>
    </cfRule>
  </conditionalFormatting>
  <conditionalFormatting sqref="AL32:AN34 AL11:AL33">
    <cfRule type="cellIs" dxfId="1609" priority="5" operator="greaterThan">
      <formula>0.99</formula>
    </cfRule>
  </conditionalFormatting>
  <conditionalFormatting sqref="AM16:AM34">
    <cfRule type="cellIs" dxfId="1608" priority="4" operator="equal">
      <formula>0</formula>
    </cfRule>
  </conditionalFormatting>
  <conditionalFormatting sqref="AM16:AM34">
    <cfRule type="cellIs" dxfId="1607" priority="3" operator="greaterThan">
      <formula>1179</formula>
    </cfRule>
  </conditionalFormatting>
  <conditionalFormatting sqref="AM16:AM34">
    <cfRule type="cellIs" dxfId="1606" priority="2" operator="greaterThan">
      <formula>99</formula>
    </cfRule>
  </conditionalFormatting>
  <conditionalFormatting sqref="AM16:AM34">
    <cfRule type="cellIs" dxfId="1605"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04"/>
  <sheetViews>
    <sheetView showWhiteSpace="0" topLeftCell="A33" zoomScaleNormal="100" workbookViewId="0">
      <selection activeCell="B53" sqref="B53:B55"/>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125</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204"/>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01" t="s">
        <v>10</v>
      </c>
      <c r="I7" s="108" t="s">
        <v>11</v>
      </c>
      <c r="J7" s="108" t="s">
        <v>12</v>
      </c>
      <c r="K7" s="108" t="s">
        <v>13</v>
      </c>
      <c r="L7" s="12"/>
      <c r="M7" s="12"/>
      <c r="N7" s="12"/>
      <c r="O7" s="201"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42602</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26929</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205" t="s">
        <v>51</v>
      </c>
      <c r="V9" s="205" t="s">
        <v>52</v>
      </c>
      <c r="W9" s="283" t="s">
        <v>53</v>
      </c>
      <c r="X9" s="284" t="s">
        <v>54</v>
      </c>
      <c r="Y9" s="285"/>
      <c r="Z9" s="285"/>
      <c r="AA9" s="285"/>
      <c r="AB9" s="285"/>
      <c r="AC9" s="285"/>
      <c r="AD9" s="285"/>
      <c r="AE9" s="286"/>
      <c r="AF9" s="203" t="s">
        <v>55</v>
      </c>
      <c r="AG9" s="203" t="s">
        <v>56</v>
      </c>
      <c r="AH9" s="272" t="s">
        <v>57</v>
      </c>
      <c r="AI9" s="287" t="s">
        <v>58</v>
      </c>
      <c r="AJ9" s="205" t="s">
        <v>59</v>
      </c>
      <c r="AK9" s="205" t="s">
        <v>60</v>
      </c>
      <c r="AL9" s="205" t="s">
        <v>61</v>
      </c>
      <c r="AM9" s="205" t="s">
        <v>62</v>
      </c>
      <c r="AN9" s="205" t="s">
        <v>63</v>
      </c>
      <c r="AO9" s="205" t="s">
        <v>64</v>
      </c>
      <c r="AP9" s="205" t="s">
        <v>65</v>
      </c>
      <c r="AQ9" s="270" t="s">
        <v>66</v>
      </c>
      <c r="AR9" s="205" t="s">
        <v>67</v>
      </c>
      <c r="AS9" s="272" t="s">
        <v>68</v>
      </c>
      <c r="AV9" s="35" t="s">
        <v>69</v>
      </c>
      <c r="AW9" s="35" t="s">
        <v>70</v>
      </c>
      <c r="AY9" s="36" t="s">
        <v>71</v>
      </c>
    </row>
    <row r="10" spans="2:51" x14ac:dyDescent="0.25">
      <c r="B10" s="205" t="s">
        <v>72</v>
      </c>
      <c r="C10" s="205" t="s">
        <v>73</v>
      </c>
      <c r="D10" s="205" t="s">
        <v>74</v>
      </c>
      <c r="E10" s="205" t="s">
        <v>75</v>
      </c>
      <c r="F10" s="205" t="s">
        <v>74</v>
      </c>
      <c r="G10" s="205" t="s">
        <v>75</v>
      </c>
      <c r="H10" s="266"/>
      <c r="I10" s="205" t="s">
        <v>75</v>
      </c>
      <c r="J10" s="205" t="s">
        <v>75</v>
      </c>
      <c r="K10" s="205" t="s">
        <v>75</v>
      </c>
      <c r="L10" s="28" t="s">
        <v>29</v>
      </c>
      <c r="M10" s="269"/>
      <c r="N10" s="28" t="s">
        <v>29</v>
      </c>
      <c r="O10" s="271"/>
      <c r="P10" s="271"/>
      <c r="Q10" s="1">
        <f>'AUG 19'!Q34</f>
        <v>13876579</v>
      </c>
      <c r="R10" s="280"/>
      <c r="S10" s="281"/>
      <c r="T10" s="282"/>
      <c r="U10" s="205" t="s">
        <v>75</v>
      </c>
      <c r="V10" s="205" t="s">
        <v>75</v>
      </c>
      <c r="W10" s="283"/>
      <c r="X10" s="37" t="s">
        <v>76</v>
      </c>
      <c r="Y10" s="37" t="s">
        <v>77</v>
      </c>
      <c r="Z10" s="37" t="s">
        <v>78</v>
      </c>
      <c r="AA10" s="37" t="s">
        <v>79</v>
      </c>
      <c r="AB10" s="37" t="s">
        <v>80</v>
      </c>
      <c r="AC10" s="37" t="s">
        <v>81</v>
      </c>
      <c r="AD10" s="37" t="s">
        <v>82</v>
      </c>
      <c r="AE10" s="37" t="s">
        <v>83</v>
      </c>
      <c r="AF10" s="38"/>
      <c r="AG10" s="1">
        <f>'AUG 19'!AG34</f>
        <v>49417393</v>
      </c>
      <c r="AH10" s="272"/>
      <c r="AI10" s="288"/>
      <c r="AJ10" s="205" t="s">
        <v>84</v>
      </c>
      <c r="AK10" s="205" t="s">
        <v>84</v>
      </c>
      <c r="AL10" s="205" t="s">
        <v>84</v>
      </c>
      <c r="AM10" s="205" t="s">
        <v>84</v>
      </c>
      <c r="AN10" s="205" t="s">
        <v>84</v>
      </c>
      <c r="AO10" s="205" t="s">
        <v>84</v>
      </c>
      <c r="AP10" s="1">
        <f>'AUG 19'!AP34</f>
        <v>11167108</v>
      </c>
      <c r="AQ10" s="271"/>
      <c r="AR10" s="202" t="s">
        <v>85</v>
      </c>
      <c r="AS10" s="272"/>
      <c r="AV10" s="39" t="s">
        <v>86</v>
      </c>
      <c r="AW10" s="39" t="s">
        <v>87</v>
      </c>
      <c r="AY10" s="80" t="s">
        <v>126</v>
      </c>
    </row>
    <row r="11" spans="2:51" x14ac:dyDescent="0.25">
      <c r="B11" s="40">
        <v>2</v>
      </c>
      <c r="C11" s="40">
        <v>4.1666666666666664E-2</v>
      </c>
      <c r="D11" s="102">
        <v>4</v>
      </c>
      <c r="E11" s="41">
        <f t="shared" ref="E11:E34" si="0">D11/1.42</f>
        <v>2.8169014084507045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135</v>
      </c>
      <c r="P11" s="103">
        <v>109</v>
      </c>
      <c r="Q11" s="103">
        <v>13881228</v>
      </c>
      <c r="R11" s="46">
        <f>IF(ISBLANK(Q11),"-",Q11-Q10)</f>
        <v>4649</v>
      </c>
      <c r="S11" s="47">
        <f>R11*24/1000</f>
        <v>111.57599999999999</v>
      </c>
      <c r="T11" s="47">
        <f>R11/1000</f>
        <v>4.649</v>
      </c>
      <c r="U11" s="104">
        <v>5.6</v>
      </c>
      <c r="V11" s="104">
        <f>U11</f>
        <v>5.6</v>
      </c>
      <c r="W11" s="105" t="s">
        <v>131</v>
      </c>
      <c r="X11" s="107">
        <v>0</v>
      </c>
      <c r="Y11" s="107">
        <v>0</v>
      </c>
      <c r="Z11" s="107">
        <v>1095</v>
      </c>
      <c r="AA11" s="107">
        <v>1185</v>
      </c>
      <c r="AB11" s="107">
        <v>1095</v>
      </c>
      <c r="AC11" s="48" t="s">
        <v>90</v>
      </c>
      <c r="AD11" s="48" t="s">
        <v>90</v>
      </c>
      <c r="AE11" s="48" t="s">
        <v>90</v>
      </c>
      <c r="AF11" s="106" t="s">
        <v>90</v>
      </c>
      <c r="AG11" s="112">
        <v>49418316</v>
      </c>
      <c r="AH11" s="49">
        <f>IF(ISBLANK(AG11),"-",AG11-AG10)</f>
        <v>923</v>
      </c>
      <c r="AI11" s="50">
        <f>AH11/T11</f>
        <v>198.53731985373199</v>
      </c>
      <c r="AJ11" s="95">
        <v>0</v>
      </c>
      <c r="AK11" s="95">
        <v>0</v>
      </c>
      <c r="AL11" s="95">
        <v>1</v>
      </c>
      <c r="AM11" s="95">
        <v>1</v>
      </c>
      <c r="AN11" s="95">
        <v>1</v>
      </c>
      <c r="AO11" s="95">
        <v>0.6</v>
      </c>
      <c r="AP11" s="107">
        <v>11167950</v>
      </c>
      <c r="AQ11" s="107">
        <f t="shared" ref="AQ11:AQ34" si="1">AP11-AP10</f>
        <v>842</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134</v>
      </c>
      <c r="P12" s="103">
        <v>108</v>
      </c>
      <c r="Q12" s="103">
        <v>13885853</v>
      </c>
      <c r="R12" s="46">
        <f t="shared" ref="R12:R34" si="4">IF(ISBLANK(Q12),"-",Q12-Q11)</f>
        <v>4625</v>
      </c>
      <c r="S12" s="47">
        <f t="shared" ref="S12:S34" si="5">R12*24/1000</f>
        <v>111</v>
      </c>
      <c r="T12" s="47">
        <f t="shared" ref="T12:T34" si="6">R12/1000</f>
        <v>4.625</v>
      </c>
      <c r="U12" s="104">
        <v>6.8</v>
      </c>
      <c r="V12" s="104">
        <f t="shared" ref="V12:V34" si="7">U12</f>
        <v>6.8</v>
      </c>
      <c r="W12" s="105" t="s">
        <v>131</v>
      </c>
      <c r="X12" s="107">
        <v>0</v>
      </c>
      <c r="Y12" s="107">
        <v>0</v>
      </c>
      <c r="Z12" s="107">
        <v>1096</v>
      </c>
      <c r="AA12" s="107">
        <v>1185</v>
      </c>
      <c r="AB12" s="107">
        <v>1096</v>
      </c>
      <c r="AC12" s="48" t="s">
        <v>90</v>
      </c>
      <c r="AD12" s="48" t="s">
        <v>90</v>
      </c>
      <c r="AE12" s="48" t="s">
        <v>90</v>
      </c>
      <c r="AF12" s="106" t="s">
        <v>90</v>
      </c>
      <c r="AG12" s="112">
        <v>49419231</v>
      </c>
      <c r="AH12" s="49">
        <f>IF(ISBLANK(AG12),"-",AG12-AG11)</f>
        <v>915</v>
      </c>
      <c r="AI12" s="50">
        <f t="shared" ref="AI12:AI34" si="8">AH12/T12</f>
        <v>197.83783783783784</v>
      </c>
      <c r="AJ12" s="95">
        <v>0</v>
      </c>
      <c r="AK12" s="95">
        <v>0</v>
      </c>
      <c r="AL12" s="95">
        <v>1</v>
      </c>
      <c r="AM12" s="95">
        <v>1</v>
      </c>
      <c r="AN12" s="95">
        <v>1</v>
      </c>
      <c r="AO12" s="95">
        <v>0.6</v>
      </c>
      <c r="AP12" s="107">
        <v>11168851</v>
      </c>
      <c r="AQ12" s="107">
        <f t="shared" si="1"/>
        <v>901</v>
      </c>
      <c r="AR12" s="110">
        <v>1.0900000000000001</v>
      </c>
      <c r="AS12" s="52" t="s">
        <v>113</v>
      </c>
      <c r="AV12" s="39" t="s">
        <v>92</v>
      </c>
      <c r="AW12" s="39" t="s">
        <v>93</v>
      </c>
      <c r="AY12" s="80" t="s">
        <v>124</v>
      </c>
    </row>
    <row r="13" spans="2:51" x14ac:dyDescent="0.25">
      <c r="B13" s="40">
        <v>2.0833333333333299</v>
      </c>
      <c r="C13" s="40">
        <v>0.125</v>
      </c>
      <c r="D13" s="102">
        <v>5</v>
      </c>
      <c r="E13" s="41">
        <f t="shared" si="0"/>
        <v>3.5211267605633805</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125</v>
      </c>
      <c r="P13" s="103">
        <v>111</v>
      </c>
      <c r="Q13" s="103">
        <v>13890191</v>
      </c>
      <c r="R13" s="46">
        <f t="shared" si="4"/>
        <v>4338</v>
      </c>
      <c r="S13" s="47">
        <f t="shared" si="5"/>
        <v>104.11199999999999</v>
      </c>
      <c r="T13" s="47">
        <f t="shared" si="6"/>
        <v>4.3380000000000001</v>
      </c>
      <c r="U13" s="104">
        <v>8</v>
      </c>
      <c r="V13" s="104">
        <f t="shared" si="7"/>
        <v>8</v>
      </c>
      <c r="W13" s="105" t="s">
        <v>131</v>
      </c>
      <c r="X13" s="107">
        <v>0</v>
      </c>
      <c r="Y13" s="107">
        <v>0</v>
      </c>
      <c r="Z13" s="107">
        <v>1076</v>
      </c>
      <c r="AA13" s="107">
        <v>1185</v>
      </c>
      <c r="AB13" s="107">
        <v>1076</v>
      </c>
      <c r="AC13" s="48" t="s">
        <v>90</v>
      </c>
      <c r="AD13" s="48" t="s">
        <v>90</v>
      </c>
      <c r="AE13" s="48" t="s">
        <v>90</v>
      </c>
      <c r="AF13" s="106" t="s">
        <v>90</v>
      </c>
      <c r="AG13" s="112">
        <v>49420093</v>
      </c>
      <c r="AH13" s="49">
        <f>IF(ISBLANK(AG13),"-",AG13-AG12)</f>
        <v>862</v>
      </c>
      <c r="AI13" s="50">
        <f t="shared" si="8"/>
        <v>198.70908252650992</v>
      </c>
      <c r="AJ13" s="95">
        <v>0</v>
      </c>
      <c r="AK13" s="95">
        <v>0</v>
      </c>
      <c r="AL13" s="95">
        <v>1</v>
      </c>
      <c r="AM13" s="95">
        <v>1</v>
      </c>
      <c r="AN13" s="95">
        <v>1</v>
      </c>
      <c r="AO13" s="95">
        <v>0.6</v>
      </c>
      <c r="AP13" s="107">
        <v>11169710</v>
      </c>
      <c r="AQ13" s="107">
        <f t="shared" si="1"/>
        <v>859</v>
      </c>
      <c r="AR13" s="51"/>
      <c r="AS13" s="52" t="s">
        <v>113</v>
      </c>
      <c r="AV13" s="39" t="s">
        <v>94</v>
      </c>
      <c r="AW13" s="39" t="s">
        <v>95</v>
      </c>
      <c r="AY13" s="80" t="s">
        <v>129</v>
      </c>
    </row>
    <row r="14" spans="2:51" x14ac:dyDescent="0.25">
      <c r="B14" s="40">
        <v>2.125</v>
      </c>
      <c r="C14" s="40">
        <v>0.16666666666666699</v>
      </c>
      <c r="D14" s="102">
        <v>4</v>
      </c>
      <c r="E14" s="41">
        <f t="shared" si="0"/>
        <v>2.8169014084507045</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128</v>
      </c>
      <c r="P14" s="103">
        <v>121</v>
      </c>
      <c r="Q14" s="103">
        <v>13893560</v>
      </c>
      <c r="R14" s="46">
        <f t="shared" si="4"/>
        <v>3369</v>
      </c>
      <c r="S14" s="47">
        <f t="shared" si="5"/>
        <v>80.855999999999995</v>
      </c>
      <c r="T14" s="47">
        <f t="shared" si="6"/>
        <v>3.3690000000000002</v>
      </c>
      <c r="U14" s="104">
        <v>9.5</v>
      </c>
      <c r="V14" s="104">
        <f t="shared" si="7"/>
        <v>9.5</v>
      </c>
      <c r="W14" s="105" t="s">
        <v>131</v>
      </c>
      <c r="X14" s="107">
        <v>0</v>
      </c>
      <c r="Y14" s="107">
        <v>0</v>
      </c>
      <c r="Z14" s="107">
        <v>1147</v>
      </c>
      <c r="AA14" s="107">
        <v>1185</v>
      </c>
      <c r="AB14" s="107">
        <v>1147</v>
      </c>
      <c r="AC14" s="48" t="s">
        <v>90</v>
      </c>
      <c r="AD14" s="48" t="s">
        <v>90</v>
      </c>
      <c r="AE14" s="48" t="s">
        <v>90</v>
      </c>
      <c r="AF14" s="106" t="s">
        <v>90</v>
      </c>
      <c r="AG14" s="112">
        <v>49421126</v>
      </c>
      <c r="AH14" s="49">
        <f t="shared" ref="AH14:AH34" si="9">IF(ISBLANK(AG14),"-",AG14-AG13)</f>
        <v>1033</v>
      </c>
      <c r="AI14" s="50">
        <f t="shared" si="8"/>
        <v>306.6191748293262</v>
      </c>
      <c r="AJ14" s="95">
        <v>0</v>
      </c>
      <c r="AK14" s="95">
        <v>0</v>
      </c>
      <c r="AL14" s="95">
        <v>1</v>
      </c>
      <c r="AM14" s="95">
        <v>1</v>
      </c>
      <c r="AN14" s="95">
        <v>1</v>
      </c>
      <c r="AO14" s="95">
        <v>0.6</v>
      </c>
      <c r="AP14" s="107">
        <v>11170125</v>
      </c>
      <c r="AQ14" s="107">
        <f>AP14-AP13</f>
        <v>415</v>
      </c>
      <c r="AR14" s="51"/>
      <c r="AS14" s="52" t="s">
        <v>113</v>
      </c>
      <c r="AT14" s="54"/>
      <c r="AV14" s="39" t="s">
        <v>96</v>
      </c>
      <c r="AW14" s="39" t="s">
        <v>97</v>
      </c>
      <c r="AY14" s="80" t="s">
        <v>146</v>
      </c>
    </row>
    <row r="15" spans="2:51" ht="14.25" customHeight="1" x14ac:dyDescent="0.25">
      <c r="B15" s="40">
        <v>2.1666666666666701</v>
      </c>
      <c r="C15" s="40">
        <v>0.20833333333333301</v>
      </c>
      <c r="D15" s="102">
        <v>5</v>
      </c>
      <c r="E15" s="41">
        <f t="shared" si="0"/>
        <v>3.5211267605633805</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124</v>
      </c>
      <c r="P15" s="103">
        <v>122</v>
      </c>
      <c r="Q15" s="103">
        <v>13898216</v>
      </c>
      <c r="R15" s="46">
        <f t="shared" si="4"/>
        <v>4656</v>
      </c>
      <c r="S15" s="47">
        <f t="shared" si="5"/>
        <v>111.744</v>
      </c>
      <c r="T15" s="47">
        <f t="shared" si="6"/>
        <v>4.6559999999999997</v>
      </c>
      <c r="U15" s="104">
        <v>9.5</v>
      </c>
      <c r="V15" s="104">
        <f t="shared" si="7"/>
        <v>9.5</v>
      </c>
      <c r="W15" s="105" t="s">
        <v>131</v>
      </c>
      <c r="X15" s="107">
        <v>0</v>
      </c>
      <c r="Y15" s="107">
        <v>0</v>
      </c>
      <c r="Z15" s="107">
        <v>1137</v>
      </c>
      <c r="AA15" s="107">
        <v>1185</v>
      </c>
      <c r="AB15" s="107">
        <v>1137</v>
      </c>
      <c r="AC15" s="48" t="s">
        <v>90</v>
      </c>
      <c r="AD15" s="48" t="s">
        <v>90</v>
      </c>
      <c r="AE15" s="48" t="s">
        <v>90</v>
      </c>
      <c r="AF15" s="106" t="s">
        <v>90</v>
      </c>
      <c r="AG15" s="112">
        <v>49422205</v>
      </c>
      <c r="AH15" s="49">
        <f t="shared" si="9"/>
        <v>1079</v>
      </c>
      <c r="AI15" s="50">
        <f t="shared" si="8"/>
        <v>231.74398625429555</v>
      </c>
      <c r="AJ15" s="95">
        <v>0</v>
      </c>
      <c r="AK15" s="95">
        <v>0</v>
      </c>
      <c r="AL15" s="95">
        <v>1</v>
      </c>
      <c r="AM15" s="95">
        <v>1</v>
      </c>
      <c r="AN15" s="95">
        <v>1</v>
      </c>
      <c r="AO15" s="95">
        <v>0</v>
      </c>
      <c r="AP15" s="107">
        <v>11170125</v>
      </c>
      <c r="AQ15" s="107">
        <f>AP15-AP14</f>
        <v>0</v>
      </c>
      <c r="AR15" s="51"/>
      <c r="AS15" s="52" t="s">
        <v>113</v>
      </c>
      <c r="AV15" s="39" t="s">
        <v>98</v>
      </c>
      <c r="AW15" s="39" t="s">
        <v>99</v>
      </c>
      <c r="AY15" s="94"/>
    </row>
    <row r="16" spans="2:51" x14ac:dyDescent="0.25">
      <c r="B16" s="40">
        <v>2.2083333333333299</v>
      </c>
      <c r="C16" s="40">
        <v>0.25</v>
      </c>
      <c r="D16" s="102">
        <v>5</v>
      </c>
      <c r="E16" s="41">
        <f t="shared" si="0"/>
        <v>3.5211267605633805</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139</v>
      </c>
      <c r="P16" s="103">
        <v>132</v>
      </c>
      <c r="Q16" s="103">
        <v>13903613</v>
      </c>
      <c r="R16" s="46">
        <f t="shared" si="4"/>
        <v>5397</v>
      </c>
      <c r="S16" s="47">
        <f t="shared" si="5"/>
        <v>129.52799999999999</v>
      </c>
      <c r="T16" s="47">
        <f t="shared" si="6"/>
        <v>5.3970000000000002</v>
      </c>
      <c r="U16" s="104">
        <v>9.5</v>
      </c>
      <c r="V16" s="104">
        <f t="shared" si="7"/>
        <v>9.5</v>
      </c>
      <c r="W16" s="105" t="s">
        <v>131</v>
      </c>
      <c r="X16" s="107">
        <v>0</v>
      </c>
      <c r="Y16" s="107">
        <v>0</v>
      </c>
      <c r="Z16" s="107">
        <v>1177</v>
      </c>
      <c r="AA16" s="107">
        <v>1185</v>
      </c>
      <c r="AB16" s="107">
        <v>1177</v>
      </c>
      <c r="AC16" s="48" t="s">
        <v>90</v>
      </c>
      <c r="AD16" s="48" t="s">
        <v>90</v>
      </c>
      <c r="AE16" s="48" t="s">
        <v>90</v>
      </c>
      <c r="AF16" s="106" t="s">
        <v>90</v>
      </c>
      <c r="AG16" s="112">
        <v>49423237</v>
      </c>
      <c r="AH16" s="49">
        <f t="shared" si="9"/>
        <v>1032</v>
      </c>
      <c r="AI16" s="50">
        <f t="shared" si="8"/>
        <v>191.21734296831573</v>
      </c>
      <c r="AJ16" s="95">
        <v>0</v>
      </c>
      <c r="AK16" s="95">
        <v>0</v>
      </c>
      <c r="AL16" s="95">
        <v>1</v>
      </c>
      <c r="AM16" s="95">
        <v>1</v>
      </c>
      <c r="AN16" s="95">
        <v>1</v>
      </c>
      <c r="AO16" s="95">
        <v>0</v>
      </c>
      <c r="AP16" s="107">
        <v>11170125</v>
      </c>
      <c r="AQ16" s="107">
        <f>AP16-AP15</f>
        <v>0</v>
      </c>
      <c r="AR16" s="53">
        <v>1.2</v>
      </c>
      <c r="AS16" s="52" t="s">
        <v>101</v>
      </c>
      <c r="AV16" s="39" t="s">
        <v>102</v>
      </c>
      <c r="AW16" s="39" t="s">
        <v>103</v>
      </c>
      <c r="AY16" s="94"/>
    </row>
    <row r="17" spans="1:51" x14ac:dyDescent="0.25">
      <c r="B17" s="40">
        <v>2.25</v>
      </c>
      <c r="C17" s="40">
        <v>0.29166666666666702</v>
      </c>
      <c r="D17" s="102">
        <v>6</v>
      </c>
      <c r="E17" s="41">
        <f t="shared" si="0"/>
        <v>4.2253521126760569</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145</v>
      </c>
      <c r="P17" s="103">
        <v>144</v>
      </c>
      <c r="Q17" s="103">
        <v>13909337</v>
      </c>
      <c r="R17" s="46">
        <f t="shared" si="4"/>
        <v>5724</v>
      </c>
      <c r="S17" s="47">
        <f t="shared" si="5"/>
        <v>137.376</v>
      </c>
      <c r="T17" s="47">
        <f t="shared" si="6"/>
        <v>5.7240000000000002</v>
      </c>
      <c r="U17" s="104">
        <v>9.5</v>
      </c>
      <c r="V17" s="104">
        <f t="shared" si="7"/>
        <v>9.5</v>
      </c>
      <c r="W17" s="105" t="s">
        <v>131</v>
      </c>
      <c r="X17" s="107">
        <v>0</v>
      </c>
      <c r="Y17" s="107">
        <v>0</v>
      </c>
      <c r="Z17" s="107">
        <v>1187</v>
      </c>
      <c r="AA17" s="107">
        <v>1185</v>
      </c>
      <c r="AB17" s="107">
        <v>1187</v>
      </c>
      <c r="AC17" s="48" t="s">
        <v>90</v>
      </c>
      <c r="AD17" s="48" t="s">
        <v>90</v>
      </c>
      <c r="AE17" s="48" t="s">
        <v>90</v>
      </c>
      <c r="AF17" s="106" t="s">
        <v>90</v>
      </c>
      <c r="AG17" s="112">
        <v>49424367</v>
      </c>
      <c r="AH17" s="49">
        <f t="shared" si="9"/>
        <v>1130</v>
      </c>
      <c r="AI17" s="50">
        <f t="shared" si="8"/>
        <v>197.41439552760306</v>
      </c>
      <c r="AJ17" s="95">
        <v>0</v>
      </c>
      <c r="AK17" s="95">
        <v>0</v>
      </c>
      <c r="AL17" s="95">
        <v>1</v>
      </c>
      <c r="AM17" s="95">
        <v>1</v>
      </c>
      <c r="AN17" s="95">
        <v>1</v>
      </c>
      <c r="AO17" s="95">
        <v>0</v>
      </c>
      <c r="AP17" s="107">
        <v>11170125</v>
      </c>
      <c r="AQ17" s="107">
        <f t="shared" si="1"/>
        <v>0</v>
      </c>
      <c r="AR17" s="51"/>
      <c r="AS17" s="52" t="s">
        <v>101</v>
      </c>
      <c r="AT17" s="54"/>
      <c r="AV17" s="39" t="s">
        <v>104</v>
      </c>
      <c r="AW17" s="39" t="s">
        <v>105</v>
      </c>
      <c r="AY17" s="97"/>
    </row>
    <row r="18" spans="1:51" x14ac:dyDescent="0.25">
      <c r="B18" s="40">
        <v>2.2916666666666701</v>
      </c>
      <c r="C18" s="40">
        <v>0.33333333333333298</v>
      </c>
      <c r="D18" s="102">
        <v>5</v>
      </c>
      <c r="E18" s="41">
        <f t="shared" si="0"/>
        <v>3.5211267605633805</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136</v>
      </c>
      <c r="P18" s="103">
        <v>142</v>
      </c>
      <c r="Q18" s="103">
        <v>13915465</v>
      </c>
      <c r="R18" s="46">
        <f t="shared" si="4"/>
        <v>6128</v>
      </c>
      <c r="S18" s="47">
        <f t="shared" si="5"/>
        <v>147.072</v>
      </c>
      <c r="T18" s="47">
        <f t="shared" si="6"/>
        <v>6.1280000000000001</v>
      </c>
      <c r="U18" s="104">
        <v>9.1</v>
      </c>
      <c r="V18" s="104">
        <f t="shared" si="7"/>
        <v>9.1</v>
      </c>
      <c r="W18" s="105" t="s">
        <v>127</v>
      </c>
      <c r="X18" s="107">
        <v>0</v>
      </c>
      <c r="Y18" s="107">
        <v>1017</v>
      </c>
      <c r="Z18" s="107">
        <v>1187</v>
      </c>
      <c r="AA18" s="107">
        <v>1185</v>
      </c>
      <c r="AB18" s="107">
        <v>1187</v>
      </c>
      <c r="AC18" s="48" t="s">
        <v>90</v>
      </c>
      <c r="AD18" s="48" t="s">
        <v>90</v>
      </c>
      <c r="AE18" s="48" t="s">
        <v>90</v>
      </c>
      <c r="AF18" s="106" t="s">
        <v>90</v>
      </c>
      <c r="AG18" s="112">
        <v>49425576</v>
      </c>
      <c r="AH18" s="49">
        <f t="shared" si="9"/>
        <v>1209</v>
      </c>
      <c r="AI18" s="50">
        <f t="shared" si="8"/>
        <v>197.2911227154047</v>
      </c>
      <c r="AJ18" s="95">
        <v>0</v>
      </c>
      <c r="AK18" s="95">
        <v>1</v>
      </c>
      <c r="AL18" s="95">
        <v>1</v>
      </c>
      <c r="AM18" s="95">
        <v>1</v>
      </c>
      <c r="AN18" s="95">
        <v>1</v>
      </c>
      <c r="AO18" s="95">
        <v>0</v>
      </c>
      <c r="AP18" s="107">
        <v>11170125</v>
      </c>
      <c r="AQ18" s="107">
        <f t="shared" si="1"/>
        <v>0</v>
      </c>
      <c r="AR18" s="51"/>
      <c r="AS18" s="52" t="s">
        <v>101</v>
      </c>
      <c r="AV18" s="39" t="s">
        <v>106</v>
      </c>
      <c r="AW18" s="39" t="s">
        <v>107</v>
      </c>
      <c r="AY18" s="97"/>
    </row>
    <row r="19" spans="1:51" x14ac:dyDescent="0.25">
      <c r="A19" s="94" t="s">
        <v>130</v>
      </c>
      <c r="B19" s="40">
        <v>2.3333333333333299</v>
      </c>
      <c r="C19" s="40">
        <v>0.375</v>
      </c>
      <c r="D19" s="102">
        <v>5</v>
      </c>
      <c r="E19" s="41">
        <f t="shared" si="0"/>
        <v>3.5211267605633805</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134</v>
      </c>
      <c r="P19" s="103">
        <v>146</v>
      </c>
      <c r="Q19" s="103">
        <v>13921535</v>
      </c>
      <c r="R19" s="46">
        <f t="shared" si="4"/>
        <v>6070</v>
      </c>
      <c r="S19" s="47">
        <f t="shared" si="5"/>
        <v>145.68</v>
      </c>
      <c r="T19" s="47">
        <f t="shared" si="6"/>
        <v>6.07</v>
      </c>
      <c r="U19" s="104">
        <v>8.5</v>
      </c>
      <c r="V19" s="104">
        <f t="shared" si="7"/>
        <v>8.5</v>
      </c>
      <c r="W19" s="105" t="s">
        <v>127</v>
      </c>
      <c r="X19" s="107">
        <v>0</v>
      </c>
      <c r="Y19" s="107">
        <v>1057</v>
      </c>
      <c r="Z19" s="107">
        <v>1187</v>
      </c>
      <c r="AA19" s="107">
        <v>1185</v>
      </c>
      <c r="AB19" s="107">
        <v>1186</v>
      </c>
      <c r="AC19" s="48" t="s">
        <v>90</v>
      </c>
      <c r="AD19" s="48" t="s">
        <v>90</v>
      </c>
      <c r="AE19" s="48" t="s">
        <v>90</v>
      </c>
      <c r="AF19" s="106" t="s">
        <v>90</v>
      </c>
      <c r="AG19" s="112">
        <v>49426779</v>
      </c>
      <c r="AH19" s="49">
        <f t="shared" si="9"/>
        <v>1203</v>
      </c>
      <c r="AI19" s="50">
        <f t="shared" si="8"/>
        <v>198.18780889621087</v>
      </c>
      <c r="AJ19" s="95">
        <v>0</v>
      </c>
      <c r="AK19" s="95">
        <v>1</v>
      </c>
      <c r="AL19" s="95">
        <v>1</v>
      </c>
      <c r="AM19" s="95">
        <v>1</v>
      </c>
      <c r="AN19" s="95">
        <v>1</v>
      </c>
      <c r="AO19" s="95">
        <v>0</v>
      </c>
      <c r="AP19" s="107">
        <v>11170125</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133</v>
      </c>
      <c r="P20" s="103">
        <v>144</v>
      </c>
      <c r="Q20" s="103">
        <v>13927711</v>
      </c>
      <c r="R20" s="46">
        <f t="shared" si="4"/>
        <v>6176</v>
      </c>
      <c r="S20" s="47">
        <f t="shared" si="5"/>
        <v>148.22399999999999</v>
      </c>
      <c r="T20" s="47">
        <f t="shared" si="6"/>
        <v>6.1760000000000002</v>
      </c>
      <c r="U20" s="104">
        <v>7.7</v>
      </c>
      <c r="V20" s="104">
        <f t="shared" si="7"/>
        <v>7.7</v>
      </c>
      <c r="W20" s="105" t="s">
        <v>127</v>
      </c>
      <c r="X20" s="107">
        <v>0</v>
      </c>
      <c r="Y20" s="107">
        <v>1057</v>
      </c>
      <c r="Z20" s="107">
        <v>1187</v>
      </c>
      <c r="AA20" s="107">
        <v>1185</v>
      </c>
      <c r="AB20" s="107">
        <v>1187</v>
      </c>
      <c r="AC20" s="48" t="s">
        <v>90</v>
      </c>
      <c r="AD20" s="48" t="s">
        <v>90</v>
      </c>
      <c r="AE20" s="48" t="s">
        <v>90</v>
      </c>
      <c r="AF20" s="106" t="s">
        <v>90</v>
      </c>
      <c r="AG20" s="112">
        <v>49427992</v>
      </c>
      <c r="AH20" s="49">
        <f t="shared" si="9"/>
        <v>1213</v>
      </c>
      <c r="AI20" s="50">
        <f t="shared" si="8"/>
        <v>196.40544041450778</v>
      </c>
      <c r="AJ20" s="95">
        <v>0</v>
      </c>
      <c r="AK20" s="95">
        <v>1</v>
      </c>
      <c r="AL20" s="95">
        <v>1</v>
      </c>
      <c r="AM20" s="95">
        <v>1</v>
      </c>
      <c r="AN20" s="95">
        <v>1</v>
      </c>
      <c r="AO20" s="95">
        <v>0</v>
      </c>
      <c r="AP20" s="107">
        <v>11170125</v>
      </c>
      <c r="AQ20" s="107">
        <v>0</v>
      </c>
      <c r="AR20" s="53">
        <v>1.25</v>
      </c>
      <c r="AS20" s="52" t="s">
        <v>130</v>
      </c>
      <c r="AY20" s="97"/>
    </row>
    <row r="21" spans="1:51" x14ac:dyDescent="0.25">
      <c r="B21" s="40">
        <v>2.4166666666666701</v>
      </c>
      <c r="C21" s="40">
        <v>0.45833333333333298</v>
      </c>
      <c r="D21" s="102">
        <v>5</v>
      </c>
      <c r="E21" s="41">
        <f t="shared" si="0"/>
        <v>3.5211267605633805</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132</v>
      </c>
      <c r="P21" s="103">
        <v>147</v>
      </c>
      <c r="Q21" s="103">
        <v>13933869</v>
      </c>
      <c r="R21" s="46">
        <f t="shared" si="4"/>
        <v>6158</v>
      </c>
      <c r="S21" s="47">
        <f t="shared" si="5"/>
        <v>147.792</v>
      </c>
      <c r="T21" s="47">
        <f t="shared" si="6"/>
        <v>6.1580000000000004</v>
      </c>
      <c r="U21" s="104">
        <v>7</v>
      </c>
      <c r="V21" s="104">
        <f t="shared" si="7"/>
        <v>7</v>
      </c>
      <c r="W21" s="105" t="s">
        <v>127</v>
      </c>
      <c r="X21" s="107">
        <v>0</v>
      </c>
      <c r="Y21" s="107">
        <v>1067</v>
      </c>
      <c r="Z21" s="107">
        <v>1187</v>
      </c>
      <c r="AA21" s="107">
        <v>1185</v>
      </c>
      <c r="AB21" s="107">
        <v>1187</v>
      </c>
      <c r="AC21" s="48" t="s">
        <v>90</v>
      </c>
      <c r="AD21" s="48" t="s">
        <v>90</v>
      </c>
      <c r="AE21" s="48" t="s">
        <v>90</v>
      </c>
      <c r="AF21" s="106" t="s">
        <v>90</v>
      </c>
      <c r="AG21" s="112">
        <v>49429220</v>
      </c>
      <c r="AH21" s="49">
        <f t="shared" si="9"/>
        <v>1228</v>
      </c>
      <c r="AI21" s="50">
        <f t="shared" si="8"/>
        <v>199.41539460863916</v>
      </c>
      <c r="AJ21" s="95">
        <v>0</v>
      </c>
      <c r="AK21" s="95">
        <v>1</v>
      </c>
      <c r="AL21" s="95">
        <v>1</v>
      </c>
      <c r="AM21" s="95">
        <v>1</v>
      </c>
      <c r="AN21" s="95">
        <v>1</v>
      </c>
      <c r="AO21" s="95">
        <v>0</v>
      </c>
      <c r="AP21" s="107">
        <v>11170125</v>
      </c>
      <c r="AQ21" s="107">
        <f t="shared" si="1"/>
        <v>0</v>
      </c>
      <c r="AR21" s="51"/>
      <c r="AS21" s="52" t="s">
        <v>101</v>
      </c>
      <c r="AY21" s="97"/>
    </row>
    <row r="22" spans="1:51" x14ac:dyDescent="0.25">
      <c r="A22" s="94" t="s">
        <v>135</v>
      </c>
      <c r="B22" s="40">
        <v>2.4583333333333299</v>
      </c>
      <c r="C22" s="40">
        <v>0.5</v>
      </c>
      <c r="D22" s="102">
        <v>4</v>
      </c>
      <c r="E22" s="41">
        <f t="shared" si="0"/>
        <v>2.8169014084507045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133</v>
      </c>
      <c r="P22" s="103">
        <v>142</v>
      </c>
      <c r="Q22" s="103">
        <v>13939889</v>
      </c>
      <c r="R22" s="46">
        <f t="shared" si="4"/>
        <v>6020</v>
      </c>
      <c r="S22" s="47">
        <f t="shared" si="5"/>
        <v>144.47999999999999</v>
      </c>
      <c r="T22" s="47">
        <f t="shared" si="6"/>
        <v>6.02</v>
      </c>
      <c r="U22" s="104">
        <v>6.3</v>
      </c>
      <c r="V22" s="104">
        <f t="shared" si="7"/>
        <v>6.3</v>
      </c>
      <c r="W22" s="105" t="s">
        <v>127</v>
      </c>
      <c r="X22" s="107">
        <v>0</v>
      </c>
      <c r="Y22" s="107">
        <v>1057</v>
      </c>
      <c r="Z22" s="107">
        <v>1187</v>
      </c>
      <c r="AA22" s="107">
        <v>1185</v>
      </c>
      <c r="AB22" s="107">
        <v>1187</v>
      </c>
      <c r="AC22" s="48" t="s">
        <v>90</v>
      </c>
      <c r="AD22" s="48" t="s">
        <v>90</v>
      </c>
      <c r="AE22" s="48" t="s">
        <v>90</v>
      </c>
      <c r="AF22" s="106" t="s">
        <v>90</v>
      </c>
      <c r="AG22" s="112">
        <v>49430426</v>
      </c>
      <c r="AH22" s="49">
        <f t="shared" si="9"/>
        <v>1206</v>
      </c>
      <c r="AI22" s="50">
        <f t="shared" si="8"/>
        <v>200.33222591362127</v>
      </c>
      <c r="AJ22" s="95">
        <v>0</v>
      </c>
      <c r="AK22" s="95">
        <v>1</v>
      </c>
      <c r="AL22" s="95">
        <v>1</v>
      </c>
      <c r="AM22" s="95">
        <v>1</v>
      </c>
      <c r="AN22" s="95">
        <v>1</v>
      </c>
      <c r="AO22" s="95">
        <v>0</v>
      </c>
      <c r="AP22" s="107">
        <v>11170125</v>
      </c>
      <c r="AQ22" s="107">
        <f t="shared" si="1"/>
        <v>0</v>
      </c>
      <c r="AR22" s="51"/>
      <c r="AS22" s="52" t="s">
        <v>101</v>
      </c>
      <c r="AV22" s="55" t="s">
        <v>110</v>
      </c>
      <c r="AY22" s="97"/>
    </row>
    <row r="23" spans="1:51" x14ac:dyDescent="0.25">
      <c r="B23" s="40">
        <v>2.5</v>
      </c>
      <c r="C23" s="40">
        <v>0.54166666666666696</v>
      </c>
      <c r="D23" s="102">
        <v>4</v>
      </c>
      <c r="E23" s="41">
        <f t="shared" si="0"/>
        <v>2.8169014084507045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130</v>
      </c>
      <c r="P23" s="103">
        <v>140</v>
      </c>
      <c r="Q23" s="103">
        <v>13945988</v>
      </c>
      <c r="R23" s="46">
        <f t="shared" si="4"/>
        <v>6099</v>
      </c>
      <c r="S23" s="47">
        <f t="shared" si="5"/>
        <v>146.376</v>
      </c>
      <c r="T23" s="47">
        <f t="shared" si="6"/>
        <v>6.0990000000000002</v>
      </c>
      <c r="U23" s="104">
        <v>5.6</v>
      </c>
      <c r="V23" s="104">
        <f t="shared" si="7"/>
        <v>5.6</v>
      </c>
      <c r="W23" s="105" t="s">
        <v>127</v>
      </c>
      <c r="X23" s="107">
        <v>0</v>
      </c>
      <c r="Y23" s="107">
        <v>1057</v>
      </c>
      <c r="Z23" s="107">
        <v>1187</v>
      </c>
      <c r="AA23" s="107">
        <v>1185</v>
      </c>
      <c r="AB23" s="107">
        <v>1187</v>
      </c>
      <c r="AC23" s="48" t="s">
        <v>90</v>
      </c>
      <c r="AD23" s="48" t="s">
        <v>90</v>
      </c>
      <c r="AE23" s="48" t="s">
        <v>90</v>
      </c>
      <c r="AF23" s="106" t="s">
        <v>90</v>
      </c>
      <c r="AG23" s="112">
        <v>49431634</v>
      </c>
      <c r="AH23" s="49">
        <f t="shared" si="9"/>
        <v>1208</v>
      </c>
      <c r="AI23" s="50">
        <f t="shared" si="8"/>
        <v>198.06525659944253</v>
      </c>
      <c r="AJ23" s="95">
        <v>0</v>
      </c>
      <c r="AK23" s="95">
        <v>1</v>
      </c>
      <c r="AL23" s="95">
        <v>1</v>
      </c>
      <c r="AM23" s="95">
        <v>1</v>
      </c>
      <c r="AN23" s="95">
        <v>1</v>
      </c>
      <c r="AO23" s="95">
        <v>0</v>
      </c>
      <c r="AP23" s="107">
        <v>11170125</v>
      </c>
      <c r="AQ23" s="107">
        <f t="shared" si="1"/>
        <v>0</v>
      </c>
      <c r="AR23" s="51"/>
      <c r="AS23" s="52" t="s">
        <v>113</v>
      </c>
      <c r="AT23" s="54"/>
      <c r="AV23" s="56" t="s">
        <v>111</v>
      </c>
      <c r="AW23" s="57" t="s">
        <v>112</v>
      </c>
      <c r="AY23" s="97"/>
    </row>
    <row r="24" spans="1:51" x14ac:dyDescent="0.25">
      <c r="B24" s="40">
        <v>2.5416666666666701</v>
      </c>
      <c r="C24" s="40">
        <v>0.58333333333333404</v>
      </c>
      <c r="D24" s="102">
        <v>4</v>
      </c>
      <c r="E24" s="41">
        <f t="shared" si="0"/>
        <v>2.8169014084507045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128</v>
      </c>
      <c r="P24" s="103">
        <v>141</v>
      </c>
      <c r="Q24" s="103">
        <v>13951899</v>
      </c>
      <c r="R24" s="46">
        <f t="shared" si="4"/>
        <v>5911</v>
      </c>
      <c r="S24" s="47">
        <f t="shared" si="5"/>
        <v>141.864</v>
      </c>
      <c r="T24" s="47">
        <f t="shared" si="6"/>
        <v>5.9109999999999996</v>
      </c>
      <c r="U24" s="104">
        <v>5.0999999999999996</v>
      </c>
      <c r="V24" s="104">
        <f t="shared" si="7"/>
        <v>5.0999999999999996</v>
      </c>
      <c r="W24" s="105" t="s">
        <v>127</v>
      </c>
      <c r="X24" s="107">
        <v>0</v>
      </c>
      <c r="Y24" s="107">
        <v>1096</v>
      </c>
      <c r="Z24" s="107">
        <v>1187</v>
      </c>
      <c r="AA24" s="107">
        <v>1185</v>
      </c>
      <c r="AB24" s="107">
        <v>1187</v>
      </c>
      <c r="AC24" s="48" t="s">
        <v>90</v>
      </c>
      <c r="AD24" s="48" t="s">
        <v>90</v>
      </c>
      <c r="AE24" s="48" t="s">
        <v>90</v>
      </c>
      <c r="AF24" s="106" t="s">
        <v>90</v>
      </c>
      <c r="AG24" s="112">
        <v>49432827</v>
      </c>
      <c r="AH24" s="49">
        <f>IF(ISBLANK(AG24),"-",AG24-AG23)</f>
        <v>1193</v>
      </c>
      <c r="AI24" s="50">
        <f t="shared" si="8"/>
        <v>201.82710201319574</v>
      </c>
      <c r="AJ24" s="95">
        <v>0</v>
      </c>
      <c r="AK24" s="95">
        <v>1</v>
      </c>
      <c r="AL24" s="95">
        <v>1</v>
      </c>
      <c r="AM24" s="95">
        <v>1</v>
      </c>
      <c r="AN24" s="95">
        <v>1</v>
      </c>
      <c r="AO24" s="95">
        <v>0</v>
      </c>
      <c r="AP24" s="107">
        <v>11170125</v>
      </c>
      <c r="AQ24" s="107">
        <f t="shared" si="1"/>
        <v>0</v>
      </c>
      <c r="AR24" s="53">
        <v>1.2</v>
      </c>
      <c r="AS24" s="52" t="s">
        <v>113</v>
      </c>
      <c r="AV24" s="58" t="s">
        <v>29</v>
      </c>
      <c r="AW24" s="58">
        <v>14.7</v>
      </c>
      <c r="AY24" s="97"/>
    </row>
    <row r="25" spans="1:51" x14ac:dyDescent="0.25">
      <c r="A25" s="94" t="s">
        <v>130</v>
      </c>
      <c r="B25" s="40">
        <v>2.5833333333333299</v>
      </c>
      <c r="C25" s="40">
        <v>0.625</v>
      </c>
      <c r="D25" s="102">
        <v>4</v>
      </c>
      <c r="E25" s="41">
        <f t="shared" si="0"/>
        <v>2.8169014084507045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132</v>
      </c>
      <c r="P25" s="103">
        <v>142</v>
      </c>
      <c r="Q25" s="103">
        <v>13957332</v>
      </c>
      <c r="R25" s="46">
        <f t="shared" si="4"/>
        <v>5433</v>
      </c>
      <c r="S25" s="47">
        <f t="shared" si="5"/>
        <v>130.392</v>
      </c>
      <c r="T25" s="47">
        <f t="shared" si="6"/>
        <v>5.4329999999999998</v>
      </c>
      <c r="U25" s="104">
        <v>4.7</v>
      </c>
      <c r="V25" s="104">
        <f t="shared" si="7"/>
        <v>4.7</v>
      </c>
      <c r="W25" s="105" t="s">
        <v>127</v>
      </c>
      <c r="X25" s="107">
        <v>0</v>
      </c>
      <c r="Y25" s="107">
        <v>1025</v>
      </c>
      <c r="Z25" s="107">
        <v>1187</v>
      </c>
      <c r="AA25" s="107">
        <v>1185</v>
      </c>
      <c r="AB25" s="107">
        <v>1187</v>
      </c>
      <c r="AC25" s="48" t="s">
        <v>90</v>
      </c>
      <c r="AD25" s="48" t="s">
        <v>90</v>
      </c>
      <c r="AE25" s="48" t="s">
        <v>90</v>
      </c>
      <c r="AF25" s="106" t="s">
        <v>90</v>
      </c>
      <c r="AG25" s="112">
        <v>49433896</v>
      </c>
      <c r="AH25" s="49">
        <f t="shared" si="9"/>
        <v>1069</v>
      </c>
      <c r="AI25" s="50">
        <f t="shared" si="8"/>
        <v>196.76053745628568</v>
      </c>
      <c r="AJ25" s="95">
        <v>0</v>
      </c>
      <c r="AK25" s="95">
        <v>1</v>
      </c>
      <c r="AL25" s="95">
        <v>1</v>
      </c>
      <c r="AM25" s="95">
        <v>1</v>
      </c>
      <c r="AN25" s="95">
        <v>1</v>
      </c>
      <c r="AO25" s="95">
        <v>0</v>
      </c>
      <c r="AP25" s="107">
        <v>11170125</v>
      </c>
      <c r="AQ25" s="107">
        <f t="shared" si="1"/>
        <v>0</v>
      </c>
      <c r="AR25" s="51"/>
      <c r="AS25" s="52" t="s">
        <v>113</v>
      </c>
      <c r="AV25" s="58" t="s">
        <v>74</v>
      </c>
      <c r="AW25" s="58">
        <v>10.36</v>
      </c>
      <c r="AY25" s="97"/>
    </row>
    <row r="26" spans="1:51" x14ac:dyDescent="0.25">
      <c r="B26" s="40">
        <v>2.625</v>
      </c>
      <c r="C26" s="40">
        <v>0.66666666666666696</v>
      </c>
      <c r="D26" s="102">
        <v>4</v>
      </c>
      <c r="E26" s="41">
        <f t="shared" si="0"/>
        <v>2.8169014084507045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132</v>
      </c>
      <c r="P26" s="103">
        <v>133</v>
      </c>
      <c r="Q26" s="103">
        <v>13963030</v>
      </c>
      <c r="R26" s="46">
        <f t="shared" si="4"/>
        <v>5698</v>
      </c>
      <c r="S26" s="47">
        <f t="shared" si="5"/>
        <v>136.75200000000001</v>
      </c>
      <c r="T26" s="47">
        <f t="shared" si="6"/>
        <v>5.6980000000000004</v>
      </c>
      <c r="U26" s="104">
        <v>4.2</v>
      </c>
      <c r="V26" s="104">
        <f t="shared" si="7"/>
        <v>4.2</v>
      </c>
      <c r="W26" s="105" t="s">
        <v>127</v>
      </c>
      <c r="X26" s="107">
        <v>0</v>
      </c>
      <c r="Y26" s="107">
        <v>1025</v>
      </c>
      <c r="Z26" s="107">
        <v>1187</v>
      </c>
      <c r="AA26" s="107">
        <v>1185</v>
      </c>
      <c r="AB26" s="107">
        <v>1187</v>
      </c>
      <c r="AC26" s="48" t="s">
        <v>90</v>
      </c>
      <c r="AD26" s="48" t="s">
        <v>90</v>
      </c>
      <c r="AE26" s="48" t="s">
        <v>90</v>
      </c>
      <c r="AF26" s="106" t="s">
        <v>90</v>
      </c>
      <c r="AG26" s="112">
        <v>49435074</v>
      </c>
      <c r="AH26" s="49">
        <f t="shared" si="9"/>
        <v>1178</v>
      </c>
      <c r="AI26" s="50">
        <f t="shared" si="8"/>
        <v>206.73920673920674</v>
      </c>
      <c r="AJ26" s="95">
        <v>0</v>
      </c>
      <c r="AK26" s="95">
        <v>1</v>
      </c>
      <c r="AL26" s="95">
        <v>1</v>
      </c>
      <c r="AM26" s="95">
        <v>1</v>
      </c>
      <c r="AN26" s="95">
        <v>1</v>
      </c>
      <c r="AO26" s="95">
        <v>0</v>
      </c>
      <c r="AP26" s="107">
        <v>11170125</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132</v>
      </c>
      <c r="P27" s="103">
        <v>140</v>
      </c>
      <c r="Q27" s="103">
        <v>13968754</v>
      </c>
      <c r="R27" s="46">
        <f t="shared" si="4"/>
        <v>5724</v>
      </c>
      <c r="S27" s="47">
        <f t="shared" si="5"/>
        <v>137.376</v>
      </c>
      <c r="T27" s="47">
        <f t="shared" si="6"/>
        <v>5.7240000000000002</v>
      </c>
      <c r="U27" s="104">
        <v>3.7</v>
      </c>
      <c r="V27" s="104">
        <f t="shared" si="7"/>
        <v>3.7</v>
      </c>
      <c r="W27" s="105" t="s">
        <v>127</v>
      </c>
      <c r="X27" s="107">
        <v>0</v>
      </c>
      <c r="Y27" s="107">
        <v>1025</v>
      </c>
      <c r="Z27" s="107">
        <v>1187</v>
      </c>
      <c r="AA27" s="107">
        <v>1185</v>
      </c>
      <c r="AB27" s="107">
        <v>1187</v>
      </c>
      <c r="AC27" s="48" t="s">
        <v>90</v>
      </c>
      <c r="AD27" s="48" t="s">
        <v>90</v>
      </c>
      <c r="AE27" s="48" t="s">
        <v>90</v>
      </c>
      <c r="AF27" s="106" t="s">
        <v>90</v>
      </c>
      <c r="AG27" s="112">
        <v>49436257</v>
      </c>
      <c r="AH27" s="49">
        <f t="shared" si="9"/>
        <v>1183</v>
      </c>
      <c r="AI27" s="50">
        <f t="shared" si="8"/>
        <v>206.67365478686233</v>
      </c>
      <c r="AJ27" s="95">
        <v>0</v>
      </c>
      <c r="AK27" s="95">
        <v>1</v>
      </c>
      <c r="AL27" s="95">
        <v>1</v>
      </c>
      <c r="AM27" s="95">
        <v>1</v>
      </c>
      <c r="AN27" s="95">
        <v>1</v>
      </c>
      <c r="AO27" s="95">
        <v>0</v>
      </c>
      <c r="AP27" s="107">
        <v>11170125</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134</v>
      </c>
      <c r="P28" s="103">
        <v>135</v>
      </c>
      <c r="Q28" s="103">
        <v>13974427</v>
      </c>
      <c r="R28" s="46">
        <f t="shared" si="4"/>
        <v>5673</v>
      </c>
      <c r="S28" s="47">
        <f t="shared" si="5"/>
        <v>136.15199999999999</v>
      </c>
      <c r="T28" s="47">
        <f t="shared" si="6"/>
        <v>5.673</v>
      </c>
      <c r="U28" s="104">
        <v>3.4</v>
      </c>
      <c r="V28" s="104">
        <f t="shared" si="7"/>
        <v>3.4</v>
      </c>
      <c r="W28" s="105" t="s">
        <v>127</v>
      </c>
      <c r="X28" s="107">
        <v>0</v>
      </c>
      <c r="Y28" s="107">
        <v>1005</v>
      </c>
      <c r="Z28" s="107">
        <v>1187</v>
      </c>
      <c r="AA28" s="107">
        <v>1185</v>
      </c>
      <c r="AB28" s="107">
        <v>1187</v>
      </c>
      <c r="AC28" s="48" t="s">
        <v>90</v>
      </c>
      <c r="AD28" s="48" t="s">
        <v>90</v>
      </c>
      <c r="AE28" s="48" t="s">
        <v>90</v>
      </c>
      <c r="AF28" s="106" t="s">
        <v>90</v>
      </c>
      <c r="AG28" s="112">
        <v>49437421</v>
      </c>
      <c r="AH28" s="49">
        <f t="shared" si="9"/>
        <v>1164</v>
      </c>
      <c r="AI28" s="50">
        <f t="shared" si="8"/>
        <v>205.18244315177154</v>
      </c>
      <c r="AJ28" s="95">
        <v>0</v>
      </c>
      <c r="AK28" s="95">
        <v>1</v>
      </c>
      <c r="AL28" s="95">
        <v>1</v>
      </c>
      <c r="AM28" s="95">
        <v>1</v>
      </c>
      <c r="AN28" s="95">
        <v>1</v>
      </c>
      <c r="AO28" s="95">
        <v>0</v>
      </c>
      <c r="AP28" s="107">
        <v>11170125</v>
      </c>
      <c r="AQ28" s="107">
        <f t="shared" si="1"/>
        <v>0</v>
      </c>
      <c r="AR28" s="53">
        <v>1.17</v>
      </c>
      <c r="AS28" s="52" t="s">
        <v>113</v>
      </c>
      <c r="AV28" s="58" t="s">
        <v>116</v>
      </c>
      <c r="AW28" s="58">
        <v>101.325</v>
      </c>
      <c r="AY28" s="97"/>
    </row>
    <row r="29" spans="1:51" x14ac:dyDescent="0.25">
      <c r="A29" s="94" t="s">
        <v>130</v>
      </c>
      <c r="B29" s="40">
        <v>2.75</v>
      </c>
      <c r="C29" s="40">
        <v>0.79166666666666896</v>
      </c>
      <c r="D29" s="102">
        <v>4</v>
      </c>
      <c r="E29" s="41">
        <f t="shared" si="0"/>
        <v>2.8169014084507045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133</v>
      </c>
      <c r="P29" s="103">
        <v>134</v>
      </c>
      <c r="Q29" s="103">
        <v>13980055</v>
      </c>
      <c r="R29" s="46">
        <f t="shared" si="4"/>
        <v>5628</v>
      </c>
      <c r="S29" s="47">
        <f t="shared" si="5"/>
        <v>135.072</v>
      </c>
      <c r="T29" s="47">
        <f t="shared" si="6"/>
        <v>5.6280000000000001</v>
      </c>
      <c r="U29" s="104">
        <v>3.2</v>
      </c>
      <c r="V29" s="104">
        <f t="shared" si="7"/>
        <v>3.2</v>
      </c>
      <c r="W29" s="105" t="s">
        <v>127</v>
      </c>
      <c r="X29" s="107">
        <v>0</v>
      </c>
      <c r="Y29" s="107">
        <v>1005</v>
      </c>
      <c r="Z29" s="107">
        <v>1187</v>
      </c>
      <c r="AA29" s="107">
        <v>1185</v>
      </c>
      <c r="AB29" s="107">
        <v>1187</v>
      </c>
      <c r="AC29" s="48" t="s">
        <v>90</v>
      </c>
      <c r="AD29" s="48" t="s">
        <v>90</v>
      </c>
      <c r="AE29" s="48" t="s">
        <v>90</v>
      </c>
      <c r="AF29" s="106" t="s">
        <v>90</v>
      </c>
      <c r="AG29" s="112">
        <v>49438586</v>
      </c>
      <c r="AH29" s="49">
        <f t="shared" si="9"/>
        <v>1165</v>
      </c>
      <c r="AI29" s="50">
        <f t="shared" si="8"/>
        <v>207.00071073205402</v>
      </c>
      <c r="AJ29" s="95">
        <v>0</v>
      </c>
      <c r="AK29" s="95">
        <v>1</v>
      </c>
      <c r="AL29" s="95">
        <v>1</v>
      </c>
      <c r="AM29" s="95">
        <v>1</v>
      </c>
      <c r="AN29" s="95">
        <v>1</v>
      </c>
      <c r="AO29" s="95">
        <v>0</v>
      </c>
      <c r="AP29" s="107">
        <v>11170125</v>
      </c>
      <c r="AQ29" s="107">
        <f t="shared" si="1"/>
        <v>0</v>
      </c>
      <c r="AR29" s="51"/>
      <c r="AS29" s="52" t="s">
        <v>113</v>
      </c>
      <c r="AY29" s="97"/>
    </row>
    <row r="30" spans="1:51" x14ac:dyDescent="0.25">
      <c r="B30" s="40">
        <v>2.7916666666666701</v>
      </c>
      <c r="C30" s="40">
        <v>0.83333333333333703</v>
      </c>
      <c r="D30" s="102">
        <v>4</v>
      </c>
      <c r="E30" s="41">
        <f t="shared" si="0"/>
        <v>2.8169014084507045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133</v>
      </c>
      <c r="P30" s="103">
        <v>133</v>
      </c>
      <c r="Q30" s="103">
        <v>13985580</v>
      </c>
      <c r="R30" s="46">
        <f t="shared" si="4"/>
        <v>5525</v>
      </c>
      <c r="S30" s="47">
        <f t="shared" si="5"/>
        <v>132.6</v>
      </c>
      <c r="T30" s="47">
        <f t="shared" si="6"/>
        <v>5.5250000000000004</v>
      </c>
      <c r="U30" s="104">
        <v>2.9</v>
      </c>
      <c r="V30" s="104">
        <f t="shared" si="7"/>
        <v>2.9</v>
      </c>
      <c r="W30" s="105" t="s">
        <v>127</v>
      </c>
      <c r="X30" s="107">
        <v>0</v>
      </c>
      <c r="Y30" s="107">
        <v>1005</v>
      </c>
      <c r="Z30" s="107">
        <v>1187</v>
      </c>
      <c r="AA30" s="107">
        <v>1185</v>
      </c>
      <c r="AB30" s="107">
        <v>1187</v>
      </c>
      <c r="AC30" s="48" t="s">
        <v>90</v>
      </c>
      <c r="AD30" s="48" t="s">
        <v>90</v>
      </c>
      <c r="AE30" s="48" t="s">
        <v>90</v>
      </c>
      <c r="AF30" s="106" t="s">
        <v>90</v>
      </c>
      <c r="AG30" s="112">
        <v>49439741</v>
      </c>
      <c r="AH30" s="49">
        <f t="shared" si="9"/>
        <v>1155</v>
      </c>
      <c r="AI30" s="50">
        <f t="shared" si="8"/>
        <v>209.0497737556561</v>
      </c>
      <c r="AJ30" s="95">
        <v>0</v>
      </c>
      <c r="AK30" s="95">
        <v>1</v>
      </c>
      <c r="AL30" s="95">
        <v>1</v>
      </c>
      <c r="AM30" s="95">
        <v>1</v>
      </c>
      <c r="AN30" s="95">
        <v>1</v>
      </c>
      <c r="AO30" s="95">
        <v>0</v>
      </c>
      <c r="AP30" s="107">
        <v>11170125</v>
      </c>
      <c r="AQ30" s="107">
        <f t="shared" si="1"/>
        <v>0</v>
      </c>
      <c r="AR30" s="51"/>
      <c r="AS30" s="52" t="s">
        <v>113</v>
      </c>
      <c r="AV30" s="273" t="s">
        <v>117</v>
      </c>
      <c r="AW30" s="273"/>
      <c r="AY30" s="97"/>
    </row>
    <row r="31" spans="1:51" x14ac:dyDescent="0.25">
      <c r="B31" s="40">
        <v>2.8333333333333299</v>
      </c>
      <c r="C31" s="40">
        <v>0.875000000000004</v>
      </c>
      <c r="D31" s="102">
        <v>4</v>
      </c>
      <c r="E31" s="41">
        <f t="shared" si="0"/>
        <v>2.8169014084507045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129</v>
      </c>
      <c r="P31" s="103">
        <v>134</v>
      </c>
      <c r="Q31" s="103">
        <v>13991337</v>
      </c>
      <c r="R31" s="46">
        <f t="shared" si="4"/>
        <v>5757</v>
      </c>
      <c r="S31" s="47">
        <f t="shared" si="5"/>
        <v>138.16800000000001</v>
      </c>
      <c r="T31" s="47">
        <f t="shared" si="6"/>
        <v>5.7569999999999997</v>
      </c>
      <c r="U31" s="104">
        <v>2.5</v>
      </c>
      <c r="V31" s="104">
        <f t="shared" si="7"/>
        <v>2.5</v>
      </c>
      <c r="W31" s="105" t="s">
        <v>127</v>
      </c>
      <c r="X31" s="107">
        <v>0</v>
      </c>
      <c r="Y31" s="107">
        <v>1056</v>
      </c>
      <c r="Z31" s="107">
        <v>1187</v>
      </c>
      <c r="AA31" s="107">
        <v>1185</v>
      </c>
      <c r="AB31" s="107">
        <v>1187</v>
      </c>
      <c r="AC31" s="48" t="s">
        <v>90</v>
      </c>
      <c r="AD31" s="48" t="s">
        <v>90</v>
      </c>
      <c r="AE31" s="48" t="s">
        <v>90</v>
      </c>
      <c r="AF31" s="106" t="s">
        <v>90</v>
      </c>
      <c r="AG31" s="112">
        <v>49440924</v>
      </c>
      <c r="AH31" s="49">
        <f t="shared" si="9"/>
        <v>1183</v>
      </c>
      <c r="AI31" s="50">
        <f t="shared" si="8"/>
        <v>205.48896994962655</v>
      </c>
      <c r="AJ31" s="95">
        <v>0</v>
      </c>
      <c r="AK31" s="95">
        <v>1</v>
      </c>
      <c r="AL31" s="95">
        <v>1</v>
      </c>
      <c r="AM31" s="95">
        <v>1</v>
      </c>
      <c r="AN31" s="95">
        <v>1</v>
      </c>
      <c r="AO31" s="95">
        <v>0</v>
      </c>
      <c r="AP31" s="107">
        <v>11170125</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130</v>
      </c>
      <c r="P32" s="103">
        <v>129</v>
      </c>
      <c r="Q32" s="103">
        <v>13997374</v>
      </c>
      <c r="R32" s="46">
        <f t="shared" si="4"/>
        <v>6037</v>
      </c>
      <c r="S32" s="47">
        <f t="shared" si="5"/>
        <v>144.88800000000001</v>
      </c>
      <c r="T32" s="47">
        <f t="shared" si="6"/>
        <v>6.0369999999999999</v>
      </c>
      <c r="U32" s="104">
        <v>2.2999999999999998</v>
      </c>
      <c r="V32" s="104">
        <f t="shared" si="7"/>
        <v>2.2999999999999998</v>
      </c>
      <c r="W32" s="105" t="s">
        <v>127</v>
      </c>
      <c r="X32" s="107">
        <v>0</v>
      </c>
      <c r="Y32" s="107">
        <v>1045</v>
      </c>
      <c r="Z32" s="107">
        <v>1187</v>
      </c>
      <c r="AA32" s="107">
        <v>1185</v>
      </c>
      <c r="AB32" s="107">
        <v>1187</v>
      </c>
      <c r="AC32" s="48" t="s">
        <v>90</v>
      </c>
      <c r="AD32" s="48" t="s">
        <v>90</v>
      </c>
      <c r="AE32" s="48" t="s">
        <v>90</v>
      </c>
      <c r="AF32" s="106" t="s">
        <v>90</v>
      </c>
      <c r="AG32" s="112">
        <v>49442181</v>
      </c>
      <c r="AH32" s="49">
        <f t="shared" si="9"/>
        <v>1257</v>
      </c>
      <c r="AI32" s="50">
        <f t="shared" si="8"/>
        <v>208.2160013251615</v>
      </c>
      <c r="AJ32" s="95">
        <v>0</v>
      </c>
      <c r="AK32" s="95">
        <v>1</v>
      </c>
      <c r="AL32" s="95">
        <v>1</v>
      </c>
      <c r="AM32" s="95">
        <v>1</v>
      </c>
      <c r="AN32" s="95">
        <v>1</v>
      </c>
      <c r="AO32" s="95">
        <v>0</v>
      </c>
      <c r="AP32" s="107">
        <v>11170125</v>
      </c>
      <c r="AQ32" s="107">
        <f t="shared" si="1"/>
        <v>0</v>
      </c>
      <c r="AR32" s="53">
        <v>1.08</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129</v>
      </c>
      <c r="P33" s="103">
        <v>123</v>
      </c>
      <c r="Q33" s="103">
        <v>14002604</v>
      </c>
      <c r="R33" s="46">
        <f t="shared" si="4"/>
        <v>5230</v>
      </c>
      <c r="S33" s="47">
        <f t="shared" si="5"/>
        <v>125.52</v>
      </c>
      <c r="T33" s="47">
        <f t="shared" si="6"/>
        <v>5.23</v>
      </c>
      <c r="U33" s="104">
        <v>2.5</v>
      </c>
      <c r="V33" s="104">
        <f t="shared" si="7"/>
        <v>2.5</v>
      </c>
      <c r="W33" s="105" t="s">
        <v>131</v>
      </c>
      <c r="X33" s="107">
        <v>0</v>
      </c>
      <c r="Y33" s="107">
        <v>0</v>
      </c>
      <c r="Z33" s="107">
        <v>1186</v>
      </c>
      <c r="AA33" s="107">
        <v>1185</v>
      </c>
      <c r="AB33" s="107">
        <v>1187</v>
      </c>
      <c r="AC33" s="48" t="s">
        <v>90</v>
      </c>
      <c r="AD33" s="48" t="s">
        <v>90</v>
      </c>
      <c r="AE33" s="48" t="s">
        <v>90</v>
      </c>
      <c r="AF33" s="106" t="s">
        <v>90</v>
      </c>
      <c r="AG33" s="112">
        <v>49443261</v>
      </c>
      <c r="AH33" s="49">
        <f t="shared" si="9"/>
        <v>1080</v>
      </c>
      <c r="AI33" s="50">
        <f t="shared" si="8"/>
        <v>206.50095602294454</v>
      </c>
      <c r="AJ33" s="95">
        <v>0</v>
      </c>
      <c r="AK33" s="95">
        <v>0</v>
      </c>
      <c r="AL33" s="95">
        <v>1</v>
      </c>
      <c r="AM33" s="95">
        <v>1</v>
      </c>
      <c r="AN33" s="95">
        <v>1</v>
      </c>
      <c r="AO33" s="95">
        <v>0.45</v>
      </c>
      <c r="AP33" s="107">
        <v>11170150</v>
      </c>
      <c r="AQ33" s="107">
        <f t="shared" si="1"/>
        <v>25</v>
      </c>
      <c r="AR33" s="51"/>
      <c r="AS33" s="52" t="s">
        <v>113</v>
      </c>
      <c r="AY33" s="97"/>
    </row>
    <row r="34" spans="2:51" x14ac:dyDescent="0.25">
      <c r="B34" s="40">
        <v>2.9583333333333299</v>
      </c>
      <c r="C34" s="40">
        <v>1</v>
      </c>
      <c r="D34" s="102">
        <v>4</v>
      </c>
      <c r="E34" s="41">
        <f t="shared" si="0"/>
        <v>2.8169014084507045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137</v>
      </c>
      <c r="P34" s="103">
        <v>118</v>
      </c>
      <c r="Q34" s="103">
        <v>14007721</v>
      </c>
      <c r="R34" s="46">
        <f t="shared" si="4"/>
        <v>5117</v>
      </c>
      <c r="S34" s="47">
        <f t="shared" si="5"/>
        <v>122.80800000000001</v>
      </c>
      <c r="T34" s="47">
        <f t="shared" si="6"/>
        <v>5.117</v>
      </c>
      <c r="U34" s="104">
        <v>3</v>
      </c>
      <c r="V34" s="104">
        <f t="shared" si="7"/>
        <v>3</v>
      </c>
      <c r="W34" s="105" t="s">
        <v>131</v>
      </c>
      <c r="X34" s="107">
        <v>0</v>
      </c>
      <c r="Y34" s="107">
        <v>0</v>
      </c>
      <c r="Z34" s="107">
        <v>1187</v>
      </c>
      <c r="AA34" s="107">
        <v>1185</v>
      </c>
      <c r="AB34" s="107">
        <v>1187</v>
      </c>
      <c r="AC34" s="48" t="s">
        <v>90</v>
      </c>
      <c r="AD34" s="48" t="s">
        <v>90</v>
      </c>
      <c r="AE34" s="48" t="s">
        <v>90</v>
      </c>
      <c r="AF34" s="106" t="s">
        <v>90</v>
      </c>
      <c r="AG34" s="112">
        <v>49444322</v>
      </c>
      <c r="AH34" s="49">
        <f t="shared" si="9"/>
        <v>1061</v>
      </c>
      <c r="AI34" s="50">
        <f t="shared" si="8"/>
        <v>207.34805550127027</v>
      </c>
      <c r="AJ34" s="95">
        <v>0</v>
      </c>
      <c r="AK34" s="95">
        <v>0</v>
      </c>
      <c r="AL34" s="95">
        <v>1</v>
      </c>
      <c r="AM34" s="95">
        <v>1</v>
      </c>
      <c r="AN34" s="95">
        <v>1</v>
      </c>
      <c r="AO34" s="95">
        <v>0.45</v>
      </c>
      <c r="AP34" s="107">
        <v>11170372</v>
      </c>
      <c r="AQ34" s="107">
        <f t="shared" si="1"/>
        <v>222</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131142</v>
      </c>
      <c r="S35" s="65">
        <f>AVERAGE(S11:S34)</f>
        <v>131.14200000000002</v>
      </c>
      <c r="T35" s="65">
        <f>SUM(T11:T34)</f>
        <v>131.14200000000005</v>
      </c>
      <c r="U35" s="104"/>
      <c r="V35" s="91"/>
      <c r="W35" s="57"/>
      <c r="X35" s="85"/>
      <c r="Y35" s="86"/>
      <c r="Z35" s="86"/>
      <c r="AA35" s="86"/>
      <c r="AB35" s="87"/>
      <c r="AC35" s="85"/>
      <c r="AD35" s="86"/>
      <c r="AE35" s="87"/>
      <c r="AF35" s="88"/>
      <c r="AG35" s="66">
        <f>AG34-AG10</f>
        <v>26929</v>
      </c>
      <c r="AH35" s="67">
        <f>SUM(AH11:AH34)</f>
        <v>26929</v>
      </c>
      <c r="AI35" s="68">
        <f>$AH$35/$T35</f>
        <v>205.342300712205</v>
      </c>
      <c r="AJ35" s="95"/>
      <c r="AK35" s="95"/>
      <c r="AL35" s="95"/>
      <c r="AM35" s="95"/>
      <c r="AN35" s="95"/>
      <c r="AO35" s="69"/>
      <c r="AP35" s="70">
        <f>AP34-AP10</f>
        <v>3264</v>
      </c>
      <c r="AQ35" s="71">
        <f>SUM(AQ11:AQ34)</f>
        <v>3264</v>
      </c>
      <c r="AR35" s="72">
        <f>AVERAGE(AR11:AR34)</f>
        <v>1.165</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221" t="s">
        <v>244</v>
      </c>
      <c r="C41" s="210"/>
      <c r="D41" s="210"/>
      <c r="E41" s="210"/>
      <c r="F41" s="210"/>
      <c r="G41" s="210"/>
      <c r="H41" s="210"/>
      <c r="I41" s="211"/>
      <c r="J41" s="211"/>
      <c r="K41" s="211"/>
      <c r="L41" s="211"/>
      <c r="M41" s="211"/>
      <c r="N41" s="211"/>
      <c r="O41" s="211"/>
      <c r="P41" s="211"/>
      <c r="Q41" s="211"/>
      <c r="R41" s="211"/>
      <c r="S41" s="212"/>
      <c r="T41" s="212"/>
      <c r="U41" s="212"/>
      <c r="V41" s="139"/>
      <c r="W41" s="98"/>
      <c r="X41" s="98"/>
      <c r="Y41" s="98"/>
      <c r="Z41" s="98"/>
      <c r="AA41" s="98"/>
      <c r="AB41" s="98"/>
      <c r="AC41" s="98"/>
      <c r="AD41" s="98"/>
      <c r="AE41" s="98"/>
      <c r="AM41" s="20"/>
      <c r="AN41" s="96"/>
      <c r="AO41" s="96"/>
      <c r="AP41" s="96"/>
      <c r="AQ41" s="96"/>
      <c r="AR41" s="98"/>
      <c r="AV41" s="73"/>
      <c r="AW41" s="73"/>
      <c r="AY41" s="97"/>
    </row>
    <row r="42" spans="2:51" x14ac:dyDescent="0.25">
      <c r="B42" s="135" t="s">
        <v>265</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185</v>
      </c>
      <c r="C44" s="99"/>
      <c r="D44" s="99"/>
      <c r="E44" s="99"/>
      <c r="F44" s="99"/>
      <c r="G44" s="99"/>
      <c r="H44" s="99"/>
      <c r="I44" s="100"/>
      <c r="J44" s="100"/>
      <c r="K44" s="100"/>
      <c r="L44" s="100"/>
      <c r="M44" s="100"/>
      <c r="N44" s="100"/>
      <c r="O44" s="100"/>
      <c r="P44" s="100"/>
      <c r="Q44" s="100"/>
      <c r="R44" s="100"/>
      <c r="S44" s="139"/>
      <c r="T44" s="139"/>
      <c r="U44" s="139"/>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99"/>
      <c r="D45" s="99"/>
      <c r="E45" s="99"/>
      <c r="F45" s="99"/>
      <c r="G45" s="99"/>
      <c r="H45" s="99"/>
      <c r="I45" s="100"/>
      <c r="J45" s="100"/>
      <c r="K45" s="100"/>
      <c r="L45" s="100"/>
      <c r="M45" s="100"/>
      <c r="N45" s="100"/>
      <c r="O45" s="100"/>
      <c r="P45" s="100"/>
      <c r="Q45" s="100"/>
      <c r="R45" s="100"/>
      <c r="S45" s="139"/>
      <c r="T45" s="139"/>
      <c r="U45" s="139"/>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99"/>
      <c r="D46" s="99"/>
      <c r="E46" s="99"/>
      <c r="F46" s="99"/>
      <c r="G46" s="99"/>
      <c r="H46" s="99"/>
      <c r="I46" s="100"/>
      <c r="J46" s="100"/>
      <c r="K46" s="100"/>
      <c r="L46" s="100"/>
      <c r="M46" s="100"/>
      <c r="N46" s="100"/>
      <c r="O46" s="100"/>
      <c r="P46" s="100"/>
      <c r="Q46" s="100"/>
      <c r="R46" s="100"/>
      <c r="S46" s="139"/>
      <c r="T46" s="139"/>
      <c r="U46" s="139"/>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169</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266</v>
      </c>
      <c r="C48" s="99"/>
      <c r="D48" s="192"/>
      <c r="E48" s="193"/>
      <c r="F48" s="193"/>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150"/>
      <c r="G49" s="150"/>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150"/>
      <c r="D50" s="150"/>
      <c r="E50" s="150"/>
      <c r="F50" s="150"/>
      <c r="G50" s="150"/>
      <c r="H50" s="99"/>
      <c r="I50" s="100"/>
      <c r="J50" s="100"/>
      <c r="K50" s="100"/>
      <c r="L50" s="100"/>
      <c r="M50" s="100"/>
      <c r="N50" s="100"/>
      <c r="O50" s="100"/>
      <c r="P50" s="100"/>
      <c r="Q50" s="100"/>
      <c r="R50" s="100"/>
      <c r="S50" s="139"/>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139"/>
      <c r="T51" s="139"/>
      <c r="U51" s="139"/>
      <c r="V51" s="139"/>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139"/>
      <c r="T52" s="139"/>
      <c r="U52" s="139"/>
      <c r="V52" s="139"/>
      <c r="W52" s="98"/>
      <c r="X52" s="98"/>
      <c r="Y52" s="98"/>
      <c r="Z52" s="98"/>
      <c r="AA52" s="98"/>
      <c r="AB52" s="98"/>
      <c r="AC52" s="98"/>
      <c r="AD52" s="98"/>
      <c r="AE52" s="98"/>
      <c r="AM52" s="20"/>
      <c r="AN52" s="96"/>
      <c r="AO52" s="96"/>
      <c r="AP52" s="96"/>
      <c r="AQ52" s="96"/>
      <c r="AR52" s="98"/>
      <c r="AV52" s="113"/>
      <c r="AW52" s="113"/>
      <c r="AY52" s="97"/>
    </row>
    <row r="53" spans="1:51" x14ac:dyDescent="0.25">
      <c r="A53" s="161"/>
      <c r="B53" s="114" t="s">
        <v>145</v>
      </c>
      <c r="C53" s="99"/>
      <c r="D53" s="99"/>
      <c r="E53" s="99"/>
      <c r="F53" s="99"/>
      <c r="G53" s="99"/>
      <c r="H53" s="99"/>
      <c r="I53" s="100"/>
      <c r="J53" s="100"/>
      <c r="K53" s="100"/>
      <c r="L53" s="100"/>
      <c r="M53" s="100"/>
      <c r="N53" s="100"/>
      <c r="O53" s="100"/>
      <c r="P53" s="100"/>
      <c r="Q53" s="100"/>
      <c r="R53" s="100"/>
      <c r="S53" s="139"/>
      <c r="T53" s="139"/>
      <c r="U53" s="139"/>
      <c r="V53" s="139"/>
      <c r="W53" s="98"/>
      <c r="X53" s="98"/>
      <c r="Y53" s="98"/>
      <c r="Z53" s="98"/>
      <c r="AA53" s="98"/>
      <c r="AB53" s="98"/>
      <c r="AC53" s="98"/>
      <c r="AD53" s="98"/>
      <c r="AE53" s="98"/>
      <c r="AM53" s="20"/>
      <c r="AN53" s="96"/>
      <c r="AO53" s="96"/>
      <c r="AP53" s="96"/>
      <c r="AQ53" s="96"/>
      <c r="AR53" s="98"/>
      <c r="AV53" s="113"/>
      <c r="AW53" s="113"/>
      <c r="AY53" s="97"/>
    </row>
    <row r="54" spans="1:51" x14ac:dyDescent="0.25">
      <c r="A54" s="161"/>
      <c r="B54" s="123" t="s">
        <v>134</v>
      </c>
      <c r="C54" s="99"/>
      <c r="D54" s="99"/>
      <c r="E54" s="99"/>
      <c r="F54" s="99"/>
      <c r="G54" s="99"/>
      <c r="H54" s="99"/>
      <c r="I54" s="100"/>
      <c r="J54" s="100"/>
      <c r="K54" s="100"/>
      <c r="L54" s="100"/>
      <c r="M54" s="100"/>
      <c r="N54" s="100"/>
      <c r="O54" s="100"/>
      <c r="P54" s="100"/>
      <c r="Q54" s="100"/>
      <c r="R54" s="100"/>
      <c r="S54" s="139"/>
      <c r="T54" s="139"/>
      <c r="U54" s="139"/>
      <c r="V54" s="139"/>
      <c r="W54" s="98"/>
      <c r="X54" s="98"/>
      <c r="Y54" s="98"/>
      <c r="Z54" s="98"/>
      <c r="AA54" s="98"/>
      <c r="AB54" s="98"/>
      <c r="AC54" s="98"/>
      <c r="AD54" s="98"/>
      <c r="AE54" s="98"/>
      <c r="AM54" s="20"/>
      <c r="AN54" s="96"/>
      <c r="AO54" s="96"/>
      <c r="AP54" s="96"/>
      <c r="AQ54" s="96"/>
      <c r="AR54" s="98"/>
      <c r="AV54" s="113"/>
      <c r="AW54" s="113"/>
      <c r="AY54" s="97"/>
    </row>
    <row r="55" spans="1:51" x14ac:dyDescent="0.25">
      <c r="A55" s="161"/>
      <c r="B55" s="114" t="s">
        <v>267</v>
      </c>
      <c r="C55" s="223"/>
      <c r="D55" s="223"/>
      <c r="E55" s="223"/>
      <c r="F55" s="223"/>
      <c r="G55" s="223"/>
      <c r="H55" s="223"/>
      <c r="I55" s="224"/>
      <c r="J55" s="224"/>
      <c r="K55" s="224"/>
      <c r="L55" s="224"/>
      <c r="M55" s="224"/>
      <c r="N55" s="224"/>
      <c r="O55" s="224"/>
      <c r="P55" s="224"/>
      <c r="Q55" s="224"/>
      <c r="R55" s="100"/>
      <c r="S55" s="139"/>
      <c r="T55" s="139"/>
      <c r="U55" s="139"/>
      <c r="V55" s="139"/>
      <c r="W55" s="98"/>
      <c r="X55" s="98"/>
      <c r="Y55" s="98"/>
      <c r="Z55" s="98"/>
      <c r="AA55" s="98"/>
      <c r="AB55" s="98"/>
      <c r="AC55" s="98"/>
      <c r="AD55" s="98"/>
      <c r="AE55" s="98"/>
      <c r="AM55" s="20"/>
      <c r="AN55" s="96"/>
      <c r="AO55" s="96"/>
      <c r="AP55" s="96"/>
      <c r="AQ55" s="96"/>
      <c r="AR55" s="98"/>
      <c r="AV55" s="113"/>
      <c r="AW55" s="113"/>
      <c r="AY55" s="97"/>
    </row>
    <row r="56" spans="1:51" x14ac:dyDescent="0.25">
      <c r="B56" s="123"/>
      <c r="C56" s="194"/>
      <c r="D56" s="194"/>
      <c r="E56" s="99"/>
      <c r="F56" s="99"/>
      <c r="G56" s="99"/>
      <c r="H56" s="99"/>
      <c r="I56" s="100"/>
      <c r="J56" s="100"/>
      <c r="K56" s="100"/>
      <c r="L56" s="100"/>
      <c r="M56" s="100"/>
      <c r="N56" s="100"/>
      <c r="O56" s="100"/>
      <c r="P56" s="100"/>
      <c r="Q56" s="100"/>
      <c r="R56" s="100"/>
      <c r="S56" s="139"/>
      <c r="T56" s="139"/>
      <c r="U56" s="139"/>
      <c r="V56" s="139"/>
      <c r="W56" s="98"/>
      <c r="X56" s="98"/>
      <c r="Y56" s="98"/>
      <c r="Z56" s="98"/>
      <c r="AA56" s="98"/>
      <c r="AB56" s="98"/>
      <c r="AC56" s="98"/>
      <c r="AD56" s="98"/>
      <c r="AE56" s="98"/>
      <c r="AM56" s="20"/>
      <c r="AN56" s="96"/>
      <c r="AO56" s="96"/>
      <c r="AP56" s="96"/>
      <c r="AQ56" s="96"/>
      <c r="AR56" s="98"/>
      <c r="AV56" s="113"/>
      <c r="AW56" s="113"/>
      <c r="AY56" s="97"/>
    </row>
    <row r="57" spans="1:51" x14ac:dyDescent="0.25">
      <c r="B57" s="114"/>
      <c r="C57" s="99"/>
      <c r="D57" s="99"/>
      <c r="E57" s="99"/>
      <c r="F57" s="99"/>
      <c r="G57" s="99"/>
      <c r="H57" s="99"/>
      <c r="I57" s="100"/>
      <c r="J57" s="100"/>
      <c r="K57" s="100"/>
      <c r="L57" s="100"/>
      <c r="M57" s="100"/>
      <c r="N57" s="100"/>
      <c r="O57" s="100"/>
      <c r="P57" s="100"/>
      <c r="Q57" s="100"/>
      <c r="R57" s="100"/>
      <c r="S57" s="190"/>
      <c r="T57" s="139"/>
      <c r="U57" s="139"/>
      <c r="V57" s="139"/>
      <c r="W57" s="98"/>
      <c r="X57" s="98"/>
      <c r="Y57" s="98"/>
      <c r="Z57" s="98"/>
      <c r="AA57" s="98"/>
      <c r="AB57" s="98"/>
      <c r="AC57" s="98"/>
      <c r="AD57" s="98"/>
      <c r="AE57" s="98"/>
      <c r="AM57" s="20"/>
      <c r="AN57" s="96"/>
      <c r="AO57" s="96"/>
      <c r="AP57" s="96"/>
      <c r="AQ57" s="96"/>
      <c r="AR57" s="98"/>
      <c r="AV57" s="113"/>
      <c r="AW57" s="113"/>
      <c r="AY57" s="97"/>
    </row>
    <row r="58" spans="1:51" x14ac:dyDescent="0.25">
      <c r="B58" s="123"/>
      <c r="C58" s="99"/>
      <c r="D58" s="99"/>
      <c r="E58" s="99"/>
      <c r="F58" s="99"/>
      <c r="G58" s="99"/>
      <c r="H58" s="99"/>
      <c r="I58" s="100"/>
      <c r="J58" s="100"/>
      <c r="K58" s="100"/>
      <c r="L58" s="100"/>
      <c r="M58" s="100"/>
      <c r="N58" s="100"/>
      <c r="O58" s="100"/>
      <c r="P58" s="100"/>
      <c r="Q58" s="100"/>
      <c r="R58" s="100"/>
      <c r="S58" s="190"/>
      <c r="T58" s="139"/>
      <c r="U58" s="139"/>
      <c r="V58" s="139"/>
      <c r="W58" s="98"/>
      <c r="X58" s="98"/>
      <c r="Y58" s="98"/>
      <c r="Z58" s="98"/>
      <c r="AA58" s="98"/>
      <c r="AB58" s="98"/>
      <c r="AC58" s="98"/>
      <c r="AD58" s="98"/>
      <c r="AE58" s="98"/>
      <c r="AM58" s="20"/>
      <c r="AN58" s="96"/>
      <c r="AO58" s="96"/>
      <c r="AP58" s="96"/>
      <c r="AQ58" s="96"/>
      <c r="AR58" s="98"/>
      <c r="AV58" s="113"/>
      <c r="AW58" s="113"/>
      <c r="AY58" s="97"/>
    </row>
    <row r="59" spans="1:51" x14ac:dyDescent="0.25">
      <c r="B59" s="114"/>
      <c r="C59" s="99"/>
      <c r="D59" s="99"/>
      <c r="E59" s="99"/>
      <c r="F59" s="99"/>
      <c r="G59" s="99"/>
      <c r="H59" s="99"/>
      <c r="I59" s="100"/>
      <c r="J59" s="100"/>
      <c r="K59" s="100"/>
      <c r="L59" s="100"/>
      <c r="M59" s="100"/>
      <c r="N59" s="100"/>
      <c r="O59" s="100"/>
      <c r="P59" s="100"/>
      <c r="Q59" s="100"/>
      <c r="R59" s="100"/>
      <c r="S59" s="139"/>
      <c r="T59" s="139"/>
      <c r="U59" s="139"/>
      <c r="V59" s="139"/>
      <c r="W59" s="98"/>
      <c r="X59" s="98"/>
      <c r="Y59" s="98"/>
      <c r="Z59" s="98"/>
      <c r="AA59" s="98"/>
      <c r="AB59" s="98"/>
      <c r="AC59" s="98"/>
      <c r="AD59" s="98"/>
      <c r="AE59" s="98"/>
      <c r="AM59" s="20"/>
      <c r="AN59" s="96"/>
      <c r="AO59" s="96"/>
      <c r="AP59" s="96"/>
      <c r="AQ59" s="96"/>
      <c r="AR59" s="98"/>
      <c r="AV59" s="113"/>
      <c r="AW59" s="113"/>
      <c r="AY59" s="97"/>
    </row>
    <row r="60" spans="1:51" x14ac:dyDescent="0.25">
      <c r="B60" s="168"/>
      <c r="C60" s="99"/>
      <c r="D60" s="99"/>
      <c r="E60" s="99"/>
      <c r="F60" s="99"/>
      <c r="G60" s="99"/>
      <c r="H60" s="99"/>
      <c r="I60" s="100"/>
      <c r="J60" s="100"/>
      <c r="K60" s="100"/>
      <c r="L60" s="100"/>
      <c r="M60" s="100"/>
      <c r="N60" s="100"/>
      <c r="O60" s="100"/>
      <c r="P60" s="100"/>
      <c r="Q60" s="100"/>
      <c r="R60" s="100"/>
      <c r="S60" s="139"/>
      <c r="T60" s="139"/>
      <c r="U60" s="139"/>
      <c r="V60" s="139"/>
      <c r="W60" s="98"/>
      <c r="X60" s="98"/>
      <c r="Y60" s="98"/>
      <c r="Z60" s="98"/>
      <c r="AA60" s="98"/>
      <c r="AB60" s="98"/>
      <c r="AC60" s="98"/>
      <c r="AD60" s="98"/>
      <c r="AE60" s="98"/>
      <c r="AM60" s="20"/>
      <c r="AN60" s="96"/>
      <c r="AO60" s="96"/>
      <c r="AP60" s="96"/>
      <c r="AQ60" s="96"/>
      <c r="AR60" s="98"/>
      <c r="AV60" s="113"/>
      <c r="AW60" s="113"/>
      <c r="AY60" s="97"/>
    </row>
    <row r="61" spans="1:51" x14ac:dyDescent="0.25">
      <c r="B61" s="115"/>
      <c r="C61" s="99"/>
      <c r="D61" s="99"/>
      <c r="E61" s="99"/>
      <c r="F61" s="99"/>
      <c r="G61" s="99"/>
      <c r="H61" s="99"/>
      <c r="I61" s="100"/>
      <c r="J61" s="100"/>
      <c r="K61" s="100"/>
      <c r="L61" s="100"/>
      <c r="M61" s="100"/>
      <c r="N61" s="100"/>
      <c r="O61" s="100"/>
      <c r="P61" s="100"/>
      <c r="Q61" s="100"/>
      <c r="R61" s="100"/>
      <c r="S61" s="139"/>
      <c r="T61" s="139"/>
      <c r="U61" s="139"/>
      <c r="V61" s="139"/>
      <c r="W61" s="98"/>
      <c r="X61" s="98"/>
      <c r="Y61" s="98"/>
      <c r="Z61" s="98"/>
      <c r="AA61" s="98"/>
      <c r="AB61" s="98"/>
      <c r="AC61" s="98"/>
      <c r="AD61" s="98"/>
      <c r="AE61" s="98"/>
      <c r="AM61" s="20"/>
      <c r="AN61" s="96"/>
      <c r="AO61" s="96"/>
      <c r="AP61" s="96"/>
      <c r="AQ61" s="96"/>
      <c r="AR61" s="98"/>
      <c r="AV61" s="113"/>
      <c r="AW61" s="113"/>
      <c r="AY61" s="97"/>
    </row>
    <row r="62" spans="1:51" x14ac:dyDescent="0.25">
      <c r="B62" s="213"/>
      <c r="C62" s="99"/>
      <c r="D62" s="99"/>
      <c r="E62" s="99"/>
      <c r="F62" s="99"/>
      <c r="G62" s="99"/>
      <c r="H62" s="99"/>
      <c r="I62" s="100"/>
      <c r="J62" s="100"/>
      <c r="K62" s="100"/>
      <c r="L62" s="100"/>
      <c r="M62" s="100"/>
      <c r="N62" s="100"/>
      <c r="O62" s="100"/>
      <c r="P62" s="100"/>
      <c r="Q62" s="100"/>
      <c r="R62" s="100"/>
      <c r="S62" s="139"/>
      <c r="T62" s="139"/>
      <c r="U62" s="139"/>
      <c r="V62" s="139"/>
      <c r="W62" s="98"/>
      <c r="X62" s="98"/>
      <c r="Y62" s="98"/>
      <c r="Z62" s="98"/>
      <c r="AA62" s="98"/>
      <c r="AB62" s="98"/>
      <c r="AC62" s="98"/>
      <c r="AD62" s="98"/>
      <c r="AE62" s="98"/>
      <c r="AM62" s="20"/>
      <c r="AN62" s="96"/>
      <c r="AO62" s="96"/>
      <c r="AP62" s="96"/>
      <c r="AQ62" s="96"/>
      <c r="AR62" s="98"/>
      <c r="AV62" s="113"/>
      <c r="AW62" s="113"/>
      <c r="AY62" s="97"/>
    </row>
    <row r="63" spans="1:51" x14ac:dyDescent="0.25">
      <c r="B63" s="123"/>
      <c r="C63" s="99"/>
      <c r="D63" s="99"/>
      <c r="E63" s="99"/>
      <c r="F63" s="99"/>
      <c r="G63" s="99"/>
      <c r="H63" s="99"/>
      <c r="I63" s="100"/>
      <c r="J63" s="100"/>
      <c r="K63" s="100"/>
      <c r="L63" s="100"/>
      <c r="M63" s="100"/>
      <c r="N63" s="100"/>
      <c r="O63" s="100"/>
      <c r="P63" s="100"/>
      <c r="Q63" s="100"/>
      <c r="R63" s="100"/>
      <c r="S63" s="139"/>
      <c r="T63" s="139"/>
      <c r="U63" s="139"/>
      <c r="V63" s="139"/>
      <c r="W63" s="98"/>
      <c r="X63" s="98"/>
      <c r="Y63" s="98"/>
      <c r="Z63" s="98"/>
      <c r="AA63" s="98"/>
      <c r="AB63" s="98"/>
      <c r="AC63" s="98"/>
      <c r="AD63" s="98"/>
      <c r="AE63" s="98"/>
      <c r="AM63" s="20"/>
      <c r="AN63" s="96"/>
      <c r="AO63" s="96"/>
      <c r="AP63" s="96"/>
      <c r="AQ63" s="96"/>
      <c r="AR63" s="98"/>
      <c r="AV63" s="113"/>
      <c r="AW63" s="113"/>
      <c r="AY63" s="97"/>
    </row>
    <row r="64" spans="1:51" x14ac:dyDescent="0.25">
      <c r="B64" s="199"/>
      <c r="C64" s="99"/>
      <c r="D64" s="99"/>
      <c r="E64" s="99"/>
      <c r="F64" s="99"/>
      <c r="G64" s="99"/>
      <c r="H64" s="99"/>
      <c r="I64" s="100"/>
      <c r="J64" s="100"/>
      <c r="K64" s="100"/>
      <c r="L64" s="100"/>
      <c r="M64" s="100"/>
      <c r="N64" s="100"/>
      <c r="O64" s="100"/>
      <c r="P64" s="100"/>
      <c r="Q64" s="100"/>
      <c r="R64" s="100"/>
      <c r="S64" s="139"/>
      <c r="T64" s="139"/>
      <c r="U64" s="139"/>
      <c r="V64" s="139"/>
      <c r="W64" s="98"/>
      <c r="X64" s="98"/>
      <c r="Y64" s="98"/>
      <c r="Z64" s="98"/>
      <c r="AA64" s="98"/>
      <c r="AB64" s="98"/>
      <c r="AC64" s="98"/>
      <c r="AD64" s="98"/>
      <c r="AE64" s="98"/>
      <c r="AM64" s="20"/>
      <c r="AN64" s="96"/>
      <c r="AO64" s="96"/>
      <c r="AP64" s="96"/>
      <c r="AQ64" s="96"/>
      <c r="AR64" s="98"/>
      <c r="AV64" s="113"/>
      <c r="AW64" s="113"/>
      <c r="AY64" s="97"/>
    </row>
    <row r="65" spans="1:51" x14ac:dyDescent="0.25">
      <c r="B65" s="123"/>
      <c r="C65" s="99"/>
      <c r="D65" s="99"/>
      <c r="E65" s="99"/>
      <c r="F65" s="99"/>
      <c r="G65" s="99"/>
      <c r="H65" s="99"/>
      <c r="I65" s="100"/>
      <c r="J65" s="100"/>
      <c r="K65" s="100"/>
      <c r="L65" s="100"/>
      <c r="M65" s="100"/>
      <c r="N65" s="100"/>
      <c r="O65" s="100"/>
      <c r="P65" s="100"/>
      <c r="Q65" s="100"/>
      <c r="R65" s="100"/>
      <c r="S65" s="139"/>
      <c r="T65" s="139"/>
      <c r="U65" s="139"/>
      <c r="V65" s="139"/>
      <c r="W65" s="98"/>
      <c r="X65" s="98"/>
      <c r="Y65" s="98"/>
      <c r="Z65" s="98"/>
      <c r="AA65" s="98"/>
      <c r="AB65" s="98"/>
      <c r="AC65" s="98"/>
      <c r="AD65" s="98"/>
      <c r="AE65" s="98"/>
      <c r="AM65" s="20"/>
      <c r="AN65" s="96"/>
      <c r="AO65" s="96"/>
      <c r="AP65" s="96"/>
      <c r="AQ65" s="96"/>
      <c r="AR65" s="98"/>
      <c r="AV65" s="113"/>
      <c r="AW65" s="113"/>
      <c r="AY65" s="97"/>
    </row>
    <row r="66" spans="1:51" x14ac:dyDescent="0.25">
      <c r="B66" s="199"/>
      <c r="C66" s="99"/>
      <c r="D66" s="99"/>
      <c r="E66" s="99"/>
      <c r="F66" s="99"/>
      <c r="G66" s="99"/>
      <c r="H66" s="99"/>
      <c r="I66" s="100"/>
      <c r="J66" s="100"/>
      <c r="K66" s="100"/>
      <c r="L66" s="100"/>
      <c r="M66" s="100"/>
      <c r="N66" s="100"/>
      <c r="O66" s="100"/>
      <c r="P66" s="100"/>
      <c r="Q66" s="100"/>
      <c r="R66" s="100"/>
      <c r="S66" s="139"/>
      <c r="T66" s="139"/>
      <c r="U66" s="139"/>
      <c r="V66" s="139"/>
      <c r="W66" s="98"/>
      <c r="X66" s="98"/>
      <c r="Y66" s="98"/>
      <c r="Z66" s="98"/>
      <c r="AA66" s="98"/>
      <c r="AB66" s="98"/>
      <c r="AC66" s="98"/>
      <c r="AD66" s="98"/>
      <c r="AE66" s="98"/>
      <c r="AM66" s="20"/>
      <c r="AN66" s="96"/>
      <c r="AO66" s="96"/>
      <c r="AP66" s="96"/>
      <c r="AQ66" s="96"/>
      <c r="AR66" s="98"/>
      <c r="AV66" s="113"/>
      <c r="AW66" s="113"/>
      <c r="AY66" s="97"/>
    </row>
    <row r="67" spans="1:51" x14ac:dyDescent="0.25">
      <c r="B67" s="123"/>
      <c r="C67" s="99"/>
      <c r="D67" s="99"/>
      <c r="E67" s="99"/>
      <c r="F67" s="99"/>
      <c r="G67" s="99"/>
      <c r="H67" s="99"/>
      <c r="I67" s="100"/>
      <c r="J67" s="100"/>
      <c r="K67" s="100"/>
      <c r="L67" s="100"/>
      <c r="M67" s="100"/>
      <c r="N67" s="100"/>
      <c r="O67" s="100"/>
      <c r="P67" s="100"/>
      <c r="Q67" s="100"/>
      <c r="R67" s="100"/>
      <c r="S67" s="139"/>
      <c r="T67" s="139"/>
      <c r="U67" s="139"/>
      <c r="V67" s="139"/>
      <c r="W67" s="98"/>
      <c r="X67" s="98"/>
      <c r="Y67" s="98"/>
      <c r="Z67" s="98"/>
      <c r="AA67" s="98"/>
      <c r="AB67" s="98"/>
      <c r="AC67" s="98"/>
      <c r="AD67" s="98"/>
      <c r="AE67" s="98"/>
      <c r="AM67" s="20"/>
      <c r="AN67" s="96"/>
      <c r="AO67" s="96"/>
      <c r="AP67" s="96"/>
      <c r="AQ67" s="96"/>
      <c r="AR67" s="98"/>
      <c r="AV67" s="113"/>
      <c r="AW67" s="113"/>
      <c r="AY67" s="97"/>
    </row>
    <row r="68" spans="1:51" x14ac:dyDescent="0.25">
      <c r="B68" s="199"/>
      <c r="C68" s="99"/>
      <c r="D68" s="99"/>
      <c r="E68" s="99"/>
      <c r="F68" s="99"/>
      <c r="G68" s="99"/>
      <c r="H68" s="99"/>
      <c r="I68" s="100"/>
      <c r="J68" s="100"/>
      <c r="K68" s="100"/>
      <c r="L68" s="100"/>
      <c r="M68" s="100"/>
      <c r="N68" s="100"/>
      <c r="O68" s="100"/>
      <c r="P68" s="100"/>
      <c r="Q68" s="100"/>
      <c r="R68" s="100"/>
      <c r="S68" s="139"/>
      <c r="T68" s="139"/>
      <c r="U68" s="139"/>
      <c r="V68" s="139"/>
      <c r="W68" s="98"/>
      <c r="X68" s="98"/>
      <c r="Y68" s="98"/>
      <c r="Z68" s="98"/>
      <c r="AA68" s="98"/>
      <c r="AB68" s="98"/>
      <c r="AC68" s="98"/>
      <c r="AD68" s="98"/>
      <c r="AE68" s="98"/>
      <c r="AM68" s="20"/>
      <c r="AN68" s="96"/>
      <c r="AO68" s="96"/>
      <c r="AP68" s="96"/>
      <c r="AQ68" s="96"/>
      <c r="AR68" s="98"/>
      <c r="AV68" s="113"/>
      <c r="AW68" s="113"/>
      <c r="AY68" s="97"/>
    </row>
    <row r="69" spans="1:51" x14ac:dyDescent="0.25">
      <c r="B69" s="114"/>
      <c r="C69" s="99"/>
      <c r="D69" s="99"/>
      <c r="E69" s="99"/>
      <c r="F69" s="99"/>
      <c r="G69" s="99"/>
      <c r="H69" s="99"/>
      <c r="I69" s="100"/>
      <c r="J69" s="100"/>
      <c r="K69" s="100"/>
      <c r="L69" s="100"/>
      <c r="M69" s="100"/>
      <c r="N69" s="100"/>
      <c r="O69" s="100"/>
      <c r="P69" s="100"/>
      <c r="Q69" s="100"/>
      <c r="R69" s="100"/>
      <c r="S69" s="139"/>
      <c r="T69" s="139"/>
      <c r="U69" s="139"/>
      <c r="V69" s="139"/>
      <c r="W69" s="98"/>
      <c r="X69" s="98"/>
      <c r="Y69" s="98"/>
      <c r="Z69" s="98"/>
      <c r="AA69" s="98"/>
      <c r="AB69" s="98"/>
      <c r="AC69" s="98"/>
      <c r="AD69" s="98"/>
      <c r="AE69" s="98"/>
      <c r="AM69" s="20"/>
      <c r="AN69" s="96"/>
      <c r="AO69" s="96"/>
      <c r="AP69" s="96"/>
      <c r="AQ69" s="96"/>
      <c r="AR69" s="98"/>
      <c r="AV69" s="113"/>
      <c r="AW69" s="113"/>
      <c r="AY69" s="97"/>
    </row>
    <row r="70" spans="1:51" x14ac:dyDescent="0.25">
      <c r="B70" s="123"/>
      <c r="C70" s="99"/>
      <c r="D70" s="99"/>
      <c r="E70" s="99"/>
      <c r="F70" s="99"/>
      <c r="G70" s="99"/>
      <c r="H70" s="99"/>
      <c r="I70" s="100"/>
      <c r="J70" s="100"/>
      <c r="K70" s="100"/>
      <c r="L70" s="100"/>
      <c r="M70" s="100"/>
      <c r="N70" s="100"/>
      <c r="O70" s="100"/>
      <c r="P70" s="100"/>
      <c r="Q70" s="100"/>
      <c r="R70" s="100"/>
      <c r="S70" s="139"/>
      <c r="T70" s="139"/>
      <c r="U70" s="139"/>
      <c r="V70" s="139"/>
      <c r="W70" s="98"/>
      <c r="X70" s="98"/>
      <c r="Y70" s="98"/>
      <c r="Z70" s="98"/>
      <c r="AA70" s="98"/>
      <c r="AB70" s="98"/>
      <c r="AC70" s="98"/>
      <c r="AD70" s="98"/>
      <c r="AE70" s="98"/>
      <c r="AM70" s="20"/>
      <c r="AN70" s="96"/>
      <c r="AO70" s="96"/>
      <c r="AP70" s="96"/>
      <c r="AQ70" s="96"/>
      <c r="AR70" s="98"/>
      <c r="AV70" s="113"/>
      <c r="AW70" s="113"/>
      <c r="AY70" s="97"/>
    </row>
    <row r="71" spans="1:51" x14ac:dyDescent="0.25">
      <c r="B71" s="114"/>
      <c r="C71" s="99"/>
      <c r="D71" s="99"/>
      <c r="E71" s="99"/>
      <c r="F71" s="99"/>
      <c r="G71" s="99"/>
      <c r="H71" s="99"/>
      <c r="I71" s="100"/>
      <c r="J71" s="100"/>
      <c r="K71" s="100"/>
      <c r="L71" s="100"/>
      <c r="M71" s="100"/>
      <c r="N71" s="100"/>
      <c r="O71" s="100"/>
      <c r="P71" s="100"/>
      <c r="Q71" s="100"/>
      <c r="R71" s="100"/>
      <c r="S71" s="139"/>
      <c r="T71" s="139"/>
      <c r="U71" s="139"/>
      <c r="V71" s="139"/>
      <c r="W71" s="98"/>
      <c r="X71" s="98"/>
      <c r="Y71" s="98"/>
      <c r="Z71" s="98"/>
      <c r="AA71" s="98"/>
      <c r="AB71" s="98"/>
      <c r="AC71" s="98"/>
      <c r="AD71" s="98"/>
      <c r="AE71" s="98"/>
      <c r="AM71" s="20"/>
      <c r="AN71" s="96"/>
      <c r="AO71" s="96"/>
      <c r="AP71" s="96"/>
      <c r="AQ71" s="96"/>
      <c r="AR71" s="98"/>
      <c r="AV71" s="113"/>
      <c r="AW71" s="113"/>
      <c r="AY71" s="97"/>
    </row>
    <row r="72" spans="1:51" x14ac:dyDescent="0.25">
      <c r="B72" s="81"/>
      <c r="C72" s="99"/>
      <c r="D72" s="99"/>
      <c r="E72" s="99"/>
      <c r="F72" s="99"/>
      <c r="G72" s="99"/>
      <c r="H72" s="99"/>
      <c r="I72" s="100"/>
      <c r="J72" s="100"/>
      <c r="K72" s="100"/>
      <c r="L72" s="100"/>
      <c r="M72" s="100"/>
      <c r="N72" s="100"/>
      <c r="O72" s="100"/>
      <c r="P72" s="100"/>
      <c r="Q72" s="100"/>
      <c r="R72" s="100"/>
      <c r="S72" s="139"/>
      <c r="T72" s="139"/>
      <c r="U72" s="139"/>
      <c r="V72" s="139"/>
      <c r="W72" s="98"/>
      <c r="X72" s="98"/>
      <c r="Y72" s="98"/>
      <c r="Z72" s="98"/>
      <c r="AA72" s="98"/>
      <c r="AB72" s="98"/>
      <c r="AC72" s="98"/>
      <c r="AD72" s="98"/>
      <c r="AE72" s="98"/>
      <c r="AM72" s="20"/>
      <c r="AN72" s="96"/>
      <c r="AO72" s="96"/>
      <c r="AP72" s="96"/>
      <c r="AQ72" s="96"/>
      <c r="AR72" s="98"/>
      <c r="AV72" s="113"/>
      <c r="AW72" s="113"/>
      <c r="AY72" s="97"/>
    </row>
    <row r="73" spans="1:51" x14ac:dyDescent="0.25">
      <c r="B73" s="81"/>
      <c r="C73" s="99"/>
      <c r="D73" s="99"/>
      <c r="E73" s="99"/>
      <c r="F73" s="99"/>
      <c r="G73" s="99"/>
      <c r="H73" s="99"/>
      <c r="I73" s="100"/>
      <c r="J73" s="100"/>
      <c r="K73" s="100"/>
      <c r="L73" s="100"/>
      <c r="M73" s="100"/>
      <c r="N73" s="100"/>
      <c r="O73" s="100"/>
      <c r="P73" s="100"/>
      <c r="Q73" s="100"/>
      <c r="R73" s="100"/>
      <c r="S73" s="139"/>
      <c r="T73" s="139"/>
      <c r="U73" s="139"/>
      <c r="V73" s="139"/>
      <c r="W73" s="98"/>
      <c r="X73" s="98"/>
      <c r="Y73" s="98"/>
      <c r="Z73" s="98"/>
      <c r="AA73" s="98"/>
      <c r="AB73" s="98"/>
      <c r="AC73" s="98"/>
      <c r="AD73" s="98"/>
      <c r="AE73" s="98"/>
      <c r="AM73" s="20"/>
      <c r="AN73" s="96"/>
      <c r="AO73" s="96"/>
      <c r="AP73" s="96"/>
      <c r="AQ73" s="96"/>
      <c r="AR73" s="98"/>
      <c r="AV73" s="113"/>
      <c r="AW73" s="113"/>
      <c r="AY73" s="97"/>
    </row>
    <row r="74" spans="1:51" x14ac:dyDescent="0.25">
      <c r="B74" s="81"/>
      <c r="C74" s="99"/>
      <c r="D74" s="99"/>
      <c r="E74" s="99"/>
      <c r="F74" s="99"/>
      <c r="G74" s="99"/>
      <c r="H74" s="99"/>
      <c r="I74" s="100"/>
      <c r="J74" s="100"/>
      <c r="K74" s="100"/>
      <c r="L74" s="100"/>
      <c r="M74" s="100"/>
      <c r="N74" s="100"/>
      <c r="O74" s="100"/>
      <c r="P74" s="100"/>
      <c r="Q74" s="100"/>
      <c r="R74" s="100"/>
      <c r="S74" s="139"/>
      <c r="T74" s="139"/>
      <c r="U74" s="139"/>
      <c r="V74" s="139"/>
      <c r="W74" s="98"/>
      <c r="X74" s="98"/>
      <c r="Y74" s="98"/>
      <c r="Z74" s="98"/>
      <c r="AA74" s="98"/>
      <c r="AB74" s="98"/>
      <c r="AC74" s="98"/>
      <c r="AD74" s="98"/>
      <c r="AE74" s="98"/>
      <c r="AM74" s="20"/>
      <c r="AN74" s="96"/>
      <c r="AO74" s="96"/>
      <c r="AP74" s="96"/>
      <c r="AQ74" s="96"/>
      <c r="AR74" s="98"/>
      <c r="AV74" s="113"/>
      <c r="AW74" s="113"/>
      <c r="AY74" s="97"/>
    </row>
    <row r="75" spans="1:51" x14ac:dyDescent="0.25">
      <c r="B75" s="81"/>
      <c r="C75" s="99"/>
      <c r="D75" s="99"/>
      <c r="E75" s="99"/>
      <c r="F75" s="99"/>
      <c r="G75" s="99"/>
      <c r="H75" s="99"/>
      <c r="I75" s="100"/>
      <c r="J75" s="100"/>
      <c r="K75" s="100"/>
      <c r="L75" s="100"/>
      <c r="M75" s="100"/>
      <c r="N75" s="100"/>
      <c r="O75" s="100"/>
      <c r="P75" s="100"/>
      <c r="Q75" s="100"/>
      <c r="R75" s="100"/>
      <c r="S75" s="139"/>
      <c r="T75" s="139"/>
      <c r="U75" s="139"/>
      <c r="V75" s="139"/>
      <c r="W75" s="98"/>
      <c r="X75" s="98"/>
      <c r="Y75" s="98"/>
      <c r="Z75" s="98"/>
      <c r="AA75" s="98"/>
      <c r="AB75" s="98"/>
      <c r="AC75" s="98"/>
      <c r="AD75" s="98"/>
      <c r="AE75" s="98"/>
      <c r="AM75" s="20"/>
      <c r="AN75" s="96"/>
      <c r="AO75" s="96"/>
      <c r="AP75" s="96"/>
      <c r="AQ75" s="96"/>
      <c r="AR75" s="98"/>
      <c r="AV75" s="113"/>
      <c r="AW75" s="113"/>
      <c r="AY75" s="97"/>
    </row>
    <row r="76" spans="1:51" x14ac:dyDescent="0.25">
      <c r="B76" s="81"/>
      <c r="C76" s="99"/>
      <c r="D76" s="99"/>
      <c r="E76" s="99"/>
      <c r="F76" s="99"/>
      <c r="G76" s="99"/>
      <c r="H76" s="99"/>
      <c r="I76" s="100"/>
      <c r="J76" s="100"/>
      <c r="K76" s="100"/>
      <c r="L76" s="100"/>
      <c r="M76" s="100"/>
      <c r="N76" s="100"/>
      <c r="O76" s="100"/>
      <c r="P76" s="100"/>
      <c r="Q76" s="100"/>
      <c r="R76" s="100"/>
      <c r="S76" s="139"/>
      <c r="T76" s="139"/>
      <c r="U76" s="139"/>
      <c r="V76" s="139"/>
      <c r="W76" s="98"/>
      <c r="X76" s="98"/>
      <c r="Y76" s="98"/>
      <c r="Z76" s="98"/>
      <c r="AA76" s="98"/>
      <c r="AB76" s="98"/>
      <c r="AC76" s="98"/>
      <c r="AD76" s="98"/>
      <c r="AE76" s="98"/>
      <c r="AM76" s="20"/>
      <c r="AN76" s="96"/>
      <c r="AO76" s="96"/>
      <c r="AP76" s="96"/>
      <c r="AQ76" s="96"/>
      <c r="AR76" s="98"/>
      <c r="AV76" s="113"/>
      <c r="AW76" s="113"/>
      <c r="AY76" s="97"/>
    </row>
    <row r="77" spans="1:51" x14ac:dyDescent="0.25">
      <c r="B77" s="136"/>
      <c r="C77" s="99"/>
      <c r="D77" s="99"/>
      <c r="E77" s="99"/>
      <c r="F77" s="99"/>
      <c r="G77" s="99"/>
      <c r="H77" s="99"/>
      <c r="I77" s="100"/>
      <c r="J77" s="100"/>
      <c r="K77" s="100"/>
      <c r="L77" s="100"/>
      <c r="M77" s="100"/>
      <c r="N77" s="100"/>
      <c r="O77" s="100"/>
      <c r="P77" s="100"/>
      <c r="Q77" s="100"/>
      <c r="R77" s="100"/>
      <c r="S77" s="139"/>
      <c r="T77" s="139"/>
      <c r="U77" s="139"/>
      <c r="V77" s="139"/>
      <c r="W77" s="98"/>
      <c r="X77" s="98"/>
      <c r="Y77" s="98"/>
      <c r="Z77" s="98"/>
      <c r="AA77" s="98"/>
      <c r="AB77" s="98"/>
      <c r="AC77" s="98"/>
      <c r="AD77" s="98"/>
      <c r="AE77" s="98"/>
      <c r="AM77" s="20"/>
      <c r="AN77" s="96"/>
      <c r="AO77" s="96"/>
      <c r="AP77" s="96"/>
      <c r="AQ77" s="96"/>
      <c r="AR77" s="98"/>
      <c r="AV77" s="113"/>
      <c r="AW77" s="113"/>
      <c r="AY77" s="97"/>
    </row>
    <row r="78" spans="1:51" x14ac:dyDescent="0.25">
      <c r="A78" s="98"/>
      <c r="B78" s="116"/>
      <c r="C78" s="115"/>
      <c r="D78" s="109"/>
      <c r="E78" s="115"/>
      <c r="F78" s="115"/>
      <c r="G78" s="99"/>
      <c r="H78" s="99"/>
      <c r="I78" s="99"/>
      <c r="J78" s="100"/>
      <c r="K78" s="100"/>
      <c r="L78" s="100"/>
      <c r="M78" s="100"/>
      <c r="N78" s="100"/>
      <c r="O78" s="100"/>
      <c r="P78" s="100"/>
      <c r="Q78" s="100"/>
      <c r="R78" s="100"/>
      <c r="S78" s="100"/>
      <c r="T78" s="214"/>
      <c r="U78" s="215"/>
      <c r="V78" s="215"/>
      <c r="AS78" s="94"/>
      <c r="AT78" s="94"/>
      <c r="AU78" s="94"/>
      <c r="AV78" s="94"/>
      <c r="AW78" s="94"/>
      <c r="AX78" s="94"/>
      <c r="AY78" s="94"/>
    </row>
    <row r="79" spans="1:51" x14ac:dyDescent="0.25">
      <c r="A79" s="98"/>
      <c r="B79" s="117"/>
      <c r="C79" s="118"/>
      <c r="D79" s="119"/>
      <c r="E79" s="118"/>
      <c r="F79" s="118"/>
      <c r="G79" s="118"/>
      <c r="H79" s="118"/>
      <c r="I79" s="118"/>
      <c r="J79" s="120"/>
      <c r="K79" s="120"/>
      <c r="L79" s="120"/>
      <c r="M79" s="120"/>
      <c r="N79" s="120"/>
      <c r="O79" s="120"/>
      <c r="P79" s="120"/>
      <c r="Q79" s="120"/>
      <c r="R79" s="120"/>
      <c r="S79" s="120"/>
      <c r="T79" s="216"/>
      <c r="U79" s="217"/>
      <c r="V79" s="217"/>
      <c r="AS79" s="94"/>
      <c r="AT79" s="94"/>
      <c r="AU79" s="94"/>
      <c r="AV79" s="94"/>
      <c r="AW79" s="94"/>
      <c r="AX79" s="94"/>
      <c r="AY79" s="94"/>
    </row>
    <row r="80" spans="1:51" x14ac:dyDescent="0.25">
      <c r="A80" s="98"/>
      <c r="B80" s="117"/>
      <c r="C80" s="118"/>
      <c r="D80" s="119"/>
      <c r="E80" s="118"/>
      <c r="F80" s="118"/>
      <c r="G80" s="118"/>
      <c r="H80" s="118"/>
      <c r="I80" s="118"/>
      <c r="J80" s="120"/>
      <c r="K80" s="120"/>
      <c r="L80" s="120"/>
      <c r="M80" s="120"/>
      <c r="N80" s="120"/>
      <c r="O80" s="120"/>
      <c r="P80" s="120"/>
      <c r="Q80" s="120"/>
      <c r="R80" s="120"/>
      <c r="S80" s="120"/>
      <c r="T80" s="216"/>
      <c r="U80" s="217"/>
      <c r="V80" s="217"/>
      <c r="AS80" s="94"/>
      <c r="AT80" s="94"/>
      <c r="AU80" s="94"/>
      <c r="AV80" s="94"/>
      <c r="AW80" s="94"/>
      <c r="AX80" s="94"/>
      <c r="AY80" s="94"/>
    </row>
    <row r="81" spans="1:51" x14ac:dyDescent="0.25">
      <c r="A81" s="98"/>
      <c r="B81" s="218"/>
      <c r="C81" s="118"/>
      <c r="D81" s="119"/>
      <c r="E81" s="118"/>
      <c r="F81" s="118"/>
      <c r="G81" s="118"/>
      <c r="H81" s="118"/>
      <c r="I81" s="118"/>
      <c r="J81" s="120"/>
      <c r="K81" s="120"/>
      <c r="L81" s="120"/>
      <c r="M81" s="120"/>
      <c r="N81" s="120"/>
      <c r="O81" s="120"/>
      <c r="P81" s="120"/>
      <c r="Q81" s="120"/>
      <c r="R81" s="120"/>
      <c r="S81" s="120"/>
      <c r="T81" s="216"/>
      <c r="U81" s="217"/>
      <c r="V81" s="217"/>
      <c r="AS81" s="94"/>
      <c r="AT81" s="94"/>
      <c r="AU81" s="94"/>
      <c r="AV81" s="94"/>
      <c r="AW81" s="94"/>
      <c r="AX81" s="94"/>
      <c r="AY81" s="94"/>
    </row>
    <row r="82" spans="1:51" x14ac:dyDescent="0.25">
      <c r="B82" s="218"/>
      <c r="C82" s="161"/>
      <c r="D82" s="161"/>
      <c r="E82" s="161"/>
      <c r="F82" s="161"/>
      <c r="G82" s="161"/>
      <c r="H82" s="161"/>
      <c r="I82" s="161"/>
      <c r="J82" s="161"/>
      <c r="K82" s="161"/>
      <c r="L82" s="161"/>
      <c r="M82" s="161"/>
      <c r="N82" s="161"/>
      <c r="O82" s="219"/>
      <c r="P82" s="220"/>
      <c r="Q82" s="220"/>
      <c r="R82" s="161"/>
      <c r="S82" s="161"/>
      <c r="T82" s="161"/>
      <c r="U82" s="161"/>
      <c r="V82" s="161"/>
      <c r="AS82" s="94"/>
      <c r="AT82" s="94"/>
      <c r="AU82" s="94"/>
      <c r="AV82" s="94"/>
      <c r="AW82" s="94"/>
      <c r="AX82" s="94"/>
      <c r="AY82" s="94"/>
    </row>
    <row r="83" spans="1:51" x14ac:dyDescent="0.25">
      <c r="B83" s="218"/>
      <c r="C83" s="161"/>
      <c r="D83" s="161"/>
      <c r="E83" s="161"/>
      <c r="F83" s="161"/>
      <c r="G83" s="161"/>
      <c r="H83" s="161"/>
      <c r="I83" s="161"/>
      <c r="J83" s="161"/>
      <c r="K83" s="161"/>
      <c r="L83" s="161"/>
      <c r="M83" s="161"/>
      <c r="N83" s="161"/>
      <c r="O83" s="219"/>
      <c r="P83" s="220"/>
      <c r="Q83" s="220"/>
      <c r="R83" s="161"/>
      <c r="S83" s="161"/>
      <c r="T83" s="161"/>
      <c r="U83" s="161"/>
      <c r="V83" s="161"/>
      <c r="AS83" s="94"/>
      <c r="AT83" s="94"/>
      <c r="AU83" s="94"/>
      <c r="AV83" s="94"/>
      <c r="AW83" s="94"/>
      <c r="AX83" s="94"/>
      <c r="AY83" s="94"/>
    </row>
    <row r="84" spans="1:51" x14ac:dyDescent="0.25">
      <c r="B84" s="161"/>
      <c r="C84" s="161"/>
      <c r="D84" s="161"/>
      <c r="E84" s="161"/>
      <c r="F84" s="161"/>
      <c r="G84" s="161"/>
      <c r="H84" s="161"/>
      <c r="I84" s="161"/>
      <c r="J84" s="161"/>
      <c r="K84" s="161"/>
      <c r="L84" s="161"/>
      <c r="M84" s="161"/>
      <c r="N84" s="161"/>
      <c r="O84" s="219"/>
      <c r="P84" s="220"/>
      <c r="Q84" s="220"/>
      <c r="R84" s="161"/>
      <c r="S84" s="161"/>
      <c r="T84" s="161"/>
      <c r="U84" s="161"/>
      <c r="V84" s="161"/>
      <c r="AS84" s="94"/>
      <c r="AT84" s="94"/>
      <c r="AU84" s="94"/>
      <c r="AV84" s="94"/>
      <c r="AW84" s="94"/>
      <c r="AX84" s="94"/>
      <c r="AY84" s="94"/>
    </row>
    <row r="85" spans="1:51" x14ac:dyDescent="0.25">
      <c r="B85" s="161"/>
      <c r="C85" s="161"/>
      <c r="D85" s="161"/>
      <c r="E85" s="161"/>
      <c r="F85" s="161"/>
      <c r="G85" s="161"/>
      <c r="H85" s="161"/>
      <c r="I85" s="161"/>
      <c r="J85" s="161"/>
      <c r="K85" s="161"/>
      <c r="L85" s="161"/>
      <c r="M85" s="161"/>
      <c r="N85" s="161"/>
      <c r="O85" s="219"/>
      <c r="P85" s="220"/>
      <c r="Q85" s="220"/>
      <c r="R85" s="220"/>
      <c r="S85" s="220"/>
      <c r="T85" s="161"/>
      <c r="U85" s="161"/>
      <c r="V85" s="161"/>
      <c r="AS85" s="94"/>
      <c r="AT85" s="94"/>
      <c r="AU85" s="94"/>
      <c r="AV85" s="94"/>
      <c r="AW85" s="94"/>
      <c r="AX85" s="94"/>
      <c r="AY85" s="94"/>
    </row>
    <row r="86" spans="1:51" x14ac:dyDescent="0.25">
      <c r="B86" s="161"/>
      <c r="C86" s="161"/>
      <c r="D86" s="161"/>
      <c r="E86" s="161"/>
      <c r="F86" s="161"/>
      <c r="G86" s="161"/>
      <c r="H86" s="161"/>
      <c r="I86" s="161"/>
      <c r="J86" s="161"/>
      <c r="K86" s="161"/>
      <c r="L86" s="161"/>
      <c r="M86" s="161"/>
      <c r="N86" s="161"/>
      <c r="O86" s="219"/>
      <c r="P86" s="220"/>
      <c r="Q86" s="220"/>
      <c r="R86" s="220"/>
      <c r="S86" s="220"/>
      <c r="T86" s="220"/>
      <c r="U86" s="161"/>
      <c r="V86" s="161"/>
      <c r="AS86" s="94"/>
      <c r="AT86" s="94"/>
      <c r="AU86" s="94"/>
      <c r="AV86" s="94"/>
      <c r="AW86" s="94"/>
      <c r="AX86" s="94"/>
      <c r="AY86" s="94"/>
    </row>
    <row r="87" spans="1:51" x14ac:dyDescent="0.25">
      <c r="B87" s="161"/>
      <c r="C87" s="161"/>
      <c r="D87" s="161"/>
      <c r="E87" s="161"/>
      <c r="F87" s="161"/>
      <c r="G87" s="161"/>
      <c r="H87" s="161"/>
      <c r="I87" s="161"/>
      <c r="J87" s="161"/>
      <c r="K87" s="161"/>
      <c r="L87" s="161"/>
      <c r="M87" s="161"/>
      <c r="N87" s="161"/>
      <c r="O87" s="219"/>
      <c r="P87" s="220"/>
      <c r="Q87" s="220"/>
      <c r="R87" s="220"/>
      <c r="S87" s="220"/>
      <c r="T87" s="220"/>
      <c r="U87" s="161"/>
      <c r="V87" s="161"/>
      <c r="AS87" s="94"/>
      <c r="AT87" s="94"/>
      <c r="AU87" s="94"/>
      <c r="AV87" s="94"/>
      <c r="AW87" s="94"/>
      <c r="AX87" s="94"/>
      <c r="AY87" s="94"/>
    </row>
    <row r="88" spans="1:51" x14ac:dyDescent="0.25">
      <c r="B88" s="161"/>
      <c r="C88" s="161"/>
      <c r="D88" s="161"/>
      <c r="E88" s="161"/>
      <c r="F88" s="161"/>
      <c r="G88" s="161"/>
      <c r="H88" s="161"/>
      <c r="I88" s="161"/>
      <c r="J88" s="161"/>
      <c r="K88" s="161"/>
      <c r="L88" s="161"/>
      <c r="M88" s="161"/>
      <c r="N88" s="161"/>
      <c r="O88" s="219"/>
      <c r="P88" s="220"/>
      <c r="Q88" s="161"/>
      <c r="R88" s="161"/>
      <c r="S88" s="161"/>
      <c r="T88" s="220"/>
      <c r="U88" s="161"/>
      <c r="V88" s="161"/>
      <c r="AS88" s="94"/>
      <c r="AT88" s="94"/>
      <c r="AU88" s="94"/>
      <c r="AV88" s="94"/>
      <c r="AW88" s="94"/>
      <c r="AX88" s="94"/>
      <c r="AY88" s="94"/>
    </row>
    <row r="89" spans="1:51" x14ac:dyDescent="0.25">
      <c r="O89" s="96"/>
      <c r="Q89" s="96"/>
      <c r="R89" s="96"/>
      <c r="S89" s="96"/>
      <c r="AS89" s="94"/>
      <c r="AT89" s="94"/>
      <c r="AU89" s="94"/>
      <c r="AV89" s="94"/>
      <c r="AW89" s="94"/>
      <c r="AX89" s="94"/>
      <c r="AY89" s="94"/>
    </row>
    <row r="90" spans="1:51" x14ac:dyDescent="0.25">
      <c r="O90" s="12"/>
      <c r="P90" s="96"/>
      <c r="Q90" s="96"/>
      <c r="R90" s="96"/>
      <c r="S90" s="96"/>
      <c r="T90" s="96"/>
      <c r="AS90" s="94"/>
      <c r="AT90" s="94"/>
      <c r="AU90" s="94"/>
      <c r="AV90" s="94"/>
      <c r="AW90" s="94"/>
      <c r="AX90" s="94"/>
      <c r="AY90" s="94"/>
    </row>
    <row r="91" spans="1:51" x14ac:dyDescent="0.25">
      <c r="O91" s="12"/>
      <c r="P91" s="96"/>
      <c r="Q91" s="96"/>
      <c r="R91" s="96"/>
      <c r="S91" s="96"/>
      <c r="T91" s="96"/>
      <c r="U91" s="96"/>
      <c r="AS91" s="94"/>
      <c r="AT91" s="94"/>
      <c r="AU91" s="94"/>
      <c r="AV91" s="94"/>
      <c r="AW91" s="94"/>
      <c r="AX91" s="94"/>
      <c r="AY91" s="94"/>
    </row>
    <row r="92" spans="1:51" x14ac:dyDescent="0.25">
      <c r="O92" s="12"/>
      <c r="P92" s="96"/>
      <c r="T92" s="96"/>
      <c r="U92" s="96"/>
      <c r="AS92" s="94"/>
      <c r="AT92" s="94"/>
      <c r="AU92" s="94"/>
      <c r="AV92" s="94"/>
      <c r="AW92" s="94"/>
      <c r="AX92" s="94"/>
      <c r="AY92" s="94"/>
    </row>
    <row r="104" spans="45:51" x14ac:dyDescent="0.25">
      <c r="AS104" s="94"/>
      <c r="AT104" s="94"/>
      <c r="AU104" s="94"/>
      <c r="AV104" s="94"/>
      <c r="AW104" s="94"/>
      <c r="AX104" s="94"/>
      <c r="AY104" s="94"/>
    </row>
  </sheetData>
  <protectedRanges>
    <protectedRange sqref="S78:T81"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8:R81" name="Range2_12_1_6_1_1"/>
    <protectedRange sqref="L78:M81" name="Range2_2_12_1_7_1_1"/>
    <protectedRange sqref="AS11:AS15" name="Range1_4_1_1_1_1"/>
    <protectedRange sqref="J11:J15 J26:J34" name="Range1_1_2_1_10_1_1_1_1"/>
    <protectedRange sqref="S38:S40 S55:S77 S42:S52" name="Range2_12_3_1_1_1_1"/>
    <protectedRange sqref="D38:H38 N55:R55 N59:R77 N38:R40 N42:R52" name="Range2_12_1_3_1_1_1_1"/>
    <protectedRange sqref="I38:M38 F49:M49 G48:M48 E59:M77 E55:M55 E50:M52 E39:M40 E57:H58 E42:M47" name="Range2_2_12_1_6_1_1_1_1"/>
    <protectedRange sqref="D55 D50:D52 D39:D40 D57:D77 D42:D47" name="Range2_1_1_1_1_11_1_1_1_1_1_1"/>
    <protectedRange sqref="C55 C50:C52 C39:C40 C57:C77 C42:C47" name="Range2_1_2_1_1_1_1_1"/>
    <protectedRange sqref="C38" name="Range2_3_1_1_1_1_1"/>
    <protectedRange sqref="Q35" name="Range1_16_3_1_1_1_1_1_2"/>
    <protectedRange sqref="P35" name="Range1_16_3_1_1_2"/>
    <protectedRange sqref="U35 V11:V34 X11:AB34" name="Range1_16_3_1_1_3"/>
    <protectedRange sqref="L6 D6 D8 O8:U8" name="Range1_16_3_1_1_7"/>
    <protectedRange sqref="J78:K81" name="Range2_2_12_1_4_1_1_1_1_1_1_1_1_1_1_1_1_1_1_1"/>
    <protectedRange sqref="I78:I81" name="Range2_2_12_1_7_1_1_2_2_1_2"/>
    <protectedRange sqref="F78:H81" name="Range2_2_12_1_3_1_2_1_1_1_1_2_1_1_1_1_1_1_1_1_1_1_1"/>
    <protectedRange sqref="E78:E81"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 AR16 AR20 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E49" name="Range2_2_12_1_6_1_1_1_1_2"/>
    <protectedRange sqref="D49" name="Range2_1_1_1_1_11_1_1_1_1_1_1_2"/>
    <protectedRange sqref="C49" name="Range2_1_2_1_1_1_1_1_2"/>
    <protectedRange sqref="N58:R58" name="Range2_12_1_3_1_1_1_1_2_1_2_2_2_2_2_2_2_2_2_2"/>
    <protectedRange sqref="I58:M58" name="Range2_2_12_1_6_1_1_1_1_3_1_2_2_2_3_2_2_2_2_2_2"/>
    <protectedRange sqref="N57:R57" name="Range2_12_1_3_1_1_1_1_2_1_2_2_2_2_2_2_3_2_2_2_2_2_2"/>
    <protectedRange sqref="I57:M57" name="Range2_2_12_1_6_1_1_1_1_3_1_2_2_2_3_2_2_3_2_2_2_2_2_2"/>
    <protectedRange sqref="E56" name="Range2_2_12_1_6_1_1_1_1_3_1_2_2_2_1_2_2_2_2_2_2_2_2_2_2_2_2_2"/>
    <protectedRange sqref="D56" name="Range2_1_1_1_1_11_1_1_1_1_1_1_3_1_2_2_2_1_2_2_2_2_2_2_2_2_2_2_2_2_2"/>
    <protectedRange sqref="N56:R56" name="Range2_12_1_3_1_1_1_1_2_1_2_2_2_2_2_2_3_2_2_2_2_2_2_2_2"/>
    <protectedRange sqref="I56:M56" name="Range2_2_12_1_6_1_1_1_1_3_1_2_2_2_3_2_2_3_2_2_2_2_2_2_2_2"/>
    <protectedRange sqref="G56:H56" name="Range2_2_12_1_6_1_1_1_1_2_2_1_2_2_2_2_2_2_3_2_2_2_2_2_2_2_2"/>
    <protectedRange sqref="F56" name="Range2_2_12_1_6_1_1_1_1_3_1_2_2_2_1_2_2_2_2_2_2_2_2_2_2_2_2_2_2_2"/>
    <protectedRange sqref="C56" name="Range2_1_2_1_1_1_1_1_3_1_2_2_1_2_1_2_2_2_2_2_2_2_2_2_2_2_2_2_2"/>
    <protectedRange sqref="Q10" name="Range1_16_3_1_1_1_1_1_4_1"/>
    <protectedRange sqref="AG10" name="Range1_16_3_1_1_1_1_1_3"/>
    <protectedRange sqref="AP10" name="Range1_16_3_1_1_1_1_1_5"/>
    <protectedRange sqref="F48" name="Range2_12_5_1_1_1_2_2_1_1_1_1_1_1_1_1_1_1_1_2_1_1_1_2_1_1_1_1_1_1_1_1_1_1_1_1_1_1_1_1_2_1_1_1_1_1_1_1_1_1_2_1_1_3_1_1_1_3_1_1_1_1_1_1_1_1_1_1_1_1_1_1_1_1_1_1_1_1_1_1_2_1_1_1_1_1_1_1_1_1_1_1_2_2_1_2_1_1_1_1_1_1_1_1_1_1_1_1_1_2_2_2_2_2_2_2_2_1_1_1_2_3_2__4"/>
    <protectedRange sqref="C48"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60" name="Range2_12_5_1_1_1_1_1_2_1_1_2_1_1_1_1_1_1_1_1_1_1_1_1_1_1_1_1_1_2_1_1_1_1_1_1_1_1_1_1_1_1_1_1_3_1_1_1_2_1_1_1_1_1_1_1_1_1_2_1_1_1_1_1_1_1_1_1_1_1_1_1_1_1_1_1_1_1_1_1_1_1_1_1_1_2_1_1_1_2_2_1_1"/>
    <protectedRange sqref="B61" name="Range2_12_5_1_1_1_2_1_1_1_1_1_1_1_1_1_1_1_2_1_2_1_1_1_1_1_1_1_1_1_2_1_1_1_1_1_1_1_1_1_1_1_1_1_1_1_1_1_1_1_1_1_1_1_1_1_1_1_1_1_1_1_1_1_1_1_1_1_1_1_1_1_1_1_2_1_1_1_1_1_1_1_1_1_2_1_2_1_1_1_1_1_2_1_1_1_1_1_1_1_1_2_1_1_1_1_1_2_1_1"/>
    <protectedRange sqref="AR13:AR15 AR17:AR19 AR21:AR23 AR11" name="Range1_16_3_1_1_5_1_2"/>
    <protectedRange sqref="AR25:AR34" name="Range1_16_3_1_1_5_2"/>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S41" name="Range2_12_3_1_1_1_1_1"/>
    <protectedRange sqref="N41:R41" name="Range2_12_1_3_1_1_1_1_1"/>
    <protectedRange sqref="E41:M41" name="Range2_2_12_1_6_1_1_1_1_1"/>
    <protectedRange sqref="D41" name="Range2_1_1_1_1_11_1_1_1_1_1_1_1"/>
    <protectedRange sqref="C41" name="Range2_1_2_1_1_1_1_1_1"/>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5"/>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2"/>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15 AA11:AA12 AA33:AA34 X33:Y34 AA14:AA15 X16:AB32">
    <cfRule type="containsText" dxfId="735" priority="48" operator="containsText" text="N/A">
      <formula>NOT(ISERROR(SEARCH("N/A",X11)))</formula>
    </cfRule>
    <cfRule type="cellIs" dxfId="734" priority="61" operator="equal">
      <formula>0</formula>
    </cfRule>
  </conditionalFormatting>
  <conditionalFormatting sqref="AC11:AE34 X11:Y15 AA11:AA12 AA33:AA34 X33:Y34 AA14:AA15 X16:AB32">
    <cfRule type="cellIs" dxfId="733" priority="60" operator="greaterThanOrEqual">
      <formula>1185</formula>
    </cfRule>
  </conditionalFormatting>
  <conditionalFormatting sqref="AC11:AE34 X11:Y15 AA11:AA12 AA33:AA34 X33:Y34 AA14:AA15 X16:AB32">
    <cfRule type="cellIs" dxfId="732" priority="59" operator="between">
      <formula>0.1</formula>
      <formula>1184</formula>
    </cfRule>
  </conditionalFormatting>
  <conditionalFormatting sqref="X8">
    <cfRule type="cellIs" dxfId="731" priority="58" operator="equal">
      <formula>0</formula>
    </cfRule>
  </conditionalFormatting>
  <conditionalFormatting sqref="X8">
    <cfRule type="cellIs" dxfId="730" priority="57" operator="greaterThan">
      <formula>1179</formula>
    </cfRule>
  </conditionalFormatting>
  <conditionalFormatting sqref="X8">
    <cfRule type="cellIs" dxfId="729" priority="56" operator="greaterThan">
      <formula>99</formula>
    </cfRule>
  </conditionalFormatting>
  <conditionalFormatting sqref="X8">
    <cfRule type="cellIs" dxfId="728" priority="55" operator="greaterThan">
      <formula>0.99</formula>
    </cfRule>
  </conditionalFormatting>
  <conditionalFormatting sqref="AB8">
    <cfRule type="cellIs" dxfId="727" priority="54" operator="equal">
      <formula>0</formula>
    </cfRule>
  </conditionalFormatting>
  <conditionalFormatting sqref="AB8">
    <cfRule type="cellIs" dxfId="726" priority="53" operator="greaterThan">
      <formula>1179</formula>
    </cfRule>
  </conditionalFormatting>
  <conditionalFormatting sqref="AB8">
    <cfRule type="cellIs" dxfId="725" priority="52" operator="greaterThan">
      <formula>99</formula>
    </cfRule>
  </conditionalFormatting>
  <conditionalFormatting sqref="AB8">
    <cfRule type="cellIs" dxfId="724" priority="51" operator="greaterThan">
      <formula>0.99</formula>
    </cfRule>
  </conditionalFormatting>
  <conditionalFormatting sqref="AH11:AH31">
    <cfRule type="cellIs" dxfId="723" priority="49" operator="greaterThan">
      <formula>$AH$8</formula>
    </cfRule>
    <cfRule type="cellIs" dxfId="722" priority="50" operator="greaterThan">
      <formula>$AH$8</formula>
    </cfRule>
  </conditionalFormatting>
  <conditionalFormatting sqref="AB11:AB12 AB33:AB34 AB14:AB15">
    <cfRule type="containsText" dxfId="721" priority="44" operator="containsText" text="N/A">
      <formula>NOT(ISERROR(SEARCH("N/A",AB11)))</formula>
    </cfRule>
    <cfRule type="cellIs" dxfId="720" priority="47" operator="equal">
      <formula>0</formula>
    </cfRule>
  </conditionalFormatting>
  <conditionalFormatting sqref="AB11:AB12 AB33:AB34 AB14:AB15">
    <cfRule type="cellIs" dxfId="719" priority="46" operator="greaterThanOrEqual">
      <formula>1185</formula>
    </cfRule>
  </conditionalFormatting>
  <conditionalFormatting sqref="AB11:AB12 AB33:AB34 AB14:AB15">
    <cfRule type="cellIs" dxfId="718" priority="45" operator="between">
      <formula>0.1</formula>
      <formula>1184</formula>
    </cfRule>
  </conditionalFormatting>
  <conditionalFormatting sqref="AO11:AO34 AN11:AN35">
    <cfRule type="cellIs" dxfId="717" priority="43" operator="equal">
      <formula>0</formula>
    </cfRule>
  </conditionalFormatting>
  <conditionalFormatting sqref="AO11:AO34 AN11:AN35">
    <cfRule type="cellIs" dxfId="716" priority="42" operator="greaterThan">
      <formula>1179</formula>
    </cfRule>
  </conditionalFormatting>
  <conditionalFormatting sqref="AO11:AO34 AN11:AN35">
    <cfRule type="cellIs" dxfId="715" priority="41" operator="greaterThan">
      <formula>99</formula>
    </cfRule>
  </conditionalFormatting>
  <conditionalFormatting sqref="AO11:AO34 AN11:AN35">
    <cfRule type="cellIs" dxfId="714" priority="40" operator="greaterThan">
      <formula>0.99</formula>
    </cfRule>
  </conditionalFormatting>
  <conditionalFormatting sqref="AQ11:AQ34">
    <cfRule type="cellIs" dxfId="713" priority="39" operator="equal">
      <formula>0</formula>
    </cfRule>
  </conditionalFormatting>
  <conditionalFormatting sqref="AQ11:AQ34">
    <cfRule type="cellIs" dxfId="712" priority="38" operator="greaterThan">
      <formula>1179</formula>
    </cfRule>
  </conditionalFormatting>
  <conditionalFormatting sqref="AQ11:AQ34">
    <cfRule type="cellIs" dxfId="711" priority="37" operator="greaterThan">
      <formula>99</formula>
    </cfRule>
  </conditionalFormatting>
  <conditionalFormatting sqref="AQ11:AQ34">
    <cfRule type="cellIs" dxfId="710" priority="36" operator="greaterThan">
      <formula>0.99</formula>
    </cfRule>
  </conditionalFormatting>
  <conditionalFormatting sqref="Z11:Z12 Z33:Z34 Z14:Z15">
    <cfRule type="containsText" dxfId="709" priority="32" operator="containsText" text="N/A">
      <formula>NOT(ISERROR(SEARCH("N/A",Z11)))</formula>
    </cfRule>
    <cfRule type="cellIs" dxfId="708" priority="35" operator="equal">
      <formula>0</formula>
    </cfRule>
  </conditionalFormatting>
  <conditionalFormatting sqref="Z11:Z12 Z33:Z34 Z14:Z15">
    <cfRule type="cellIs" dxfId="707" priority="34" operator="greaterThanOrEqual">
      <formula>1185</formula>
    </cfRule>
  </conditionalFormatting>
  <conditionalFormatting sqref="Z11:Z12 Z33:Z34 Z14:Z15">
    <cfRule type="cellIs" dxfId="706" priority="33" operator="between">
      <formula>0.1</formula>
      <formula>1184</formula>
    </cfRule>
  </conditionalFormatting>
  <conditionalFormatting sqref="AJ11:AN35">
    <cfRule type="cellIs" dxfId="705" priority="31" operator="equal">
      <formula>0</formula>
    </cfRule>
  </conditionalFormatting>
  <conditionalFormatting sqref="AJ11:AN35">
    <cfRule type="cellIs" dxfId="704" priority="30" operator="greaterThan">
      <formula>1179</formula>
    </cfRule>
  </conditionalFormatting>
  <conditionalFormatting sqref="AJ11:AN35">
    <cfRule type="cellIs" dxfId="703" priority="29" operator="greaterThan">
      <formula>99</formula>
    </cfRule>
  </conditionalFormatting>
  <conditionalFormatting sqref="AJ11:AN35">
    <cfRule type="cellIs" dxfId="702" priority="28" operator="greaterThan">
      <formula>0.99</formula>
    </cfRule>
  </conditionalFormatting>
  <conditionalFormatting sqref="AP11:AP34">
    <cfRule type="cellIs" dxfId="701" priority="27" operator="equal">
      <formula>0</formula>
    </cfRule>
  </conditionalFormatting>
  <conditionalFormatting sqref="AP11:AP34">
    <cfRule type="cellIs" dxfId="700" priority="26" operator="greaterThan">
      <formula>1179</formula>
    </cfRule>
  </conditionalFormatting>
  <conditionalFormatting sqref="AP11:AP34">
    <cfRule type="cellIs" dxfId="699" priority="25" operator="greaterThan">
      <formula>99</formula>
    </cfRule>
  </conditionalFormatting>
  <conditionalFormatting sqref="AP11:AP34">
    <cfRule type="cellIs" dxfId="698" priority="24" operator="greaterThan">
      <formula>0.99</formula>
    </cfRule>
  </conditionalFormatting>
  <conditionalFormatting sqref="AH32:AH34">
    <cfRule type="cellIs" dxfId="697" priority="22" operator="greaterThan">
      <formula>$AH$8</formula>
    </cfRule>
    <cfRule type="cellIs" dxfId="696" priority="23" operator="greaterThan">
      <formula>$AH$8</formula>
    </cfRule>
  </conditionalFormatting>
  <conditionalFormatting sqref="AI11:AI34">
    <cfRule type="cellIs" dxfId="695" priority="21" operator="greaterThan">
      <formula>$AI$8</formula>
    </cfRule>
  </conditionalFormatting>
  <conditionalFormatting sqref="AL32:AN34 AM12:AN12 AL11:AL31">
    <cfRule type="cellIs" dxfId="694" priority="20" operator="equal">
      <formula>0</formula>
    </cfRule>
  </conditionalFormatting>
  <conditionalFormatting sqref="AL32:AN34 AM12:AN12 AL11:AL31">
    <cfRule type="cellIs" dxfId="693" priority="19" operator="greaterThan">
      <formula>1179</formula>
    </cfRule>
  </conditionalFormatting>
  <conditionalFormatting sqref="AL32:AN34 AM12:AN12 AL11:AL31">
    <cfRule type="cellIs" dxfId="692" priority="18" operator="greaterThan">
      <formula>99</formula>
    </cfRule>
  </conditionalFormatting>
  <conditionalFormatting sqref="AL32:AN34 AM12:AN12 AL11:AL31">
    <cfRule type="cellIs" dxfId="691" priority="17" operator="greaterThan">
      <formula>0.99</formula>
    </cfRule>
  </conditionalFormatting>
  <conditionalFormatting sqref="AM16:AM34">
    <cfRule type="cellIs" dxfId="690" priority="16" operator="equal">
      <formula>0</formula>
    </cfRule>
  </conditionalFormatting>
  <conditionalFormatting sqref="AM16:AM34">
    <cfRule type="cellIs" dxfId="689" priority="15" operator="greaterThan">
      <formula>1179</formula>
    </cfRule>
  </conditionalFormatting>
  <conditionalFormatting sqref="AM16:AM34">
    <cfRule type="cellIs" dxfId="688" priority="14" operator="greaterThan">
      <formula>99</formula>
    </cfRule>
  </conditionalFormatting>
  <conditionalFormatting sqref="AM16:AM34">
    <cfRule type="cellIs" dxfId="687" priority="13" operator="greaterThan">
      <formula>0.99</formula>
    </cfRule>
  </conditionalFormatting>
  <conditionalFormatting sqref="AA13">
    <cfRule type="containsText" dxfId="686" priority="9" operator="containsText" text="N/A">
      <formula>NOT(ISERROR(SEARCH("N/A",AA13)))</formula>
    </cfRule>
    <cfRule type="cellIs" dxfId="685" priority="12" operator="equal">
      <formula>0</formula>
    </cfRule>
  </conditionalFormatting>
  <conditionalFormatting sqref="AA13">
    <cfRule type="cellIs" dxfId="684" priority="11" operator="greaterThanOrEqual">
      <formula>1185</formula>
    </cfRule>
  </conditionalFormatting>
  <conditionalFormatting sqref="AA13">
    <cfRule type="cellIs" dxfId="683" priority="10" operator="between">
      <formula>0.1</formula>
      <formula>1184</formula>
    </cfRule>
  </conditionalFormatting>
  <conditionalFormatting sqref="AB13">
    <cfRule type="containsText" dxfId="682" priority="5" operator="containsText" text="N/A">
      <formula>NOT(ISERROR(SEARCH("N/A",AB13)))</formula>
    </cfRule>
    <cfRule type="cellIs" dxfId="681" priority="8" operator="equal">
      <formula>0</formula>
    </cfRule>
  </conditionalFormatting>
  <conditionalFormatting sqref="AB13">
    <cfRule type="cellIs" dxfId="680" priority="7" operator="greaterThanOrEqual">
      <formula>1185</formula>
    </cfRule>
  </conditionalFormatting>
  <conditionalFormatting sqref="AB13">
    <cfRule type="cellIs" dxfId="679" priority="6" operator="between">
      <formula>0.1</formula>
      <formula>1184</formula>
    </cfRule>
  </conditionalFormatting>
  <conditionalFormatting sqref="Z13">
    <cfRule type="containsText" dxfId="678" priority="1" operator="containsText" text="N/A">
      <formula>NOT(ISERROR(SEARCH("N/A",Z13)))</formula>
    </cfRule>
    <cfRule type="cellIs" dxfId="677" priority="4" operator="equal">
      <formula>0</formula>
    </cfRule>
  </conditionalFormatting>
  <conditionalFormatting sqref="Z13">
    <cfRule type="cellIs" dxfId="676" priority="3" operator="greaterThanOrEqual">
      <formula>1185</formula>
    </cfRule>
  </conditionalFormatting>
  <conditionalFormatting sqref="Z13">
    <cfRule type="cellIs" dxfId="675" priority="2" operator="between">
      <formula>0.1</formula>
      <formula>1184</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04"/>
  <sheetViews>
    <sheetView showWhiteSpace="0" topLeftCell="A31" zoomScaleNormal="100" workbookViewId="0">
      <selection activeCell="B50" sqref="B50"/>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126</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204"/>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01" t="s">
        <v>10</v>
      </c>
      <c r="I7" s="108" t="s">
        <v>11</v>
      </c>
      <c r="J7" s="108" t="s">
        <v>12</v>
      </c>
      <c r="K7" s="108" t="s">
        <v>13</v>
      </c>
      <c r="L7" s="12"/>
      <c r="M7" s="12"/>
      <c r="N7" s="12"/>
      <c r="O7" s="201"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42603</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26435</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205" t="s">
        <v>51</v>
      </c>
      <c r="V9" s="205" t="s">
        <v>52</v>
      </c>
      <c r="W9" s="283" t="s">
        <v>53</v>
      </c>
      <c r="X9" s="284" t="s">
        <v>54</v>
      </c>
      <c r="Y9" s="285"/>
      <c r="Z9" s="285"/>
      <c r="AA9" s="285"/>
      <c r="AB9" s="285"/>
      <c r="AC9" s="285"/>
      <c r="AD9" s="285"/>
      <c r="AE9" s="286"/>
      <c r="AF9" s="203" t="s">
        <v>55</v>
      </c>
      <c r="AG9" s="203" t="s">
        <v>56</v>
      </c>
      <c r="AH9" s="272" t="s">
        <v>57</v>
      </c>
      <c r="AI9" s="287" t="s">
        <v>58</v>
      </c>
      <c r="AJ9" s="205" t="s">
        <v>59</v>
      </c>
      <c r="AK9" s="205" t="s">
        <v>60</v>
      </c>
      <c r="AL9" s="205" t="s">
        <v>61</v>
      </c>
      <c r="AM9" s="205" t="s">
        <v>62</v>
      </c>
      <c r="AN9" s="205" t="s">
        <v>63</v>
      </c>
      <c r="AO9" s="205" t="s">
        <v>64</v>
      </c>
      <c r="AP9" s="205" t="s">
        <v>65</v>
      </c>
      <c r="AQ9" s="270" t="s">
        <v>66</v>
      </c>
      <c r="AR9" s="205" t="s">
        <v>67</v>
      </c>
      <c r="AS9" s="272" t="s">
        <v>68</v>
      </c>
      <c r="AV9" s="35" t="s">
        <v>69</v>
      </c>
      <c r="AW9" s="35" t="s">
        <v>70</v>
      </c>
      <c r="AY9" s="36" t="s">
        <v>71</v>
      </c>
    </row>
    <row r="10" spans="2:51" x14ac:dyDescent="0.25">
      <c r="B10" s="205" t="s">
        <v>72</v>
      </c>
      <c r="C10" s="205" t="s">
        <v>73</v>
      </c>
      <c r="D10" s="205" t="s">
        <v>74</v>
      </c>
      <c r="E10" s="205" t="s">
        <v>75</v>
      </c>
      <c r="F10" s="205" t="s">
        <v>74</v>
      </c>
      <c r="G10" s="205" t="s">
        <v>75</v>
      </c>
      <c r="H10" s="266"/>
      <c r="I10" s="205" t="s">
        <v>75</v>
      </c>
      <c r="J10" s="205" t="s">
        <v>75</v>
      </c>
      <c r="K10" s="205" t="s">
        <v>75</v>
      </c>
      <c r="L10" s="28" t="s">
        <v>29</v>
      </c>
      <c r="M10" s="269"/>
      <c r="N10" s="28" t="s">
        <v>29</v>
      </c>
      <c r="O10" s="271"/>
      <c r="P10" s="271"/>
      <c r="Q10" s="1">
        <f>'AUG 20'!Q34</f>
        <v>14007721</v>
      </c>
      <c r="R10" s="280"/>
      <c r="S10" s="281"/>
      <c r="T10" s="282"/>
      <c r="U10" s="205" t="s">
        <v>75</v>
      </c>
      <c r="V10" s="205" t="s">
        <v>75</v>
      </c>
      <c r="W10" s="283"/>
      <c r="X10" s="37" t="s">
        <v>76</v>
      </c>
      <c r="Y10" s="37" t="s">
        <v>77</v>
      </c>
      <c r="Z10" s="37" t="s">
        <v>78</v>
      </c>
      <c r="AA10" s="37" t="s">
        <v>79</v>
      </c>
      <c r="AB10" s="37" t="s">
        <v>80</v>
      </c>
      <c r="AC10" s="37" t="s">
        <v>81</v>
      </c>
      <c r="AD10" s="37" t="s">
        <v>82</v>
      </c>
      <c r="AE10" s="37" t="s">
        <v>83</v>
      </c>
      <c r="AF10" s="38"/>
      <c r="AG10" s="1">
        <f>'AUG 20'!AG34</f>
        <v>49444322</v>
      </c>
      <c r="AH10" s="272"/>
      <c r="AI10" s="288"/>
      <c r="AJ10" s="205" t="s">
        <v>84</v>
      </c>
      <c r="AK10" s="205" t="s">
        <v>84</v>
      </c>
      <c r="AL10" s="205" t="s">
        <v>84</v>
      </c>
      <c r="AM10" s="205" t="s">
        <v>84</v>
      </c>
      <c r="AN10" s="205" t="s">
        <v>84</v>
      </c>
      <c r="AO10" s="205" t="s">
        <v>84</v>
      </c>
      <c r="AP10" s="1">
        <f>'AUG 20'!AP34</f>
        <v>11170372</v>
      </c>
      <c r="AQ10" s="271"/>
      <c r="AR10" s="202" t="s">
        <v>85</v>
      </c>
      <c r="AS10" s="272"/>
      <c r="AV10" s="39" t="s">
        <v>86</v>
      </c>
      <c r="AW10" s="39" t="s">
        <v>87</v>
      </c>
      <c r="AY10" s="80" t="s">
        <v>126</v>
      </c>
    </row>
    <row r="11" spans="2:51" x14ac:dyDescent="0.25">
      <c r="B11" s="40">
        <v>2</v>
      </c>
      <c r="C11" s="40">
        <v>4.1666666666666664E-2</v>
      </c>
      <c r="D11" s="102">
        <v>4</v>
      </c>
      <c r="E11" s="41">
        <f t="shared" ref="E11:E34" si="0">D11/1.42</f>
        <v>2.8169014084507045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133</v>
      </c>
      <c r="P11" s="103">
        <v>106</v>
      </c>
      <c r="Q11" s="103">
        <v>14012542</v>
      </c>
      <c r="R11" s="46">
        <f>IF(ISBLANK(Q11),"-",Q11-Q10)</f>
        <v>4821</v>
      </c>
      <c r="S11" s="47">
        <f>R11*24/1000</f>
        <v>115.70399999999999</v>
      </c>
      <c r="T11" s="47">
        <f>R11/1000</f>
        <v>4.8209999999999997</v>
      </c>
      <c r="U11" s="104">
        <v>4.9000000000000004</v>
      </c>
      <c r="V11" s="104">
        <f>U11</f>
        <v>4.9000000000000004</v>
      </c>
      <c r="W11" s="105" t="s">
        <v>131</v>
      </c>
      <c r="X11" s="107">
        <v>0</v>
      </c>
      <c r="Y11" s="107">
        <v>0</v>
      </c>
      <c r="Z11" s="107">
        <v>1096</v>
      </c>
      <c r="AA11" s="107">
        <v>1185</v>
      </c>
      <c r="AB11" s="107">
        <v>1096</v>
      </c>
      <c r="AC11" s="48" t="s">
        <v>90</v>
      </c>
      <c r="AD11" s="48" t="s">
        <v>90</v>
      </c>
      <c r="AE11" s="48" t="s">
        <v>90</v>
      </c>
      <c r="AF11" s="106" t="s">
        <v>90</v>
      </c>
      <c r="AG11" s="112">
        <v>49445312</v>
      </c>
      <c r="AH11" s="49">
        <f>IF(ISBLANK(AG11),"-",AG11-AG10)</f>
        <v>990</v>
      </c>
      <c r="AI11" s="50">
        <f>AH11/T11</f>
        <v>205.35158680771625</v>
      </c>
      <c r="AJ11" s="95">
        <v>0</v>
      </c>
      <c r="AK11" s="95">
        <v>0</v>
      </c>
      <c r="AL11" s="95">
        <v>1</v>
      </c>
      <c r="AM11" s="95">
        <v>1</v>
      </c>
      <c r="AN11" s="95">
        <v>1</v>
      </c>
      <c r="AO11" s="95">
        <v>0.6</v>
      </c>
      <c r="AP11" s="107">
        <v>11171160</v>
      </c>
      <c r="AQ11" s="107">
        <f t="shared" ref="AQ11:AQ34" si="1">AP11-AP10</f>
        <v>788</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134</v>
      </c>
      <c r="P12" s="103">
        <v>108</v>
      </c>
      <c r="Q12" s="103">
        <v>14016998</v>
      </c>
      <c r="R12" s="46">
        <f t="shared" ref="R12:R34" si="4">IF(ISBLANK(Q12),"-",Q12-Q11)</f>
        <v>4456</v>
      </c>
      <c r="S12" s="47">
        <f t="shared" ref="S12:S34" si="5">R12*24/1000</f>
        <v>106.944</v>
      </c>
      <c r="T12" s="47">
        <f t="shared" ref="T12:T34" si="6">R12/1000</f>
        <v>4.4560000000000004</v>
      </c>
      <c r="U12" s="104">
        <v>6.8</v>
      </c>
      <c r="V12" s="104">
        <f t="shared" ref="V12:V34" si="7">U12</f>
        <v>6.8</v>
      </c>
      <c r="W12" s="105" t="s">
        <v>131</v>
      </c>
      <c r="X12" s="107">
        <v>0</v>
      </c>
      <c r="Y12" s="107">
        <v>0</v>
      </c>
      <c r="Z12" s="107">
        <v>1075</v>
      </c>
      <c r="AA12" s="107">
        <v>1185</v>
      </c>
      <c r="AB12" s="107">
        <v>1075</v>
      </c>
      <c r="AC12" s="48" t="s">
        <v>90</v>
      </c>
      <c r="AD12" s="48" t="s">
        <v>90</v>
      </c>
      <c r="AE12" s="48" t="s">
        <v>90</v>
      </c>
      <c r="AF12" s="106" t="s">
        <v>90</v>
      </c>
      <c r="AG12" s="112">
        <v>49446144</v>
      </c>
      <c r="AH12" s="49">
        <f>IF(ISBLANK(AG12),"-",AG12-AG11)</f>
        <v>832</v>
      </c>
      <c r="AI12" s="50">
        <f t="shared" ref="AI12:AI34" si="8">AH12/T12</f>
        <v>186.7145421903052</v>
      </c>
      <c r="AJ12" s="95">
        <v>0</v>
      </c>
      <c r="AK12" s="95">
        <v>0</v>
      </c>
      <c r="AL12" s="95">
        <v>1</v>
      </c>
      <c r="AM12" s="95">
        <v>1</v>
      </c>
      <c r="AN12" s="95">
        <v>1</v>
      </c>
      <c r="AO12" s="95">
        <v>0.6</v>
      </c>
      <c r="AP12" s="107">
        <v>11172076</v>
      </c>
      <c r="AQ12" s="107">
        <f t="shared" si="1"/>
        <v>916</v>
      </c>
      <c r="AR12" s="110">
        <v>0.98</v>
      </c>
      <c r="AS12" s="52" t="s">
        <v>113</v>
      </c>
      <c r="AV12" s="39" t="s">
        <v>92</v>
      </c>
      <c r="AW12" s="39" t="s">
        <v>93</v>
      </c>
      <c r="AY12" s="80" t="s">
        <v>124</v>
      </c>
    </row>
    <row r="13" spans="2:51" x14ac:dyDescent="0.25">
      <c r="B13" s="40">
        <v>2.0833333333333299</v>
      </c>
      <c r="C13" s="40">
        <v>0.125</v>
      </c>
      <c r="D13" s="102">
        <v>4</v>
      </c>
      <c r="E13" s="41">
        <f t="shared" si="0"/>
        <v>2.8169014084507045</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130</v>
      </c>
      <c r="P13" s="103">
        <v>110</v>
      </c>
      <c r="Q13" s="103">
        <v>14021353</v>
      </c>
      <c r="R13" s="46">
        <f t="shared" si="4"/>
        <v>4355</v>
      </c>
      <c r="S13" s="47">
        <f t="shared" si="5"/>
        <v>104.52</v>
      </c>
      <c r="T13" s="47">
        <f t="shared" si="6"/>
        <v>4.3550000000000004</v>
      </c>
      <c r="U13" s="104">
        <v>8</v>
      </c>
      <c r="V13" s="104">
        <f t="shared" si="7"/>
        <v>8</v>
      </c>
      <c r="W13" s="105" t="s">
        <v>131</v>
      </c>
      <c r="X13" s="107">
        <v>0</v>
      </c>
      <c r="Y13" s="107">
        <v>0</v>
      </c>
      <c r="Z13" s="107">
        <v>1076</v>
      </c>
      <c r="AA13" s="107">
        <v>1185</v>
      </c>
      <c r="AB13" s="107">
        <v>1076</v>
      </c>
      <c r="AC13" s="48" t="s">
        <v>90</v>
      </c>
      <c r="AD13" s="48" t="s">
        <v>90</v>
      </c>
      <c r="AE13" s="48" t="s">
        <v>90</v>
      </c>
      <c r="AF13" s="106" t="s">
        <v>90</v>
      </c>
      <c r="AG13" s="112">
        <v>49447009</v>
      </c>
      <c r="AH13" s="49">
        <f>IF(ISBLANK(AG13),"-",AG13-AG12)</f>
        <v>865</v>
      </c>
      <c r="AI13" s="50">
        <f t="shared" si="8"/>
        <v>198.62227324913891</v>
      </c>
      <c r="AJ13" s="95">
        <v>0</v>
      </c>
      <c r="AK13" s="95">
        <v>0</v>
      </c>
      <c r="AL13" s="95">
        <v>1</v>
      </c>
      <c r="AM13" s="95">
        <v>1</v>
      </c>
      <c r="AN13" s="95">
        <v>1</v>
      </c>
      <c r="AO13" s="95">
        <v>0.6</v>
      </c>
      <c r="AP13" s="107">
        <v>11172760</v>
      </c>
      <c r="AQ13" s="107">
        <f t="shared" si="1"/>
        <v>684</v>
      </c>
      <c r="AR13" s="51"/>
      <c r="AS13" s="52" t="s">
        <v>113</v>
      </c>
      <c r="AV13" s="39" t="s">
        <v>94</v>
      </c>
      <c r="AW13" s="39" t="s">
        <v>95</v>
      </c>
      <c r="AY13" s="80" t="s">
        <v>129</v>
      </c>
    </row>
    <row r="14" spans="2:51" x14ac:dyDescent="0.25">
      <c r="B14" s="40">
        <v>2.125</v>
      </c>
      <c r="C14" s="40">
        <v>0.16666666666666699</v>
      </c>
      <c r="D14" s="102">
        <v>4</v>
      </c>
      <c r="E14" s="41">
        <f t="shared" si="0"/>
        <v>2.8169014084507045</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125</v>
      </c>
      <c r="P14" s="103">
        <v>119</v>
      </c>
      <c r="Q14" s="103">
        <v>14024763</v>
      </c>
      <c r="R14" s="46">
        <f t="shared" si="4"/>
        <v>3410</v>
      </c>
      <c r="S14" s="47">
        <f t="shared" si="5"/>
        <v>81.84</v>
      </c>
      <c r="T14" s="47">
        <f t="shared" si="6"/>
        <v>3.41</v>
      </c>
      <c r="U14" s="104">
        <v>9.5</v>
      </c>
      <c r="V14" s="104">
        <f t="shared" si="7"/>
        <v>9.5</v>
      </c>
      <c r="W14" s="105" t="s">
        <v>131</v>
      </c>
      <c r="X14" s="107">
        <v>0</v>
      </c>
      <c r="Y14" s="107">
        <v>0</v>
      </c>
      <c r="Z14" s="107">
        <v>1097</v>
      </c>
      <c r="AA14" s="107">
        <v>1185</v>
      </c>
      <c r="AB14" s="107">
        <v>1097</v>
      </c>
      <c r="AC14" s="48" t="s">
        <v>90</v>
      </c>
      <c r="AD14" s="48" t="s">
        <v>90</v>
      </c>
      <c r="AE14" s="48" t="s">
        <v>90</v>
      </c>
      <c r="AF14" s="106" t="s">
        <v>90</v>
      </c>
      <c r="AG14" s="112">
        <v>49448025</v>
      </c>
      <c r="AH14" s="49">
        <f t="shared" ref="AH14:AH34" si="9">IF(ISBLANK(AG14),"-",AG14-AG13)</f>
        <v>1016</v>
      </c>
      <c r="AI14" s="50">
        <f t="shared" si="8"/>
        <v>297.94721407624633</v>
      </c>
      <c r="AJ14" s="95">
        <v>0</v>
      </c>
      <c r="AK14" s="95">
        <v>0</v>
      </c>
      <c r="AL14" s="95">
        <v>1</v>
      </c>
      <c r="AM14" s="95">
        <v>1</v>
      </c>
      <c r="AN14" s="95">
        <v>1</v>
      </c>
      <c r="AO14" s="95">
        <v>0.6</v>
      </c>
      <c r="AP14" s="107">
        <v>11173160</v>
      </c>
      <c r="AQ14" s="107">
        <f>AP14-AP13</f>
        <v>400</v>
      </c>
      <c r="AR14" s="51"/>
      <c r="AS14" s="52" t="s">
        <v>113</v>
      </c>
      <c r="AT14" s="54"/>
      <c r="AV14" s="39" t="s">
        <v>96</v>
      </c>
      <c r="AW14" s="39" t="s">
        <v>97</v>
      </c>
      <c r="AY14" s="80" t="s">
        <v>146</v>
      </c>
    </row>
    <row r="15" spans="2:51" ht="14.25" customHeight="1" x14ac:dyDescent="0.25">
      <c r="B15" s="40">
        <v>2.1666666666666701</v>
      </c>
      <c r="C15" s="40">
        <v>0.20833333333333301</v>
      </c>
      <c r="D15" s="102">
        <v>5</v>
      </c>
      <c r="E15" s="41">
        <f t="shared" si="0"/>
        <v>3.5211267605633805</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127</v>
      </c>
      <c r="P15" s="103">
        <v>121</v>
      </c>
      <c r="Q15" s="103">
        <v>14029276</v>
      </c>
      <c r="R15" s="46">
        <f t="shared" si="4"/>
        <v>4513</v>
      </c>
      <c r="S15" s="47">
        <f t="shared" si="5"/>
        <v>108.312</v>
      </c>
      <c r="T15" s="47">
        <f t="shared" si="6"/>
        <v>4.5129999999999999</v>
      </c>
      <c r="U15" s="104">
        <v>9.5</v>
      </c>
      <c r="V15" s="104">
        <f t="shared" si="7"/>
        <v>9.5</v>
      </c>
      <c r="W15" s="105" t="s">
        <v>131</v>
      </c>
      <c r="X15" s="107">
        <v>0</v>
      </c>
      <c r="Y15" s="107">
        <v>0</v>
      </c>
      <c r="Z15" s="107">
        <v>1127</v>
      </c>
      <c r="AA15" s="107">
        <v>1185</v>
      </c>
      <c r="AB15" s="107">
        <v>1127</v>
      </c>
      <c r="AC15" s="48" t="s">
        <v>90</v>
      </c>
      <c r="AD15" s="48" t="s">
        <v>90</v>
      </c>
      <c r="AE15" s="48" t="s">
        <v>90</v>
      </c>
      <c r="AF15" s="106" t="s">
        <v>90</v>
      </c>
      <c r="AG15" s="112">
        <v>49449060</v>
      </c>
      <c r="AH15" s="49">
        <f t="shared" si="9"/>
        <v>1035</v>
      </c>
      <c r="AI15" s="50">
        <f t="shared" si="8"/>
        <v>229.3374695324618</v>
      </c>
      <c r="AJ15" s="95">
        <v>0</v>
      </c>
      <c r="AK15" s="95">
        <v>0</v>
      </c>
      <c r="AL15" s="95">
        <v>1</v>
      </c>
      <c r="AM15" s="95">
        <v>1</v>
      </c>
      <c r="AN15" s="95">
        <v>1</v>
      </c>
      <c r="AO15" s="95">
        <v>0</v>
      </c>
      <c r="AP15" s="107">
        <v>11173160</v>
      </c>
      <c r="AQ15" s="107">
        <f>AP15-AP14</f>
        <v>0</v>
      </c>
      <c r="AR15" s="51"/>
      <c r="AS15" s="52" t="s">
        <v>113</v>
      </c>
      <c r="AV15" s="39" t="s">
        <v>98</v>
      </c>
      <c r="AW15" s="39" t="s">
        <v>99</v>
      </c>
      <c r="AY15" s="94"/>
    </row>
    <row r="16" spans="2:51" x14ac:dyDescent="0.25">
      <c r="B16" s="40">
        <v>2.2083333333333299</v>
      </c>
      <c r="C16" s="40">
        <v>0.25</v>
      </c>
      <c r="D16" s="102">
        <v>6</v>
      </c>
      <c r="E16" s="41">
        <f t="shared" si="0"/>
        <v>4.2253521126760569</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132</v>
      </c>
      <c r="P16" s="103">
        <v>130</v>
      </c>
      <c r="Q16" s="103">
        <v>14034542</v>
      </c>
      <c r="R16" s="46">
        <f t="shared" si="4"/>
        <v>5266</v>
      </c>
      <c r="S16" s="47">
        <f t="shared" si="5"/>
        <v>126.384</v>
      </c>
      <c r="T16" s="47">
        <f t="shared" si="6"/>
        <v>5.266</v>
      </c>
      <c r="U16" s="104">
        <v>9.5</v>
      </c>
      <c r="V16" s="104">
        <f t="shared" si="7"/>
        <v>9.5</v>
      </c>
      <c r="W16" s="105" t="s">
        <v>131</v>
      </c>
      <c r="X16" s="107">
        <v>0</v>
      </c>
      <c r="Y16" s="107">
        <v>0</v>
      </c>
      <c r="Z16" s="107">
        <v>1077</v>
      </c>
      <c r="AA16" s="107">
        <v>1185</v>
      </c>
      <c r="AB16" s="107">
        <v>1077</v>
      </c>
      <c r="AC16" s="48" t="s">
        <v>90</v>
      </c>
      <c r="AD16" s="48" t="s">
        <v>90</v>
      </c>
      <c r="AE16" s="48" t="s">
        <v>90</v>
      </c>
      <c r="AF16" s="106" t="s">
        <v>90</v>
      </c>
      <c r="AG16" s="112">
        <v>49449917</v>
      </c>
      <c r="AH16" s="49">
        <f t="shared" si="9"/>
        <v>857</v>
      </c>
      <c r="AI16" s="50">
        <f t="shared" si="8"/>
        <v>162.74211925560198</v>
      </c>
      <c r="AJ16" s="95">
        <v>0</v>
      </c>
      <c r="AK16" s="95">
        <v>0</v>
      </c>
      <c r="AL16" s="95">
        <v>1</v>
      </c>
      <c r="AM16" s="95">
        <v>1</v>
      </c>
      <c r="AN16" s="95">
        <v>1</v>
      </c>
      <c r="AO16" s="95">
        <v>0</v>
      </c>
      <c r="AP16" s="107">
        <v>11173160</v>
      </c>
      <c r="AQ16" s="107">
        <f>AP16-AP15</f>
        <v>0</v>
      </c>
      <c r="AR16" s="53">
        <v>1.05</v>
      </c>
      <c r="AS16" s="52" t="s">
        <v>101</v>
      </c>
      <c r="AV16" s="39" t="s">
        <v>102</v>
      </c>
      <c r="AW16" s="39" t="s">
        <v>103</v>
      </c>
      <c r="AY16" s="94"/>
    </row>
    <row r="17" spans="1:51" x14ac:dyDescent="0.25">
      <c r="B17" s="40">
        <v>2.25</v>
      </c>
      <c r="C17" s="40">
        <v>0.29166666666666702</v>
      </c>
      <c r="D17" s="102">
        <v>8</v>
      </c>
      <c r="E17" s="41">
        <f t="shared" si="0"/>
        <v>5.6338028169014089</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139</v>
      </c>
      <c r="P17" s="103">
        <v>138</v>
      </c>
      <c r="Q17" s="103">
        <v>14040124</v>
      </c>
      <c r="R17" s="46">
        <f t="shared" si="4"/>
        <v>5582</v>
      </c>
      <c r="S17" s="47">
        <f t="shared" si="5"/>
        <v>133.96799999999999</v>
      </c>
      <c r="T17" s="47">
        <f t="shared" si="6"/>
        <v>5.5819999999999999</v>
      </c>
      <c r="U17" s="104">
        <v>9.5</v>
      </c>
      <c r="V17" s="104">
        <f t="shared" si="7"/>
        <v>9.5</v>
      </c>
      <c r="W17" s="105" t="s">
        <v>131</v>
      </c>
      <c r="X17" s="107">
        <v>0</v>
      </c>
      <c r="Y17" s="107">
        <v>0</v>
      </c>
      <c r="Z17" s="107">
        <v>1117</v>
      </c>
      <c r="AA17" s="107">
        <v>1185</v>
      </c>
      <c r="AB17" s="107">
        <v>1117</v>
      </c>
      <c r="AC17" s="48" t="s">
        <v>90</v>
      </c>
      <c r="AD17" s="48" t="s">
        <v>90</v>
      </c>
      <c r="AE17" s="48" t="s">
        <v>90</v>
      </c>
      <c r="AF17" s="106" t="s">
        <v>90</v>
      </c>
      <c r="AG17" s="112">
        <v>49450875</v>
      </c>
      <c r="AH17" s="49">
        <f t="shared" si="9"/>
        <v>958</v>
      </c>
      <c r="AI17" s="50">
        <f t="shared" si="8"/>
        <v>171.62307416696524</v>
      </c>
      <c r="AJ17" s="95">
        <v>0</v>
      </c>
      <c r="AK17" s="95">
        <v>0</v>
      </c>
      <c r="AL17" s="95">
        <v>1</v>
      </c>
      <c r="AM17" s="95">
        <v>1</v>
      </c>
      <c r="AN17" s="95">
        <v>1</v>
      </c>
      <c r="AO17" s="95">
        <v>0</v>
      </c>
      <c r="AP17" s="107">
        <v>11173160</v>
      </c>
      <c r="AQ17" s="107">
        <f t="shared" si="1"/>
        <v>0</v>
      </c>
      <c r="AR17" s="51"/>
      <c r="AS17" s="52" t="s">
        <v>101</v>
      </c>
      <c r="AT17" s="54"/>
      <c r="AV17" s="39" t="s">
        <v>104</v>
      </c>
      <c r="AW17" s="39" t="s">
        <v>105</v>
      </c>
      <c r="AY17" s="97"/>
    </row>
    <row r="18" spans="1:51" x14ac:dyDescent="0.25">
      <c r="B18" s="40">
        <v>2.2916666666666701</v>
      </c>
      <c r="C18" s="40">
        <v>0.33333333333333298</v>
      </c>
      <c r="D18" s="102">
        <v>8</v>
      </c>
      <c r="E18" s="41">
        <f t="shared" si="0"/>
        <v>5.6338028169014089</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145</v>
      </c>
      <c r="P18" s="103">
        <v>138</v>
      </c>
      <c r="Q18" s="103">
        <v>14046105</v>
      </c>
      <c r="R18" s="46">
        <f t="shared" si="4"/>
        <v>5981</v>
      </c>
      <c r="S18" s="47">
        <f t="shared" si="5"/>
        <v>143.54400000000001</v>
      </c>
      <c r="T18" s="47">
        <f t="shared" si="6"/>
        <v>5.9809999999999999</v>
      </c>
      <c r="U18" s="104">
        <v>9.5</v>
      </c>
      <c r="V18" s="104">
        <f t="shared" si="7"/>
        <v>9.5</v>
      </c>
      <c r="W18" s="105" t="s">
        <v>131</v>
      </c>
      <c r="X18" s="107">
        <v>0</v>
      </c>
      <c r="Y18" s="107">
        <v>0</v>
      </c>
      <c r="Z18" s="107">
        <v>1187</v>
      </c>
      <c r="AA18" s="107">
        <v>1185</v>
      </c>
      <c r="AB18" s="107">
        <v>1187</v>
      </c>
      <c r="AC18" s="48" t="s">
        <v>90</v>
      </c>
      <c r="AD18" s="48" t="s">
        <v>90</v>
      </c>
      <c r="AE18" s="48" t="s">
        <v>90</v>
      </c>
      <c r="AF18" s="106" t="s">
        <v>90</v>
      </c>
      <c r="AG18" s="112">
        <v>49451954</v>
      </c>
      <c r="AH18" s="49">
        <f t="shared" si="9"/>
        <v>1079</v>
      </c>
      <c r="AI18" s="50">
        <f t="shared" si="8"/>
        <v>180.40461461294097</v>
      </c>
      <c r="AJ18" s="95">
        <v>0</v>
      </c>
      <c r="AK18" s="95">
        <v>0</v>
      </c>
      <c r="AL18" s="95">
        <v>1</v>
      </c>
      <c r="AM18" s="95">
        <v>1</v>
      </c>
      <c r="AN18" s="95">
        <v>1</v>
      </c>
      <c r="AO18" s="95">
        <v>0</v>
      </c>
      <c r="AP18" s="107">
        <v>11173160</v>
      </c>
      <c r="AQ18" s="107">
        <f t="shared" si="1"/>
        <v>0</v>
      </c>
      <c r="AR18" s="51"/>
      <c r="AS18" s="52" t="s">
        <v>101</v>
      </c>
      <c r="AV18" s="39" t="s">
        <v>106</v>
      </c>
      <c r="AW18" s="39" t="s">
        <v>107</v>
      </c>
      <c r="AY18" s="97"/>
    </row>
    <row r="19" spans="1:51" x14ac:dyDescent="0.25">
      <c r="A19" s="94" t="s">
        <v>130</v>
      </c>
      <c r="B19" s="40">
        <v>2.3333333333333299</v>
      </c>
      <c r="C19" s="40">
        <v>0.375</v>
      </c>
      <c r="D19" s="102">
        <v>7</v>
      </c>
      <c r="E19" s="41">
        <f t="shared" si="0"/>
        <v>4.9295774647887329</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141</v>
      </c>
      <c r="P19" s="103">
        <v>146</v>
      </c>
      <c r="Q19" s="103">
        <v>14052231</v>
      </c>
      <c r="R19" s="46">
        <f t="shared" si="4"/>
        <v>6126</v>
      </c>
      <c r="S19" s="47">
        <f t="shared" si="5"/>
        <v>147.024</v>
      </c>
      <c r="T19" s="47">
        <f t="shared" si="6"/>
        <v>6.1260000000000003</v>
      </c>
      <c r="U19" s="104">
        <v>9.1999999999999993</v>
      </c>
      <c r="V19" s="104">
        <f t="shared" si="7"/>
        <v>9.1999999999999993</v>
      </c>
      <c r="W19" s="105" t="s">
        <v>127</v>
      </c>
      <c r="X19" s="107">
        <v>1006</v>
      </c>
      <c r="Y19" s="107">
        <v>0</v>
      </c>
      <c r="Z19" s="107">
        <v>1187</v>
      </c>
      <c r="AA19" s="107">
        <v>1185</v>
      </c>
      <c r="AB19" s="107">
        <v>1187</v>
      </c>
      <c r="AC19" s="48" t="s">
        <v>90</v>
      </c>
      <c r="AD19" s="48" t="s">
        <v>90</v>
      </c>
      <c r="AE19" s="48" t="s">
        <v>90</v>
      </c>
      <c r="AF19" s="106" t="s">
        <v>90</v>
      </c>
      <c r="AG19" s="112">
        <v>49453140</v>
      </c>
      <c r="AH19" s="49">
        <f t="shared" si="9"/>
        <v>1186</v>
      </c>
      <c r="AI19" s="50">
        <f t="shared" si="8"/>
        <v>193.60104472739144</v>
      </c>
      <c r="AJ19" s="95">
        <v>1</v>
      </c>
      <c r="AK19" s="95">
        <v>0</v>
      </c>
      <c r="AL19" s="95">
        <v>1</v>
      </c>
      <c r="AM19" s="95">
        <v>1</v>
      </c>
      <c r="AN19" s="95">
        <v>1</v>
      </c>
      <c r="AO19" s="95">
        <v>0</v>
      </c>
      <c r="AP19" s="107">
        <v>11173160</v>
      </c>
      <c r="AQ19" s="107">
        <f t="shared" si="1"/>
        <v>0</v>
      </c>
      <c r="AR19" s="51"/>
      <c r="AS19" s="52" t="s">
        <v>101</v>
      </c>
      <c r="AV19" s="39" t="s">
        <v>108</v>
      </c>
      <c r="AW19" s="39" t="s">
        <v>109</v>
      </c>
      <c r="AY19" s="97"/>
    </row>
    <row r="20" spans="1:51" x14ac:dyDescent="0.25">
      <c r="B20" s="40">
        <v>2.375</v>
      </c>
      <c r="C20" s="40">
        <v>0.41666666666666669</v>
      </c>
      <c r="D20" s="102">
        <v>7</v>
      </c>
      <c r="E20" s="41">
        <f t="shared" si="0"/>
        <v>4.9295774647887329</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138</v>
      </c>
      <c r="P20" s="103">
        <v>147</v>
      </c>
      <c r="Q20" s="103">
        <v>14058360</v>
      </c>
      <c r="R20" s="46">
        <f t="shared" si="4"/>
        <v>6129</v>
      </c>
      <c r="S20" s="47">
        <f t="shared" si="5"/>
        <v>147.096</v>
      </c>
      <c r="T20" s="47">
        <f t="shared" si="6"/>
        <v>6.1289999999999996</v>
      </c>
      <c r="U20" s="104">
        <v>8.6999999999999993</v>
      </c>
      <c r="V20" s="104">
        <f t="shared" si="7"/>
        <v>8.6999999999999993</v>
      </c>
      <c r="W20" s="105" t="s">
        <v>127</v>
      </c>
      <c r="X20" s="107">
        <v>1026</v>
      </c>
      <c r="Y20" s="107">
        <v>0</v>
      </c>
      <c r="Z20" s="107">
        <v>1188</v>
      </c>
      <c r="AA20" s="107">
        <v>1185</v>
      </c>
      <c r="AB20" s="107">
        <v>1187</v>
      </c>
      <c r="AC20" s="48" t="s">
        <v>90</v>
      </c>
      <c r="AD20" s="48" t="s">
        <v>90</v>
      </c>
      <c r="AE20" s="48" t="s">
        <v>90</v>
      </c>
      <c r="AF20" s="106" t="s">
        <v>90</v>
      </c>
      <c r="AG20" s="112">
        <v>49454336</v>
      </c>
      <c r="AH20" s="49">
        <f t="shared" si="9"/>
        <v>1196</v>
      </c>
      <c r="AI20" s="50">
        <f t="shared" si="8"/>
        <v>195.13786914667972</v>
      </c>
      <c r="AJ20" s="95">
        <v>1</v>
      </c>
      <c r="AK20" s="95">
        <v>0</v>
      </c>
      <c r="AL20" s="95">
        <v>1</v>
      </c>
      <c r="AM20" s="95">
        <v>1</v>
      </c>
      <c r="AN20" s="95">
        <v>1</v>
      </c>
      <c r="AO20" s="95">
        <v>0</v>
      </c>
      <c r="AP20" s="107">
        <v>11173160</v>
      </c>
      <c r="AQ20" s="107">
        <v>0</v>
      </c>
      <c r="AR20" s="53">
        <v>1.32</v>
      </c>
      <c r="AS20" s="52" t="s">
        <v>130</v>
      </c>
      <c r="AY20" s="97"/>
    </row>
    <row r="21" spans="1:51" x14ac:dyDescent="0.25">
      <c r="B21" s="40">
        <v>2.4166666666666701</v>
      </c>
      <c r="C21" s="40">
        <v>0.45833333333333298</v>
      </c>
      <c r="D21" s="102">
        <v>6</v>
      </c>
      <c r="E21" s="41">
        <f t="shared" si="0"/>
        <v>4.2253521126760569</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136</v>
      </c>
      <c r="P21" s="103">
        <v>145</v>
      </c>
      <c r="Q21" s="103">
        <v>14064555</v>
      </c>
      <c r="R21" s="46">
        <f t="shared" si="4"/>
        <v>6195</v>
      </c>
      <c r="S21" s="47">
        <f t="shared" si="5"/>
        <v>148.68</v>
      </c>
      <c r="T21" s="47">
        <f t="shared" si="6"/>
        <v>6.1950000000000003</v>
      </c>
      <c r="U21" s="104">
        <v>8.1</v>
      </c>
      <c r="V21" s="104">
        <f t="shared" si="7"/>
        <v>8.1</v>
      </c>
      <c r="W21" s="105" t="s">
        <v>127</v>
      </c>
      <c r="X21" s="107">
        <v>1047</v>
      </c>
      <c r="Y21" s="107">
        <v>0</v>
      </c>
      <c r="Z21" s="107">
        <v>1187</v>
      </c>
      <c r="AA21" s="107">
        <v>1185</v>
      </c>
      <c r="AB21" s="107">
        <v>1187</v>
      </c>
      <c r="AC21" s="48" t="s">
        <v>90</v>
      </c>
      <c r="AD21" s="48" t="s">
        <v>90</v>
      </c>
      <c r="AE21" s="48" t="s">
        <v>90</v>
      </c>
      <c r="AF21" s="106" t="s">
        <v>90</v>
      </c>
      <c r="AG21" s="112">
        <v>49455551</v>
      </c>
      <c r="AH21" s="49">
        <f t="shared" si="9"/>
        <v>1215</v>
      </c>
      <c r="AI21" s="50">
        <f t="shared" si="8"/>
        <v>196.12590799031477</v>
      </c>
      <c r="AJ21" s="95">
        <v>1</v>
      </c>
      <c r="AK21" s="95">
        <v>0</v>
      </c>
      <c r="AL21" s="95">
        <v>1</v>
      </c>
      <c r="AM21" s="95">
        <v>1</v>
      </c>
      <c r="AN21" s="95">
        <v>1</v>
      </c>
      <c r="AO21" s="95">
        <v>0</v>
      </c>
      <c r="AP21" s="107">
        <v>11173160</v>
      </c>
      <c r="AQ21" s="107">
        <f t="shared" si="1"/>
        <v>0</v>
      </c>
      <c r="AR21" s="51"/>
      <c r="AS21" s="52" t="s">
        <v>101</v>
      </c>
      <c r="AY21" s="97"/>
    </row>
    <row r="22" spans="1:51" x14ac:dyDescent="0.25">
      <c r="A22" s="94" t="s">
        <v>135</v>
      </c>
      <c r="B22" s="40">
        <v>2.4583333333333299</v>
      </c>
      <c r="C22" s="40">
        <v>0.5</v>
      </c>
      <c r="D22" s="102">
        <v>6</v>
      </c>
      <c r="E22" s="41">
        <f t="shared" si="0"/>
        <v>4.2253521126760569</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133</v>
      </c>
      <c r="P22" s="103">
        <v>144</v>
      </c>
      <c r="Q22" s="103">
        <v>14070649</v>
      </c>
      <c r="R22" s="46">
        <f t="shared" si="4"/>
        <v>6094</v>
      </c>
      <c r="S22" s="47">
        <f t="shared" si="5"/>
        <v>146.256</v>
      </c>
      <c r="T22" s="47">
        <f t="shared" si="6"/>
        <v>6.0940000000000003</v>
      </c>
      <c r="U22" s="104">
        <v>7.5</v>
      </c>
      <c r="V22" s="104">
        <f t="shared" si="7"/>
        <v>7.5</v>
      </c>
      <c r="W22" s="105" t="s">
        <v>127</v>
      </c>
      <c r="X22" s="107">
        <v>1046</v>
      </c>
      <c r="Y22" s="107">
        <v>0</v>
      </c>
      <c r="Z22" s="107">
        <v>1187</v>
      </c>
      <c r="AA22" s="107">
        <v>1185</v>
      </c>
      <c r="AB22" s="107">
        <v>1186</v>
      </c>
      <c r="AC22" s="48" t="s">
        <v>90</v>
      </c>
      <c r="AD22" s="48" t="s">
        <v>90</v>
      </c>
      <c r="AE22" s="48" t="s">
        <v>90</v>
      </c>
      <c r="AF22" s="106" t="s">
        <v>90</v>
      </c>
      <c r="AG22" s="112">
        <v>49456750</v>
      </c>
      <c r="AH22" s="49">
        <f t="shared" si="9"/>
        <v>1199</v>
      </c>
      <c r="AI22" s="50">
        <f t="shared" si="8"/>
        <v>196.75090252707579</v>
      </c>
      <c r="AJ22" s="95">
        <v>1</v>
      </c>
      <c r="AK22" s="95">
        <v>0</v>
      </c>
      <c r="AL22" s="95">
        <v>1</v>
      </c>
      <c r="AM22" s="95">
        <v>1</v>
      </c>
      <c r="AN22" s="95">
        <v>1</v>
      </c>
      <c r="AO22" s="95">
        <v>0</v>
      </c>
      <c r="AP22" s="107">
        <v>11173160</v>
      </c>
      <c r="AQ22" s="107">
        <f t="shared" si="1"/>
        <v>0</v>
      </c>
      <c r="AR22" s="51"/>
      <c r="AS22" s="52" t="s">
        <v>101</v>
      </c>
      <c r="AV22" s="55" t="s">
        <v>110</v>
      </c>
      <c r="AY22" s="97"/>
    </row>
    <row r="23" spans="1:51" x14ac:dyDescent="0.25">
      <c r="B23" s="40">
        <v>2.5</v>
      </c>
      <c r="C23" s="40">
        <v>0.54166666666666696</v>
      </c>
      <c r="D23" s="102">
        <v>5</v>
      </c>
      <c r="E23" s="41">
        <f t="shared" si="0"/>
        <v>3.5211267605633805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131</v>
      </c>
      <c r="P23" s="103">
        <v>137</v>
      </c>
      <c r="Q23" s="103">
        <v>14076715</v>
      </c>
      <c r="R23" s="46">
        <f t="shared" si="4"/>
        <v>6066</v>
      </c>
      <c r="S23" s="47">
        <f t="shared" si="5"/>
        <v>145.584</v>
      </c>
      <c r="T23" s="47">
        <f t="shared" si="6"/>
        <v>6.0659999999999998</v>
      </c>
      <c r="U23" s="104">
        <v>6.9</v>
      </c>
      <c r="V23" s="104">
        <f t="shared" si="7"/>
        <v>6.9</v>
      </c>
      <c r="W23" s="105" t="s">
        <v>127</v>
      </c>
      <c r="X23" s="107">
        <v>1047</v>
      </c>
      <c r="Y23" s="107">
        <v>0</v>
      </c>
      <c r="Z23" s="107">
        <v>1187</v>
      </c>
      <c r="AA23" s="107">
        <v>1185</v>
      </c>
      <c r="AB23" s="107">
        <v>1187</v>
      </c>
      <c r="AC23" s="48" t="s">
        <v>90</v>
      </c>
      <c r="AD23" s="48" t="s">
        <v>90</v>
      </c>
      <c r="AE23" s="48" t="s">
        <v>90</v>
      </c>
      <c r="AF23" s="106" t="s">
        <v>90</v>
      </c>
      <c r="AG23" s="112">
        <v>49457959</v>
      </c>
      <c r="AH23" s="49">
        <f t="shared" si="9"/>
        <v>1209</v>
      </c>
      <c r="AI23" s="50">
        <f t="shared" si="8"/>
        <v>199.30761622156282</v>
      </c>
      <c r="AJ23" s="95">
        <v>1</v>
      </c>
      <c r="AK23" s="95">
        <v>0</v>
      </c>
      <c r="AL23" s="95">
        <v>1</v>
      </c>
      <c r="AM23" s="95">
        <v>1</v>
      </c>
      <c r="AN23" s="95">
        <v>1</v>
      </c>
      <c r="AO23" s="95">
        <v>0</v>
      </c>
      <c r="AP23" s="107">
        <v>11173160</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128</v>
      </c>
      <c r="P24" s="103">
        <v>138</v>
      </c>
      <c r="Q24" s="103">
        <v>14082950</v>
      </c>
      <c r="R24" s="46">
        <f t="shared" si="4"/>
        <v>6235</v>
      </c>
      <c r="S24" s="47">
        <f t="shared" si="5"/>
        <v>149.63999999999999</v>
      </c>
      <c r="T24" s="47">
        <f t="shared" si="6"/>
        <v>6.2350000000000003</v>
      </c>
      <c r="U24" s="104">
        <v>6.3</v>
      </c>
      <c r="V24" s="104">
        <f t="shared" si="7"/>
        <v>6.3</v>
      </c>
      <c r="W24" s="105" t="s">
        <v>127</v>
      </c>
      <c r="X24" s="107">
        <v>1047</v>
      </c>
      <c r="Y24" s="107">
        <v>0</v>
      </c>
      <c r="Z24" s="107">
        <v>1187</v>
      </c>
      <c r="AA24" s="107">
        <v>1185</v>
      </c>
      <c r="AB24" s="107">
        <v>1188</v>
      </c>
      <c r="AC24" s="48" t="s">
        <v>90</v>
      </c>
      <c r="AD24" s="48" t="s">
        <v>90</v>
      </c>
      <c r="AE24" s="48" t="s">
        <v>90</v>
      </c>
      <c r="AF24" s="106" t="s">
        <v>90</v>
      </c>
      <c r="AG24" s="112">
        <v>49459162</v>
      </c>
      <c r="AH24" s="49">
        <f>IF(ISBLANK(AG24),"-",AG24-AG23)</f>
        <v>1203</v>
      </c>
      <c r="AI24" s="50">
        <f t="shared" si="8"/>
        <v>192.9430633520449</v>
      </c>
      <c r="AJ24" s="95">
        <v>1</v>
      </c>
      <c r="AK24" s="95">
        <v>0</v>
      </c>
      <c r="AL24" s="95">
        <v>1</v>
      </c>
      <c r="AM24" s="95">
        <v>1</v>
      </c>
      <c r="AN24" s="95">
        <v>1</v>
      </c>
      <c r="AO24" s="95">
        <v>0</v>
      </c>
      <c r="AP24" s="107">
        <v>11173160</v>
      </c>
      <c r="AQ24" s="107">
        <f t="shared" si="1"/>
        <v>0</v>
      </c>
      <c r="AR24" s="53">
        <v>1.24</v>
      </c>
      <c r="AS24" s="52" t="s">
        <v>113</v>
      </c>
      <c r="AV24" s="58" t="s">
        <v>29</v>
      </c>
      <c r="AW24" s="58">
        <v>14.7</v>
      </c>
      <c r="AY24" s="97"/>
    </row>
    <row r="25" spans="1:51" x14ac:dyDescent="0.25">
      <c r="A25" s="94" t="s">
        <v>130</v>
      </c>
      <c r="B25" s="40">
        <v>2.5833333333333299</v>
      </c>
      <c r="C25" s="40">
        <v>0.625</v>
      </c>
      <c r="D25" s="102">
        <v>5</v>
      </c>
      <c r="E25" s="41">
        <f t="shared" si="0"/>
        <v>3.5211267605633805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132</v>
      </c>
      <c r="P25" s="103">
        <v>140</v>
      </c>
      <c r="Q25" s="103">
        <v>14088982</v>
      </c>
      <c r="R25" s="46">
        <f t="shared" si="4"/>
        <v>6032</v>
      </c>
      <c r="S25" s="47">
        <f t="shared" si="5"/>
        <v>144.768</v>
      </c>
      <c r="T25" s="47">
        <f t="shared" si="6"/>
        <v>6.032</v>
      </c>
      <c r="U25" s="104">
        <v>5.7</v>
      </c>
      <c r="V25" s="104">
        <f t="shared" si="7"/>
        <v>5.7</v>
      </c>
      <c r="W25" s="105" t="s">
        <v>127</v>
      </c>
      <c r="X25" s="107">
        <v>1047</v>
      </c>
      <c r="Y25" s="107">
        <v>0</v>
      </c>
      <c r="Z25" s="107">
        <v>1186</v>
      </c>
      <c r="AA25" s="107">
        <v>1185</v>
      </c>
      <c r="AB25" s="107">
        <v>1187</v>
      </c>
      <c r="AC25" s="48" t="s">
        <v>90</v>
      </c>
      <c r="AD25" s="48" t="s">
        <v>90</v>
      </c>
      <c r="AE25" s="48" t="s">
        <v>90</v>
      </c>
      <c r="AF25" s="106" t="s">
        <v>90</v>
      </c>
      <c r="AG25" s="112">
        <v>49460384</v>
      </c>
      <c r="AH25" s="49">
        <f t="shared" si="9"/>
        <v>1222</v>
      </c>
      <c r="AI25" s="50">
        <f t="shared" si="8"/>
        <v>202.58620689655172</v>
      </c>
      <c r="AJ25" s="95">
        <v>1</v>
      </c>
      <c r="AK25" s="95">
        <v>0</v>
      </c>
      <c r="AL25" s="95">
        <v>1</v>
      </c>
      <c r="AM25" s="95">
        <v>1</v>
      </c>
      <c r="AN25" s="95">
        <v>1</v>
      </c>
      <c r="AO25" s="95">
        <v>0</v>
      </c>
      <c r="AP25" s="107">
        <v>11173160</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135</v>
      </c>
      <c r="P26" s="103">
        <v>144</v>
      </c>
      <c r="Q26" s="103">
        <v>14094694</v>
      </c>
      <c r="R26" s="46">
        <f t="shared" si="4"/>
        <v>5712</v>
      </c>
      <c r="S26" s="47">
        <f t="shared" si="5"/>
        <v>137.08799999999999</v>
      </c>
      <c r="T26" s="47">
        <f t="shared" si="6"/>
        <v>5.7119999999999997</v>
      </c>
      <c r="U26" s="104">
        <v>5.2</v>
      </c>
      <c r="V26" s="104">
        <f t="shared" si="7"/>
        <v>5.2</v>
      </c>
      <c r="W26" s="105" t="s">
        <v>127</v>
      </c>
      <c r="X26" s="107">
        <v>1046</v>
      </c>
      <c r="Y26" s="107">
        <v>0</v>
      </c>
      <c r="Z26" s="107">
        <v>1186</v>
      </c>
      <c r="AA26" s="107">
        <v>1185</v>
      </c>
      <c r="AB26" s="107">
        <v>1187</v>
      </c>
      <c r="AC26" s="48" t="s">
        <v>90</v>
      </c>
      <c r="AD26" s="48" t="s">
        <v>90</v>
      </c>
      <c r="AE26" s="48" t="s">
        <v>90</v>
      </c>
      <c r="AF26" s="106" t="s">
        <v>90</v>
      </c>
      <c r="AG26" s="112">
        <v>49461518</v>
      </c>
      <c r="AH26" s="49">
        <f t="shared" si="9"/>
        <v>1134</v>
      </c>
      <c r="AI26" s="50">
        <f t="shared" si="8"/>
        <v>198.52941176470588</v>
      </c>
      <c r="AJ26" s="95">
        <v>1</v>
      </c>
      <c r="AK26" s="95">
        <v>0</v>
      </c>
      <c r="AL26" s="95">
        <v>1</v>
      </c>
      <c r="AM26" s="95">
        <v>1</v>
      </c>
      <c r="AN26" s="95">
        <v>1</v>
      </c>
      <c r="AO26" s="95">
        <v>0</v>
      </c>
      <c r="AP26" s="107">
        <v>11173160</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133</v>
      </c>
      <c r="P27" s="103">
        <v>140</v>
      </c>
      <c r="Q27" s="103">
        <v>14100766</v>
      </c>
      <c r="R27" s="46">
        <f t="shared" si="4"/>
        <v>6072</v>
      </c>
      <c r="S27" s="47">
        <f t="shared" si="5"/>
        <v>145.72800000000001</v>
      </c>
      <c r="T27" s="47">
        <f t="shared" si="6"/>
        <v>6.0720000000000001</v>
      </c>
      <c r="U27" s="104">
        <v>4.5999999999999996</v>
      </c>
      <c r="V27" s="104">
        <f t="shared" si="7"/>
        <v>4.5999999999999996</v>
      </c>
      <c r="W27" s="105" t="s">
        <v>127</v>
      </c>
      <c r="X27" s="107">
        <v>1046</v>
      </c>
      <c r="Y27" s="107">
        <v>0</v>
      </c>
      <c r="Z27" s="107">
        <v>1187</v>
      </c>
      <c r="AA27" s="107">
        <v>1185</v>
      </c>
      <c r="AB27" s="107">
        <v>1187</v>
      </c>
      <c r="AC27" s="48" t="s">
        <v>90</v>
      </c>
      <c r="AD27" s="48" t="s">
        <v>90</v>
      </c>
      <c r="AE27" s="48" t="s">
        <v>90</v>
      </c>
      <c r="AF27" s="106" t="s">
        <v>90</v>
      </c>
      <c r="AG27" s="112">
        <v>49462727</v>
      </c>
      <c r="AH27" s="49">
        <f t="shared" si="9"/>
        <v>1209</v>
      </c>
      <c r="AI27" s="50">
        <f t="shared" si="8"/>
        <v>199.11067193675891</v>
      </c>
      <c r="AJ27" s="95">
        <v>1</v>
      </c>
      <c r="AK27" s="95">
        <v>0</v>
      </c>
      <c r="AL27" s="95">
        <v>1</v>
      </c>
      <c r="AM27" s="95">
        <v>1</v>
      </c>
      <c r="AN27" s="95">
        <v>1</v>
      </c>
      <c r="AO27" s="95">
        <v>0</v>
      </c>
      <c r="AP27" s="107">
        <v>11173160</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133</v>
      </c>
      <c r="P28" s="103">
        <v>137</v>
      </c>
      <c r="Q28" s="103">
        <v>14107028</v>
      </c>
      <c r="R28" s="46">
        <f t="shared" si="4"/>
        <v>6262</v>
      </c>
      <c r="S28" s="47">
        <f t="shared" si="5"/>
        <v>150.28800000000001</v>
      </c>
      <c r="T28" s="47">
        <f t="shared" si="6"/>
        <v>6.2619999999999996</v>
      </c>
      <c r="U28" s="104">
        <v>4</v>
      </c>
      <c r="V28" s="104">
        <f t="shared" si="7"/>
        <v>4</v>
      </c>
      <c r="W28" s="105" t="s">
        <v>127</v>
      </c>
      <c r="X28" s="107">
        <v>1046</v>
      </c>
      <c r="Y28" s="107">
        <v>0</v>
      </c>
      <c r="Z28" s="107">
        <v>1187</v>
      </c>
      <c r="AA28" s="107">
        <v>1185</v>
      </c>
      <c r="AB28" s="107">
        <v>1187</v>
      </c>
      <c r="AC28" s="48" t="s">
        <v>90</v>
      </c>
      <c r="AD28" s="48" t="s">
        <v>90</v>
      </c>
      <c r="AE28" s="48" t="s">
        <v>90</v>
      </c>
      <c r="AF28" s="106" t="s">
        <v>90</v>
      </c>
      <c r="AG28" s="112">
        <v>49463938</v>
      </c>
      <c r="AH28" s="49">
        <f t="shared" si="9"/>
        <v>1211</v>
      </c>
      <c r="AI28" s="50">
        <f t="shared" si="8"/>
        <v>193.3886937080805</v>
      </c>
      <c r="AJ28" s="95">
        <v>1</v>
      </c>
      <c r="AK28" s="95">
        <v>0</v>
      </c>
      <c r="AL28" s="95">
        <v>1</v>
      </c>
      <c r="AM28" s="95">
        <v>1</v>
      </c>
      <c r="AN28" s="95">
        <v>1</v>
      </c>
      <c r="AO28" s="95">
        <v>0</v>
      </c>
      <c r="AP28" s="107">
        <v>11173160</v>
      </c>
      <c r="AQ28" s="107">
        <f t="shared" si="1"/>
        <v>0</v>
      </c>
      <c r="AR28" s="53">
        <v>1.32</v>
      </c>
      <c r="AS28" s="52" t="s">
        <v>113</v>
      </c>
      <c r="AV28" s="58" t="s">
        <v>116</v>
      </c>
      <c r="AW28" s="58">
        <v>101.325</v>
      </c>
      <c r="AY28" s="97"/>
    </row>
    <row r="29" spans="1:51" x14ac:dyDescent="0.25">
      <c r="A29" s="94" t="s">
        <v>130</v>
      </c>
      <c r="B29" s="40">
        <v>2.75</v>
      </c>
      <c r="C29" s="40">
        <v>0.79166666666666896</v>
      </c>
      <c r="D29" s="102">
        <v>4</v>
      </c>
      <c r="E29" s="41">
        <f t="shared" si="0"/>
        <v>2.8169014084507045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133</v>
      </c>
      <c r="P29" s="103">
        <v>141</v>
      </c>
      <c r="Q29" s="103">
        <v>14113022</v>
      </c>
      <c r="R29" s="46">
        <f t="shared" si="4"/>
        <v>5994</v>
      </c>
      <c r="S29" s="47">
        <f t="shared" si="5"/>
        <v>143.85599999999999</v>
      </c>
      <c r="T29" s="47">
        <f t="shared" si="6"/>
        <v>5.9939999999999998</v>
      </c>
      <c r="U29" s="104">
        <v>3.5</v>
      </c>
      <c r="V29" s="104">
        <f t="shared" si="7"/>
        <v>3.5</v>
      </c>
      <c r="W29" s="105" t="s">
        <v>127</v>
      </c>
      <c r="X29" s="107">
        <v>1046</v>
      </c>
      <c r="Y29" s="107">
        <v>0</v>
      </c>
      <c r="Z29" s="107">
        <v>1187</v>
      </c>
      <c r="AA29" s="107">
        <v>1185</v>
      </c>
      <c r="AB29" s="107">
        <v>1187</v>
      </c>
      <c r="AC29" s="48" t="s">
        <v>90</v>
      </c>
      <c r="AD29" s="48" t="s">
        <v>90</v>
      </c>
      <c r="AE29" s="48" t="s">
        <v>90</v>
      </c>
      <c r="AF29" s="106" t="s">
        <v>90</v>
      </c>
      <c r="AG29" s="112">
        <v>49465118</v>
      </c>
      <c r="AH29" s="49">
        <f t="shared" si="9"/>
        <v>1180</v>
      </c>
      <c r="AI29" s="50">
        <f t="shared" si="8"/>
        <v>196.86353019686354</v>
      </c>
      <c r="AJ29" s="95">
        <v>1</v>
      </c>
      <c r="AK29" s="95">
        <v>0</v>
      </c>
      <c r="AL29" s="95">
        <v>1</v>
      </c>
      <c r="AM29" s="95">
        <v>1</v>
      </c>
      <c r="AN29" s="95">
        <v>1</v>
      </c>
      <c r="AO29" s="95">
        <v>0</v>
      </c>
      <c r="AP29" s="107">
        <v>11173160</v>
      </c>
      <c r="AQ29" s="107">
        <f t="shared" si="1"/>
        <v>0</v>
      </c>
      <c r="AR29" s="51"/>
      <c r="AS29" s="52" t="s">
        <v>113</v>
      </c>
      <c r="AY29" s="97"/>
    </row>
    <row r="30" spans="1:51" x14ac:dyDescent="0.25">
      <c r="B30" s="40">
        <v>2.7916666666666701</v>
      </c>
      <c r="C30" s="40">
        <v>0.83333333333333703</v>
      </c>
      <c r="D30" s="102">
        <v>4</v>
      </c>
      <c r="E30" s="41">
        <f t="shared" si="0"/>
        <v>2.8169014084507045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132</v>
      </c>
      <c r="P30" s="103">
        <v>132</v>
      </c>
      <c r="Q30" s="103">
        <v>14118558</v>
      </c>
      <c r="R30" s="46">
        <f t="shared" si="4"/>
        <v>5536</v>
      </c>
      <c r="S30" s="47">
        <f t="shared" si="5"/>
        <v>132.864</v>
      </c>
      <c r="T30" s="47">
        <f t="shared" si="6"/>
        <v>5.5359999999999996</v>
      </c>
      <c r="U30" s="104">
        <v>3.1</v>
      </c>
      <c r="V30" s="104">
        <f t="shared" si="7"/>
        <v>3.1</v>
      </c>
      <c r="W30" s="105" t="s">
        <v>127</v>
      </c>
      <c r="X30" s="107">
        <v>1036</v>
      </c>
      <c r="Y30" s="107">
        <v>0</v>
      </c>
      <c r="Z30" s="107">
        <v>1187</v>
      </c>
      <c r="AA30" s="107">
        <v>1185</v>
      </c>
      <c r="AB30" s="107">
        <v>1187</v>
      </c>
      <c r="AC30" s="48" t="s">
        <v>90</v>
      </c>
      <c r="AD30" s="48" t="s">
        <v>90</v>
      </c>
      <c r="AE30" s="48" t="s">
        <v>90</v>
      </c>
      <c r="AF30" s="106" t="s">
        <v>90</v>
      </c>
      <c r="AG30" s="112">
        <v>49466244</v>
      </c>
      <c r="AH30" s="49">
        <f t="shared" si="9"/>
        <v>1126</v>
      </c>
      <c r="AI30" s="50">
        <f t="shared" si="8"/>
        <v>203.39595375722544</v>
      </c>
      <c r="AJ30" s="95">
        <v>1</v>
      </c>
      <c r="AK30" s="95">
        <v>0</v>
      </c>
      <c r="AL30" s="95">
        <v>1</v>
      </c>
      <c r="AM30" s="95">
        <v>1</v>
      </c>
      <c r="AN30" s="95">
        <v>1</v>
      </c>
      <c r="AO30" s="95">
        <v>0</v>
      </c>
      <c r="AP30" s="107">
        <v>11173160</v>
      </c>
      <c r="AQ30" s="107">
        <f t="shared" si="1"/>
        <v>0</v>
      </c>
      <c r="AR30" s="51"/>
      <c r="AS30" s="52" t="s">
        <v>113</v>
      </c>
      <c r="AV30" s="273" t="s">
        <v>117</v>
      </c>
      <c r="AW30" s="273"/>
      <c r="AY30" s="97"/>
    </row>
    <row r="31" spans="1:51" x14ac:dyDescent="0.25">
      <c r="B31" s="40">
        <v>2.8333333333333299</v>
      </c>
      <c r="C31" s="40">
        <v>0.875000000000004</v>
      </c>
      <c r="D31" s="102">
        <v>4</v>
      </c>
      <c r="E31" s="41">
        <f t="shared" si="0"/>
        <v>2.8169014084507045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130</v>
      </c>
      <c r="P31" s="103">
        <v>136</v>
      </c>
      <c r="Q31" s="103">
        <v>14124366</v>
      </c>
      <c r="R31" s="46">
        <f t="shared" si="4"/>
        <v>5808</v>
      </c>
      <c r="S31" s="47">
        <f t="shared" si="5"/>
        <v>139.392</v>
      </c>
      <c r="T31" s="47">
        <f t="shared" si="6"/>
        <v>5.8079999999999998</v>
      </c>
      <c r="U31" s="104">
        <v>2.7</v>
      </c>
      <c r="V31" s="104">
        <f t="shared" si="7"/>
        <v>2.7</v>
      </c>
      <c r="W31" s="105" t="s">
        <v>127</v>
      </c>
      <c r="X31" s="107">
        <v>1056</v>
      </c>
      <c r="Y31" s="107">
        <v>0</v>
      </c>
      <c r="Z31" s="107">
        <v>1186</v>
      </c>
      <c r="AA31" s="107">
        <v>1185</v>
      </c>
      <c r="AB31" s="107">
        <v>1187</v>
      </c>
      <c r="AC31" s="48" t="s">
        <v>90</v>
      </c>
      <c r="AD31" s="48" t="s">
        <v>90</v>
      </c>
      <c r="AE31" s="48" t="s">
        <v>90</v>
      </c>
      <c r="AF31" s="106" t="s">
        <v>90</v>
      </c>
      <c r="AG31" s="112">
        <v>49467434</v>
      </c>
      <c r="AH31" s="49">
        <f t="shared" si="9"/>
        <v>1190</v>
      </c>
      <c r="AI31" s="50">
        <f t="shared" si="8"/>
        <v>204.88980716253445</v>
      </c>
      <c r="AJ31" s="95">
        <v>1</v>
      </c>
      <c r="AK31" s="95">
        <v>0</v>
      </c>
      <c r="AL31" s="95">
        <v>1</v>
      </c>
      <c r="AM31" s="95">
        <v>1</v>
      </c>
      <c r="AN31" s="95">
        <v>1</v>
      </c>
      <c r="AO31" s="95">
        <v>0</v>
      </c>
      <c r="AP31" s="107">
        <v>11173160</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128</v>
      </c>
      <c r="P32" s="103">
        <v>132</v>
      </c>
      <c r="Q32" s="103">
        <v>14129941</v>
      </c>
      <c r="R32" s="46">
        <f t="shared" si="4"/>
        <v>5575</v>
      </c>
      <c r="S32" s="47">
        <f t="shared" si="5"/>
        <v>133.80000000000001</v>
      </c>
      <c r="T32" s="47">
        <f t="shared" si="6"/>
        <v>5.5750000000000002</v>
      </c>
      <c r="U32" s="104">
        <v>2.5</v>
      </c>
      <c r="V32" s="104">
        <f t="shared" si="7"/>
        <v>2.5</v>
      </c>
      <c r="W32" s="105" t="s">
        <v>127</v>
      </c>
      <c r="X32" s="107">
        <v>1056</v>
      </c>
      <c r="Y32" s="107">
        <v>0</v>
      </c>
      <c r="Z32" s="107">
        <v>1186</v>
      </c>
      <c r="AA32" s="107">
        <v>1185</v>
      </c>
      <c r="AB32" s="107">
        <v>1187</v>
      </c>
      <c r="AC32" s="48" t="s">
        <v>90</v>
      </c>
      <c r="AD32" s="48" t="s">
        <v>90</v>
      </c>
      <c r="AE32" s="48" t="s">
        <v>90</v>
      </c>
      <c r="AF32" s="106" t="s">
        <v>90</v>
      </c>
      <c r="AG32" s="112">
        <v>49468623</v>
      </c>
      <c r="AH32" s="49">
        <f t="shared" si="9"/>
        <v>1189</v>
      </c>
      <c r="AI32" s="50">
        <f t="shared" si="8"/>
        <v>213.27354260089686</v>
      </c>
      <c r="AJ32" s="95">
        <v>1</v>
      </c>
      <c r="AK32" s="95">
        <v>0</v>
      </c>
      <c r="AL32" s="95">
        <v>1</v>
      </c>
      <c r="AM32" s="95">
        <v>1</v>
      </c>
      <c r="AN32" s="95">
        <v>1</v>
      </c>
      <c r="AO32" s="95">
        <v>0</v>
      </c>
      <c r="AP32" s="107">
        <v>11173160</v>
      </c>
      <c r="AQ32" s="107">
        <f t="shared" si="1"/>
        <v>0</v>
      </c>
      <c r="AR32" s="53">
        <v>1.2</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130</v>
      </c>
      <c r="P33" s="103">
        <v>123</v>
      </c>
      <c r="Q33" s="103">
        <v>14135358</v>
      </c>
      <c r="R33" s="46">
        <f t="shared" si="4"/>
        <v>5417</v>
      </c>
      <c r="S33" s="47">
        <f t="shared" si="5"/>
        <v>130.00800000000001</v>
      </c>
      <c r="T33" s="47">
        <f t="shared" si="6"/>
        <v>5.4169999999999998</v>
      </c>
      <c r="U33" s="104">
        <v>2.8</v>
      </c>
      <c r="V33" s="104">
        <f t="shared" si="7"/>
        <v>2.8</v>
      </c>
      <c r="W33" s="105" t="s">
        <v>131</v>
      </c>
      <c r="X33" s="107">
        <v>0</v>
      </c>
      <c r="Y33" s="107">
        <v>0</v>
      </c>
      <c r="Z33" s="107">
        <v>1187</v>
      </c>
      <c r="AA33" s="107">
        <v>1185</v>
      </c>
      <c r="AB33" s="107">
        <v>1187</v>
      </c>
      <c r="AC33" s="48" t="s">
        <v>90</v>
      </c>
      <c r="AD33" s="48" t="s">
        <v>90</v>
      </c>
      <c r="AE33" s="48" t="s">
        <v>90</v>
      </c>
      <c r="AF33" s="106" t="s">
        <v>90</v>
      </c>
      <c r="AG33" s="112">
        <v>49469694</v>
      </c>
      <c r="AH33" s="49">
        <f t="shared" si="9"/>
        <v>1071</v>
      </c>
      <c r="AI33" s="50">
        <f t="shared" si="8"/>
        <v>197.71091009784013</v>
      </c>
      <c r="AJ33" s="95">
        <v>0</v>
      </c>
      <c r="AK33" s="95">
        <v>0</v>
      </c>
      <c r="AL33" s="95">
        <v>1</v>
      </c>
      <c r="AM33" s="95">
        <v>1</v>
      </c>
      <c r="AN33" s="95">
        <v>1</v>
      </c>
      <c r="AO33" s="95">
        <v>0.45</v>
      </c>
      <c r="AP33" s="107">
        <v>11173289</v>
      </c>
      <c r="AQ33" s="107">
        <f t="shared" si="1"/>
        <v>129</v>
      </c>
      <c r="AR33" s="51"/>
      <c r="AS33" s="52" t="s">
        <v>113</v>
      </c>
      <c r="AY33" s="97"/>
    </row>
    <row r="34" spans="2:51" x14ac:dyDescent="0.25">
      <c r="B34" s="40">
        <v>2.9583333333333299</v>
      </c>
      <c r="C34" s="40">
        <v>1</v>
      </c>
      <c r="D34" s="102">
        <v>4</v>
      </c>
      <c r="E34" s="41">
        <f t="shared" si="0"/>
        <v>2.8169014084507045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134</v>
      </c>
      <c r="P34" s="103">
        <v>120</v>
      </c>
      <c r="Q34" s="103">
        <v>14140391</v>
      </c>
      <c r="R34" s="46">
        <f t="shared" si="4"/>
        <v>5033</v>
      </c>
      <c r="S34" s="47">
        <f t="shared" si="5"/>
        <v>120.792</v>
      </c>
      <c r="T34" s="47">
        <f t="shared" si="6"/>
        <v>5.0330000000000004</v>
      </c>
      <c r="U34" s="104">
        <v>3.1</v>
      </c>
      <c r="V34" s="104">
        <f t="shared" si="7"/>
        <v>3.1</v>
      </c>
      <c r="W34" s="105" t="s">
        <v>131</v>
      </c>
      <c r="X34" s="107">
        <v>0</v>
      </c>
      <c r="Y34" s="107">
        <v>0</v>
      </c>
      <c r="Z34" s="107">
        <v>1187</v>
      </c>
      <c r="AA34" s="107">
        <v>1185</v>
      </c>
      <c r="AB34" s="107">
        <v>1187</v>
      </c>
      <c r="AC34" s="48" t="s">
        <v>90</v>
      </c>
      <c r="AD34" s="48" t="s">
        <v>90</v>
      </c>
      <c r="AE34" s="48" t="s">
        <v>90</v>
      </c>
      <c r="AF34" s="106" t="s">
        <v>90</v>
      </c>
      <c r="AG34" s="112">
        <v>49470757</v>
      </c>
      <c r="AH34" s="49">
        <f t="shared" si="9"/>
        <v>1063</v>
      </c>
      <c r="AI34" s="50">
        <f t="shared" si="8"/>
        <v>211.20604013510828</v>
      </c>
      <c r="AJ34" s="95">
        <v>0</v>
      </c>
      <c r="AK34" s="95">
        <v>0</v>
      </c>
      <c r="AL34" s="95">
        <v>1</v>
      </c>
      <c r="AM34" s="95">
        <v>1</v>
      </c>
      <c r="AN34" s="95">
        <v>1</v>
      </c>
      <c r="AO34" s="95">
        <v>0.45</v>
      </c>
      <c r="AP34" s="107">
        <v>11173500</v>
      </c>
      <c r="AQ34" s="107">
        <f t="shared" si="1"/>
        <v>211</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132670</v>
      </c>
      <c r="S35" s="65">
        <f>AVERAGE(S11:S34)</f>
        <v>132.66999999999999</v>
      </c>
      <c r="T35" s="65">
        <f>SUM(T11:T34)</f>
        <v>132.67000000000002</v>
      </c>
      <c r="U35" s="104"/>
      <c r="V35" s="91"/>
      <c r="W35" s="57"/>
      <c r="X35" s="85"/>
      <c r="Y35" s="86"/>
      <c r="Z35" s="86"/>
      <c r="AA35" s="86"/>
      <c r="AB35" s="87"/>
      <c r="AC35" s="85"/>
      <c r="AD35" s="86"/>
      <c r="AE35" s="87"/>
      <c r="AF35" s="88"/>
      <c r="AG35" s="66">
        <f>AG34-AG10</f>
        <v>26435</v>
      </c>
      <c r="AH35" s="67">
        <f>SUM(AH11:AH34)</f>
        <v>26435</v>
      </c>
      <c r="AI35" s="68">
        <f>$AH$35/$T35</f>
        <v>199.25378759327651</v>
      </c>
      <c r="AJ35" s="95"/>
      <c r="AK35" s="95"/>
      <c r="AL35" s="95"/>
      <c r="AM35" s="95"/>
      <c r="AN35" s="95"/>
      <c r="AO35" s="69"/>
      <c r="AP35" s="70">
        <f>AP34-AP10</f>
        <v>3128</v>
      </c>
      <c r="AQ35" s="71">
        <f>SUM(AQ11:AQ34)</f>
        <v>3128</v>
      </c>
      <c r="AR35" s="72">
        <f>AVERAGE(AR11:AR34)</f>
        <v>1.1850000000000003</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221" t="s">
        <v>244</v>
      </c>
      <c r="C41" s="210"/>
      <c r="D41" s="210"/>
      <c r="E41" s="210"/>
      <c r="F41" s="210"/>
      <c r="G41" s="210"/>
      <c r="H41" s="210"/>
      <c r="I41" s="211"/>
      <c r="J41" s="211"/>
      <c r="K41" s="211"/>
      <c r="L41" s="211"/>
      <c r="M41" s="211"/>
      <c r="N41" s="211"/>
      <c r="O41" s="211"/>
      <c r="P41" s="211"/>
      <c r="Q41" s="211"/>
      <c r="R41" s="211"/>
      <c r="S41" s="212"/>
      <c r="T41" s="212"/>
      <c r="U41" s="212"/>
      <c r="V41" s="139"/>
      <c r="W41" s="98"/>
      <c r="X41" s="98"/>
      <c r="Y41" s="98"/>
      <c r="Z41" s="98"/>
      <c r="AA41" s="98"/>
      <c r="AB41" s="98"/>
      <c r="AC41" s="98"/>
      <c r="AD41" s="98"/>
      <c r="AE41" s="98"/>
      <c r="AM41" s="20"/>
      <c r="AN41" s="96"/>
      <c r="AO41" s="96"/>
      <c r="AP41" s="96"/>
      <c r="AQ41" s="96"/>
      <c r="AR41" s="98"/>
      <c r="AV41" s="73"/>
      <c r="AW41" s="73"/>
      <c r="AY41" s="97"/>
    </row>
    <row r="42" spans="2:51" x14ac:dyDescent="0.25">
      <c r="B42" s="135" t="s">
        <v>265</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185</v>
      </c>
      <c r="C44" s="99"/>
      <c r="D44" s="99"/>
      <c r="E44" s="99"/>
      <c r="F44" s="99"/>
      <c r="G44" s="99"/>
      <c r="H44" s="99"/>
      <c r="I44" s="100"/>
      <c r="J44" s="100"/>
      <c r="K44" s="100"/>
      <c r="L44" s="100"/>
      <c r="M44" s="100"/>
      <c r="N44" s="100"/>
      <c r="O44" s="100"/>
      <c r="P44" s="100"/>
      <c r="Q44" s="100"/>
      <c r="R44" s="100"/>
      <c r="S44" s="139"/>
      <c r="T44" s="139"/>
      <c r="U44" s="139"/>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99"/>
      <c r="D45" s="99"/>
      <c r="E45" s="99"/>
      <c r="F45" s="99"/>
      <c r="G45" s="99"/>
      <c r="H45" s="99"/>
      <c r="I45" s="100"/>
      <c r="J45" s="100"/>
      <c r="K45" s="100"/>
      <c r="L45" s="100"/>
      <c r="M45" s="100"/>
      <c r="N45" s="100"/>
      <c r="O45" s="100"/>
      <c r="P45" s="100"/>
      <c r="Q45" s="100"/>
      <c r="R45" s="100"/>
      <c r="S45" s="139"/>
      <c r="T45" s="139"/>
      <c r="U45" s="139"/>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99"/>
      <c r="D46" s="99"/>
      <c r="E46" s="99"/>
      <c r="F46" s="99"/>
      <c r="G46" s="99"/>
      <c r="H46" s="99"/>
      <c r="I46" s="100"/>
      <c r="J46" s="100"/>
      <c r="K46" s="100"/>
      <c r="L46" s="100"/>
      <c r="M46" s="100"/>
      <c r="N46" s="100"/>
      <c r="O46" s="100"/>
      <c r="P46" s="100"/>
      <c r="Q46" s="100"/>
      <c r="R46" s="100"/>
      <c r="S46" s="139"/>
      <c r="T46" s="139"/>
      <c r="U46" s="139"/>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174</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268</v>
      </c>
      <c r="C48" s="99"/>
      <c r="D48" s="192"/>
      <c r="E48" s="193"/>
      <c r="F48" s="193"/>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150"/>
      <c r="G49" s="150"/>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150"/>
      <c r="D50" s="150"/>
      <c r="E50" s="150"/>
      <c r="F50" s="150"/>
      <c r="G50" s="150"/>
      <c r="H50" s="99"/>
      <c r="I50" s="100"/>
      <c r="J50" s="100"/>
      <c r="K50" s="100"/>
      <c r="L50" s="100"/>
      <c r="M50" s="100"/>
      <c r="N50" s="100"/>
      <c r="O50" s="100"/>
      <c r="P50" s="100"/>
      <c r="Q50" s="100"/>
      <c r="R50" s="100"/>
      <c r="S50" s="139"/>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139"/>
      <c r="T51" s="139"/>
      <c r="U51" s="139"/>
      <c r="V51" s="139"/>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139"/>
      <c r="T52" s="139"/>
      <c r="U52" s="139"/>
      <c r="V52" s="139"/>
      <c r="W52" s="98"/>
      <c r="X52" s="98"/>
      <c r="Y52" s="98"/>
      <c r="Z52" s="98"/>
      <c r="AA52" s="98"/>
      <c r="AB52" s="98"/>
      <c r="AC52" s="98"/>
      <c r="AD52" s="98"/>
      <c r="AE52" s="98"/>
      <c r="AM52" s="20"/>
      <c r="AN52" s="96"/>
      <c r="AO52" s="96"/>
      <c r="AP52" s="96"/>
      <c r="AQ52" s="96"/>
      <c r="AR52" s="98"/>
      <c r="AV52" s="113"/>
      <c r="AW52" s="113"/>
      <c r="AY52" s="97"/>
    </row>
    <row r="53" spans="1:51" x14ac:dyDescent="0.25">
      <c r="A53" s="161"/>
      <c r="B53" s="114" t="s">
        <v>147</v>
      </c>
      <c r="C53" s="99"/>
      <c r="D53" s="99"/>
      <c r="E53" s="99"/>
      <c r="F53" s="99"/>
      <c r="G53" s="99"/>
      <c r="H53" s="99"/>
      <c r="I53" s="100"/>
      <c r="J53" s="100"/>
      <c r="K53" s="100"/>
      <c r="L53" s="100"/>
      <c r="M53" s="100"/>
      <c r="N53" s="100"/>
      <c r="O53" s="100"/>
      <c r="P53" s="100"/>
      <c r="Q53" s="100"/>
      <c r="R53" s="100"/>
      <c r="S53" s="139"/>
      <c r="T53" s="139"/>
      <c r="U53" s="139"/>
      <c r="V53" s="139"/>
      <c r="W53" s="98"/>
      <c r="X53" s="98"/>
      <c r="Y53" s="98"/>
      <c r="Z53" s="98"/>
      <c r="AA53" s="98"/>
      <c r="AB53" s="98"/>
      <c r="AC53" s="98"/>
      <c r="AD53" s="98"/>
      <c r="AE53" s="98"/>
      <c r="AM53" s="20"/>
      <c r="AN53" s="96"/>
      <c r="AO53" s="96"/>
      <c r="AP53" s="96"/>
      <c r="AQ53" s="96"/>
      <c r="AR53" s="98"/>
      <c r="AV53" s="113"/>
      <c r="AW53" s="113"/>
      <c r="AY53" s="97"/>
    </row>
    <row r="54" spans="1:51" x14ac:dyDescent="0.25">
      <c r="A54" s="161"/>
      <c r="B54" s="123" t="s">
        <v>134</v>
      </c>
      <c r="C54" s="99"/>
      <c r="D54" s="99"/>
      <c r="E54" s="99"/>
      <c r="F54" s="99"/>
      <c r="G54" s="99"/>
      <c r="H54" s="99"/>
      <c r="I54" s="100"/>
      <c r="J54" s="100"/>
      <c r="K54" s="100"/>
      <c r="L54" s="100"/>
      <c r="M54" s="100"/>
      <c r="N54" s="100"/>
      <c r="O54" s="100"/>
      <c r="P54" s="100"/>
      <c r="Q54" s="100"/>
      <c r="R54" s="100"/>
      <c r="S54" s="139"/>
      <c r="T54" s="139"/>
      <c r="U54" s="139"/>
      <c r="V54" s="139"/>
      <c r="W54" s="98"/>
      <c r="X54" s="98"/>
      <c r="Y54" s="98"/>
      <c r="Z54" s="98"/>
      <c r="AA54" s="98"/>
      <c r="AB54" s="98"/>
      <c r="AC54" s="98"/>
      <c r="AD54" s="98"/>
      <c r="AE54" s="98"/>
      <c r="AM54" s="20"/>
      <c r="AN54" s="96"/>
      <c r="AO54" s="96"/>
      <c r="AP54" s="96"/>
      <c r="AQ54" s="96"/>
      <c r="AR54" s="98"/>
      <c r="AV54" s="113"/>
      <c r="AW54" s="113"/>
      <c r="AY54" s="97"/>
    </row>
    <row r="55" spans="1:51" x14ac:dyDescent="0.25">
      <c r="A55" s="161"/>
      <c r="B55" s="114" t="s">
        <v>267</v>
      </c>
      <c r="C55" s="223"/>
      <c r="D55" s="223"/>
      <c r="E55" s="223"/>
      <c r="F55" s="223"/>
      <c r="G55" s="223"/>
      <c r="H55" s="223"/>
      <c r="I55" s="224"/>
      <c r="J55" s="224"/>
      <c r="K55" s="224"/>
      <c r="L55" s="224"/>
      <c r="M55" s="224"/>
      <c r="N55" s="224"/>
      <c r="O55" s="224"/>
      <c r="P55" s="224"/>
      <c r="Q55" s="224"/>
      <c r="R55" s="100"/>
      <c r="S55" s="139"/>
      <c r="T55" s="139"/>
      <c r="U55" s="139"/>
      <c r="V55" s="139"/>
      <c r="W55" s="98"/>
      <c r="X55" s="98"/>
      <c r="Y55" s="98"/>
      <c r="Z55" s="98"/>
      <c r="AA55" s="98"/>
      <c r="AB55" s="98"/>
      <c r="AC55" s="98"/>
      <c r="AD55" s="98"/>
      <c r="AE55" s="98"/>
      <c r="AM55" s="20"/>
      <c r="AN55" s="96"/>
      <c r="AO55" s="96"/>
      <c r="AP55" s="96"/>
      <c r="AQ55" s="96"/>
      <c r="AR55" s="98"/>
      <c r="AV55" s="113"/>
      <c r="AW55" s="113"/>
      <c r="AY55" s="97"/>
    </row>
    <row r="56" spans="1:51" x14ac:dyDescent="0.25">
      <c r="B56" s="123"/>
      <c r="C56" s="194"/>
      <c r="D56" s="194"/>
      <c r="E56" s="99"/>
      <c r="F56" s="99"/>
      <c r="G56" s="99"/>
      <c r="H56" s="99"/>
      <c r="I56" s="100"/>
      <c r="J56" s="100"/>
      <c r="K56" s="100"/>
      <c r="L56" s="100"/>
      <c r="M56" s="100"/>
      <c r="N56" s="100"/>
      <c r="O56" s="100"/>
      <c r="P56" s="100"/>
      <c r="Q56" s="100"/>
      <c r="R56" s="100"/>
      <c r="S56" s="139"/>
      <c r="T56" s="139"/>
      <c r="U56" s="139"/>
      <c r="V56" s="139"/>
      <c r="W56" s="98"/>
      <c r="X56" s="98"/>
      <c r="Y56" s="98"/>
      <c r="Z56" s="98"/>
      <c r="AA56" s="98"/>
      <c r="AB56" s="98"/>
      <c r="AC56" s="98"/>
      <c r="AD56" s="98"/>
      <c r="AE56" s="98"/>
      <c r="AM56" s="20"/>
      <c r="AN56" s="96"/>
      <c r="AO56" s="96"/>
      <c r="AP56" s="96"/>
      <c r="AQ56" s="96"/>
      <c r="AR56" s="98"/>
      <c r="AV56" s="113"/>
      <c r="AW56" s="113"/>
      <c r="AY56" s="97"/>
    </row>
    <row r="57" spans="1:51" x14ac:dyDescent="0.25">
      <c r="B57" s="114"/>
      <c r="C57" s="99"/>
      <c r="D57" s="99"/>
      <c r="E57" s="99"/>
      <c r="F57" s="99"/>
      <c r="G57" s="99"/>
      <c r="H57" s="99"/>
      <c r="I57" s="100"/>
      <c r="J57" s="100"/>
      <c r="K57" s="100"/>
      <c r="L57" s="100"/>
      <c r="M57" s="100"/>
      <c r="N57" s="100"/>
      <c r="O57" s="100"/>
      <c r="P57" s="100"/>
      <c r="Q57" s="100"/>
      <c r="R57" s="100"/>
      <c r="S57" s="190"/>
      <c r="T57" s="139"/>
      <c r="U57" s="139"/>
      <c r="V57" s="139"/>
      <c r="W57" s="98"/>
      <c r="X57" s="98"/>
      <c r="Y57" s="98"/>
      <c r="Z57" s="98"/>
      <c r="AA57" s="98"/>
      <c r="AB57" s="98"/>
      <c r="AC57" s="98"/>
      <c r="AD57" s="98"/>
      <c r="AE57" s="98"/>
      <c r="AM57" s="20"/>
      <c r="AN57" s="96"/>
      <c r="AO57" s="96"/>
      <c r="AP57" s="96"/>
      <c r="AQ57" s="96"/>
      <c r="AR57" s="98"/>
      <c r="AV57" s="113"/>
      <c r="AW57" s="113"/>
      <c r="AY57" s="97"/>
    </row>
    <row r="58" spans="1:51" x14ac:dyDescent="0.25">
      <c r="B58" s="123"/>
      <c r="C58" s="99"/>
      <c r="D58" s="99"/>
      <c r="E58" s="99"/>
      <c r="F58" s="99"/>
      <c r="G58" s="99"/>
      <c r="H58" s="99"/>
      <c r="I58" s="100"/>
      <c r="J58" s="100"/>
      <c r="K58" s="100"/>
      <c r="L58" s="100"/>
      <c r="M58" s="100"/>
      <c r="N58" s="100"/>
      <c r="O58" s="100"/>
      <c r="P58" s="100"/>
      <c r="Q58" s="100"/>
      <c r="R58" s="100"/>
      <c r="S58" s="190"/>
      <c r="T58" s="139"/>
      <c r="U58" s="139"/>
      <c r="V58" s="139"/>
      <c r="W58" s="98"/>
      <c r="X58" s="98"/>
      <c r="Y58" s="98"/>
      <c r="Z58" s="98"/>
      <c r="AA58" s="98"/>
      <c r="AB58" s="98"/>
      <c r="AC58" s="98"/>
      <c r="AD58" s="98"/>
      <c r="AE58" s="98"/>
      <c r="AM58" s="20"/>
      <c r="AN58" s="96"/>
      <c r="AO58" s="96"/>
      <c r="AP58" s="96"/>
      <c r="AQ58" s="96"/>
      <c r="AR58" s="98"/>
      <c r="AV58" s="113"/>
      <c r="AW58" s="113"/>
      <c r="AY58" s="97"/>
    </row>
    <row r="59" spans="1:51" x14ac:dyDescent="0.25">
      <c r="B59" s="114"/>
      <c r="C59" s="99"/>
      <c r="D59" s="99"/>
      <c r="E59" s="99"/>
      <c r="F59" s="99"/>
      <c r="G59" s="99"/>
      <c r="H59" s="99"/>
      <c r="I59" s="100"/>
      <c r="J59" s="100"/>
      <c r="K59" s="100"/>
      <c r="L59" s="100"/>
      <c r="M59" s="100"/>
      <c r="N59" s="100"/>
      <c r="O59" s="100"/>
      <c r="P59" s="100"/>
      <c r="Q59" s="100"/>
      <c r="R59" s="100"/>
      <c r="S59" s="139"/>
      <c r="T59" s="139"/>
      <c r="U59" s="139"/>
      <c r="V59" s="139"/>
      <c r="W59" s="98"/>
      <c r="X59" s="98"/>
      <c r="Y59" s="98"/>
      <c r="Z59" s="98"/>
      <c r="AA59" s="98"/>
      <c r="AB59" s="98"/>
      <c r="AC59" s="98"/>
      <c r="AD59" s="98"/>
      <c r="AE59" s="98"/>
      <c r="AM59" s="20"/>
      <c r="AN59" s="96"/>
      <c r="AO59" s="96"/>
      <c r="AP59" s="96"/>
      <c r="AQ59" s="96"/>
      <c r="AR59" s="98"/>
      <c r="AV59" s="113"/>
      <c r="AW59" s="113"/>
      <c r="AY59" s="97"/>
    </row>
    <row r="60" spans="1:51" x14ac:dyDescent="0.25">
      <c r="B60" s="168"/>
      <c r="C60" s="99"/>
      <c r="D60" s="99"/>
      <c r="E60" s="99"/>
      <c r="F60" s="99"/>
      <c r="G60" s="99"/>
      <c r="H60" s="99"/>
      <c r="I60" s="100"/>
      <c r="J60" s="100"/>
      <c r="K60" s="100"/>
      <c r="L60" s="100"/>
      <c r="M60" s="100"/>
      <c r="N60" s="100"/>
      <c r="O60" s="100"/>
      <c r="P60" s="100"/>
      <c r="Q60" s="100"/>
      <c r="R60" s="100"/>
      <c r="S60" s="139"/>
      <c r="T60" s="139"/>
      <c r="U60" s="139"/>
      <c r="V60" s="139"/>
      <c r="W60" s="98"/>
      <c r="X60" s="98"/>
      <c r="Y60" s="98"/>
      <c r="Z60" s="98"/>
      <c r="AA60" s="98"/>
      <c r="AB60" s="98"/>
      <c r="AC60" s="98"/>
      <c r="AD60" s="98"/>
      <c r="AE60" s="98"/>
      <c r="AM60" s="20"/>
      <c r="AN60" s="96"/>
      <c r="AO60" s="96"/>
      <c r="AP60" s="96"/>
      <c r="AQ60" s="96"/>
      <c r="AR60" s="98"/>
      <c r="AV60" s="113"/>
      <c r="AW60" s="113"/>
      <c r="AY60" s="97"/>
    </row>
    <row r="61" spans="1:51" x14ac:dyDescent="0.25">
      <c r="B61" s="115"/>
      <c r="C61" s="99"/>
      <c r="D61" s="99"/>
      <c r="E61" s="99"/>
      <c r="F61" s="99"/>
      <c r="G61" s="99"/>
      <c r="H61" s="99"/>
      <c r="I61" s="100"/>
      <c r="J61" s="100"/>
      <c r="K61" s="100"/>
      <c r="L61" s="100"/>
      <c r="M61" s="100"/>
      <c r="N61" s="100"/>
      <c r="O61" s="100"/>
      <c r="P61" s="100"/>
      <c r="Q61" s="100"/>
      <c r="R61" s="100"/>
      <c r="S61" s="139"/>
      <c r="T61" s="139"/>
      <c r="U61" s="139"/>
      <c r="V61" s="139"/>
      <c r="W61" s="98"/>
      <c r="X61" s="98"/>
      <c r="Y61" s="98"/>
      <c r="Z61" s="98"/>
      <c r="AA61" s="98"/>
      <c r="AB61" s="98"/>
      <c r="AC61" s="98"/>
      <c r="AD61" s="98"/>
      <c r="AE61" s="98"/>
      <c r="AM61" s="20"/>
      <c r="AN61" s="96"/>
      <c r="AO61" s="96"/>
      <c r="AP61" s="96"/>
      <c r="AQ61" s="96"/>
      <c r="AR61" s="98"/>
      <c r="AV61" s="113"/>
      <c r="AW61" s="113"/>
      <c r="AY61" s="97"/>
    </row>
    <row r="62" spans="1:51" x14ac:dyDescent="0.25">
      <c r="B62" s="213"/>
      <c r="C62" s="99"/>
      <c r="D62" s="99"/>
      <c r="E62" s="99"/>
      <c r="F62" s="99"/>
      <c r="G62" s="99"/>
      <c r="H62" s="99"/>
      <c r="I62" s="100"/>
      <c r="J62" s="100"/>
      <c r="K62" s="100"/>
      <c r="L62" s="100"/>
      <c r="M62" s="100"/>
      <c r="N62" s="100"/>
      <c r="O62" s="100"/>
      <c r="P62" s="100"/>
      <c r="Q62" s="100"/>
      <c r="R62" s="100"/>
      <c r="S62" s="139"/>
      <c r="T62" s="139"/>
      <c r="U62" s="139"/>
      <c r="V62" s="139"/>
      <c r="W62" s="98"/>
      <c r="X62" s="98"/>
      <c r="Y62" s="98"/>
      <c r="Z62" s="98"/>
      <c r="AA62" s="98"/>
      <c r="AB62" s="98"/>
      <c r="AC62" s="98"/>
      <c r="AD62" s="98"/>
      <c r="AE62" s="98"/>
      <c r="AM62" s="20"/>
      <c r="AN62" s="96"/>
      <c r="AO62" s="96"/>
      <c r="AP62" s="96"/>
      <c r="AQ62" s="96"/>
      <c r="AR62" s="98"/>
      <c r="AV62" s="113"/>
      <c r="AW62" s="113"/>
      <c r="AY62" s="97"/>
    </row>
    <row r="63" spans="1:51" x14ac:dyDescent="0.25">
      <c r="B63" s="123"/>
      <c r="C63" s="99"/>
      <c r="D63" s="99"/>
      <c r="E63" s="99"/>
      <c r="F63" s="99"/>
      <c r="G63" s="99"/>
      <c r="H63" s="99"/>
      <c r="I63" s="100"/>
      <c r="J63" s="100"/>
      <c r="K63" s="100"/>
      <c r="L63" s="100"/>
      <c r="M63" s="100"/>
      <c r="N63" s="100"/>
      <c r="O63" s="100"/>
      <c r="P63" s="100"/>
      <c r="Q63" s="100"/>
      <c r="R63" s="100"/>
      <c r="S63" s="139"/>
      <c r="T63" s="139"/>
      <c r="U63" s="139"/>
      <c r="V63" s="139"/>
      <c r="W63" s="98"/>
      <c r="X63" s="98"/>
      <c r="Y63" s="98"/>
      <c r="Z63" s="98"/>
      <c r="AA63" s="98"/>
      <c r="AB63" s="98"/>
      <c r="AC63" s="98"/>
      <c r="AD63" s="98"/>
      <c r="AE63" s="98"/>
      <c r="AM63" s="20"/>
      <c r="AN63" s="96"/>
      <c r="AO63" s="96"/>
      <c r="AP63" s="96"/>
      <c r="AQ63" s="96"/>
      <c r="AR63" s="98"/>
      <c r="AV63" s="113"/>
      <c r="AW63" s="113"/>
      <c r="AY63" s="97"/>
    </row>
    <row r="64" spans="1:51" x14ac:dyDescent="0.25">
      <c r="B64" s="199"/>
      <c r="C64" s="99"/>
      <c r="D64" s="99"/>
      <c r="E64" s="99"/>
      <c r="F64" s="99"/>
      <c r="G64" s="99"/>
      <c r="H64" s="99"/>
      <c r="I64" s="100"/>
      <c r="J64" s="100"/>
      <c r="K64" s="100"/>
      <c r="L64" s="100"/>
      <c r="M64" s="100"/>
      <c r="N64" s="100"/>
      <c r="O64" s="100"/>
      <c r="P64" s="100"/>
      <c r="Q64" s="100"/>
      <c r="R64" s="100"/>
      <c r="S64" s="139"/>
      <c r="T64" s="139"/>
      <c r="U64" s="139"/>
      <c r="V64" s="139"/>
      <c r="W64" s="98"/>
      <c r="X64" s="98"/>
      <c r="Y64" s="98"/>
      <c r="Z64" s="98"/>
      <c r="AA64" s="98"/>
      <c r="AB64" s="98"/>
      <c r="AC64" s="98"/>
      <c r="AD64" s="98"/>
      <c r="AE64" s="98"/>
      <c r="AM64" s="20"/>
      <c r="AN64" s="96"/>
      <c r="AO64" s="96"/>
      <c r="AP64" s="96"/>
      <c r="AQ64" s="96"/>
      <c r="AR64" s="98"/>
      <c r="AV64" s="113"/>
      <c r="AW64" s="113"/>
      <c r="AY64" s="97"/>
    </row>
    <row r="65" spans="1:51" x14ac:dyDescent="0.25">
      <c r="B65" s="123"/>
      <c r="C65" s="99"/>
      <c r="D65" s="99"/>
      <c r="E65" s="99"/>
      <c r="F65" s="99"/>
      <c r="G65" s="99"/>
      <c r="H65" s="99"/>
      <c r="I65" s="100"/>
      <c r="J65" s="100"/>
      <c r="K65" s="100"/>
      <c r="L65" s="100"/>
      <c r="M65" s="100"/>
      <c r="N65" s="100"/>
      <c r="O65" s="100"/>
      <c r="P65" s="100"/>
      <c r="Q65" s="100"/>
      <c r="R65" s="100"/>
      <c r="S65" s="139"/>
      <c r="T65" s="139"/>
      <c r="U65" s="139"/>
      <c r="V65" s="139"/>
      <c r="W65" s="98"/>
      <c r="X65" s="98"/>
      <c r="Y65" s="98"/>
      <c r="Z65" s="98"/>
      <c r="AA65" s="98"/>
      <c r="AB65" s="98"/>
      <c r="AC65" s="98"/>
      <c r="AD65" s="98"/>
      <c r="AE65" s="98"/>
      <c r="AM65" s="20"/>
      <c r="AN65" s="96"/>
      <c r="AO65" s="96"/>
      <c r="AP65" s="96"/>
      <c r="AQ65" s="96"/>
      <c r="AR65" s="98"/>
      <c r="AV65" s="113"/>
      <c r="AW65" s="113"/>
      <c r="AY65" s="97"/>
    </row>
    <row r="66" spans="1:51" x14ac:dyDescent="0.25">
      <c r="B66" s="199"/>
      <c r="C66" s="99"/>
      <c r="D66" s="99"/>
      <c r="E66" s="99"/>
      <c r="F66" s="99"/>
      <c r="G66" s="99"/>
      <c r="H66" s="99"/>
      <c r="I66" s="100"/>
      <c r="J66" s="100"/>
      <c r="K66" s="100"/>
      <c r="L66" s="100"/>
      <c r="M66" s="100"/>
      <c r="N66" s="100"/>
      <c r="O66" s="100"/>
      <c r="P66" s="100"/>
      <c r="Q66" s="100"/>
      <c r="R66" s="100"/>
      <c r="S66" s="139"/>
      <c r="T66" s="139"/>
      <c r="U66" s="139"/>
      <c r="V66" s="139"/>
      <c r="W66" s="98"/>
      <c r="X66" s="98"/>
      <c r="Y66" s="98"/>
      <c r="Z66" s="98"/>
      <c r="AA66" s="98"/>
      <c r="AB66" s="98"/>
      <c r="AC66" s="98"/>
      <c r="AD66" s="98"/>
      <c r="AE66" s="98"/>
      <c r="AM66" s="20"/>
      <c r="AN66" s="96"/>
      <c r="AO66" s="96"/>
      <c r="AP66" s="96"/>
      <c r="AQ66" s="96"/>
      <c r="AR66" s="98"/>
      <c r="AV66" s="113"/>
      <c r="AW66" s="113"/>
      <c r="AY66" s="97"/>
    </row>
    <row r="67" spans="1:51" x14ac:dyDescent="0.25">
      <c r="B67" s="123"/>
      <c r="C67" s="99"/>
      <c r="D67" s="99"/>
      <c r="E67" s="99"/>
      <c r="F67" s="99"/>
      <c r="G67" s="99"/>
      <c r="H67" s="99"/>
      <c r="I67" s="100"/>
      <c r="J67" s="100"/>
      <c r="K67" s="100"/>
      <c r="L67" s="100"/>
      <c r="M67" s="100"/>
      <c r="N67" s="100"/>
      <c r="O67" s="100"/>
      <c r="P67" s="100"/>
      <c r="Q67" s="100"/>
      <c r="R67" s="100"/>
      <c r="S67" s="139"/>
      <c r="T67" s="139"/>
      <c r="U67" s="139"/>
      <c r="V67" s="139"/>
      <c r="W67" s="98"/>
      <c r="X67" s="98"/>
      <c r="Y67" s="98"/>
      <c r="Z67" s="98"/>
      <c r="AA67" s="98"/>
      <c r="AB67" s="98"/>
      <c r="AC67" s="98"/>
      <c r="AD67" s="98"/>
      <c r="AE67" s="98"/>
      <c r="AM67" s="20"/>
      <c r="AN67" s="96"/>
      <c r="AO67" s="96"/>
      <c r="AP67" s="96"/>
      <c r="AQ67" s="96"/>
      <c r="AR67" s="98"/>
      <c r="AV67" s="113"/>
      <c r="AW67" s="113"/>
      <c r="AY67" s="97"/>
    </row>
    <row r="68" spans="1:51" x14ac:dyDescent="0.25">
      <c r="B68" s="199"/>
      <c r="C68" s="99"/>
      <c r="D68" s="99"/>
      <c r="E68" s="99"/>
      <c r="F68" s="99"/>
      <c r="G68" s="99"/>
      <c r="H68" s="99"/>
      <c r="I68" s="100"/>
      <c r="J68" s="100"/>
      <c r="K68" s="100"/>
      <c r="L68" s="100"/>
      <c r="M68" s="100"/>
      <c r="N68" s="100"/>
      <c r="O68" s="100"/>
      <c r="P68" s="100"/>
      <c r="Q68" s="100"/>
      <c r="R68" s="100"/>
      <c r="S68" s="139"/>
      <c r="T68" s="139"/>
      <c r="U68" s="139"/>
      <c r="V68" s="139"/>
      <c r="W68" s="98"/>
      <c r="X68" s="98"/>
      <c r="Y68" s="98"/>
      <c r="Z68" s="98"/>
      <c r="AA68" s="98"/>
      <c r="AB68" s="98"/>
      <c r="AC68" s="98"/>
      <c r="AD68" s="98"/>
      <c r="AE68" s="98"/>
      <c r="AM68" s="20"/>
      <c r="AN68" s="96"/>
      <c r="AO68" s="96"/>
      <c r="AP68" s="96"/>
      <c r="AQ68" s="96"/>
      <c r="AR68" s="98"/>
      <c r="AV68" s="113"/>
      <c r="AW68" s="113"/>
      <c r="AY68" s="97"/>
    </row>
    <row r="69" spans="1:51" x14ac:dyDescent="0.25">
      <c r="B69" s="114"/>
      <c r="C69" s="99"/>
      <c r="D69" s="99"/>
      <c r="E69" s="99"/>
      <c r="F69" s="99"/>
      <c r="G69" s="99"/>
      <c r="H69" s="99"/>
      <c r="I69" s="100"/>
      <c r="J69" s="100"/>
      <c r="K69" s="100"/>
      <c r="L69" s="100"/>
      <c r="M69" s="100"/>
      <c r="N69" s="100"/>
      <c r="O69" s="100"/>
      <c r="P69" s="100"/>
      <c r="Q69" s="100"/>
      <c r="R69" s="100"/>
      <c r="S69" s="139"/>
      <c r="T69" s="139"/>
      <c r="U69" s="139"/>
      <c r="V69" s="139"/>
      <c r="W69" s="98"/>
      <c r="X69" s="98"/>
      <c r="Y69" s="98"/>
      <c r="Z69" s="98"/>
      <c r="AA69" s="98"/>
      <c r="AB69" s="98"/>
      <c r="AC69" s="98"/>
      <c r="AD69" s="98"/>
      <c r="AE69" s="98"/>
      <c r="AM69" s="20"/>
      <c r="AN69" s="96"/>
      <c r="AO69" s="96"/>
      <c r="AP69" s="96"/>
      <c r="AQ69" s="96"/>
      <c r="AR69" s="98"/>
      <c r="AV69" s="113"/>
      <c r="AW69" s="113"/>
      <c r="AY69" s="97"/>
    </row>
    <row r="70" spans="1:51" x14ac:dyDescent="0.25">
      <c r="B70" s="123"/>
      <c r="C70" s="99"/>
      <c r="D70" s="99"/>
      <c r="E70" s="99"/>
      <c r="F70" s="99"/>
      <c r="G70" s="99"/>
      <c r="H70" s="99"/>
      <c r="I70" s="100"/>
      <c r="J70" s="100"/>
      <c r="K70" s="100"/>
      <c r="L70" s="100"/>
      <c r="M70" s="100"/>
      <c r="N70" s="100"/>
      <c r="O70" s="100"/>
      <c r="P70" s="100"/>
      <c r="Q70" s="100"/>
      <c r="R70" s="100"/>
      <c r="S70" s="139"/>
      <c r="T70" s="139"/>
      <c r="U70" s="139"/>
      <c r="V70" s="139"/>
      <c r="W70" s="98"/>
      <c r="X70" s="98"/>
      <c r="Y70" s="98"/>
      <c r="Z70" s="98"/>
      <c r="AA70" s="98"/>
      <c r="AB70" s="98"/>
      <c r="AC70" s="98"/>
      <c r="AD70" s="98"/>
      <c r="AE70" s="98"/>
      <c r="AM70" s="20"/>
      <c r="AN70" s="96"/>
      <c r="AO70" s="96"/>
      <c r="AP70" s="96"/>
      <c r="AQ70" s="96"/>
      <c r="AR70" s="98"/>
      <c r="AV70" s="113"/>
      <c r="AW70" s="113"/>
      <c r="AY70" s="97"/>
    </row>
    <row r="71" spans="1:51" x14ac:dyDescent="0.25">
      <c r="B71" s="114"/>
      <c r="C71" s="99"/>
      <c r="D71" s="99"/>
      <c r="E71" s="99"/>
      <c r="F71" s="99"/>
      <c r="G71" s="99"/>
      <c r="H71" s="99"/>
      <c r="I71" s="100"/>
      <c r="J71" s="100"/>
      <c r="K71" s="100"/>
      <c r="L71" s="100"/>
      <c r="M71" s="100"/>
      <c r="N71" s="100"/>
      <c r="O71" s="100"/>
      <c r="P71" s="100"/>
      <c r="Q71" s="100"/>
      <c r="R71" s="100"/>
      <c r="S71" s="139"/>
      <c r="T71" s="139"/>
      <c r="U71" s="139"/>
      <c r="V71" s="139"/>
      <c r="W71" s="98"/>
      <c r="X71" s="98"/>
      <c r="Y71" s="98"/>
      <c r="Z71" s="98"/>
      <c r="AA71" s="98"/>
      <c r="AB71" s="98"/>
      <c r="AC71" s="98"/>
      <c r="AD71" s="98"/>
      <c r="AE71" s="98"/>
      <c r="AM71" s="20"/>
      <c r="AN71" s="96"/>
      <c r="AO71" s="96"/>
      <c r="AP71" s="96"/>
      <c r="AQ71" s="96"/>
      <c r="AR71" s="98"/>
      <c r="AV71" s="113"/>
      <c r="AW71" s="113"/>
      <c r="AY71" s="97"/>
    </row>
    <row r="72" spans="1:51" x14ac:dyDescent="0.25">
      <c r="B72" s="81"/>
      <c r="C72" s="99"/>
      <c r="D72" s="99"/>
      <c r="E72" s="99"/>
      <c r="F72" s="99"/>
      <c r="G72" s="99"/>
      <c r="H72" s="99"/>
      <c r="I72" s="100"/>
      <c r="J72" s="100"/>
      <c r="K72" s="100"/>
      <c r="L72" s="100"/>
      <c r="M72" s="100"/>
      <c r="N72" s="100"/>
      <c r="O72" s="100"/>
      <c r="P72" s="100"/>
      <c r="Q72" s="100"/>
      <c r="R72" s="100"/>
      <c r="S72" s="139"/>
      <c r="T72" s="139"/>
      <c r="U72" s="139"/>
      <c r="V72" s="139"/>
      <c r="W72" s="98"/>
      <c r="X72" s="98"/>
      <c r="Y72" s="98"/>
      <c r="Z72" s="98"/>
      <c r="AA72" s="98"/>
      <c r="AB72" s="98"/>
      <c r="AC72" s="98"/>
      <c r="AD72" s="98"/>
      <c r="AE72" s="98"/>
      <c r="AM72" s="20"/>
      <c r="AN72" s="96"/>
      <c r="AO72" s="96"/>
      <c r="AP72" s="96"/>
      <c r="AQ72" s="96"/>
      <c r="AR72" s="98"/>
      <c r="AV72" s="113"/>
      <c r="AW72" s="113"/>
      <c r="AY72" s="97"/>
    </row>
    <row r="73" spans="1:51" x14ac:dyDescent="0.25">
      <c r="B73" s="81"/>
      <c r="C73" s="99"/>
      <c r="D73" s="99"/>
      <c r="E73" s="99"/>
      <c r="F73" s="99"/>
      <c r="G73" s="99"/>
      <c r="H73" s="99"/>
      <c r="I73" s="100"/>
      <c r="J73" s="100"/>
      <c r="K73" s="100"/>
      <c r="L73" s="100"/>
      <c r="M73" s="100"/>
      <c r="N73" s="100"/>
      <c r="O73" s="100"/>
      <c r="P73" s="100"/>
      <c r="Q73" s="100"/>
      <c r="R73" s="100"/>
      <c r="S73" s="139"/>
      <c r="T73" s="139"/>
      <c r="U73" s="139"/>
      <c r="V73" s="139"/>
      <c r="W73" s="98"/>
      <c r="X73" s="98"/>
      <c r="Y73" s="98"/>
      <c r="Z73" s="98"/>
      <c r="AA73" s="98"/>
      <c r="AB73" s="98"/>
      <c r="AC73" s="98"/>
      <c r="AD73" s="98"/>
      <c r="AE73" s="98"/>
      <c r="AM73" s="20"/>
      <c r="AN73" s="96"/>
      <c r="AO73" s="96"/>
      <c r="AP73" s="96"/>
      <c r="AQ73" s="96"/>
      <c r="AR73" s="98"/>
      <c r="AV73" s="113"/>
      <c r="AW73" s="113"/>
      <c r="AY73" s="97"/>
    </row>
    <row r="74" spans="1:51" x14ac:dyDescent="0.25">
      <c r="B74" s="81"/>
      <c r="C74" s="99"/>
      <c r="D74" s="99"/>
      <c r="E74" s="99"/>
      <c r="F74" s="99"/>
      <c r="G74" s="99"/>
      <c r="H74" s="99"/>
      <c r="I74" s="100"/>
      <c r="J74" s="100"/>
      <c r="K74" s="100"/>
      <c r="L74" s="100"/>
      <c r="M74" s="100"/>
      <c r="N74" s="100"/>
      <c r="O74" s="100"/>
      <c r="P74" s="100"/>
      <c r="Q74" s="100"/>
      <c r="R74" s="100"/>
      <c r="S74" s="139"/>
      <c r="T74" s="139"/>
      <c r="U74" s="139"/>
      <c r="V74" s="139"/>
      <c r="W74" s="98"/>
      <c r="X74" s="98"/>
      <c r="Y74" s="98"/>
      <c r="Z74" s="98"/>
      <c r="AA74" s="98"/>
      <c r="AB74" s="98"/>
      <c r="AC74" s="98"/>
      <c r="AD74" s="98"/>
      <c r="AE74" s="98"/>
      <c r="AM74" s="20"/>
      <c r="AN74" s="96"/>
      <c r="AO74" s="96"/>
      <c r="AP74" s="96"/>
      <c r="AQ74" s="96"/>
      <c r="AR74" s="98"/>
      <c r="AV74" s="113"/>
      <c r="AW74" s="113"/>
      <c r="AY74" s="97"/>
    </row>
    <row r="75" spans="1:51" x14ac:dyDescent="0.25">
      <c r="B75" s="81"/>
      <c r="C75" s="99"/>
      <c r="D75" s="99"/>
      <c r="E75" s="99"/>
      <c r="F75" s="99"/>
      <c r="G75" s="99"/>
      <c r="H75" s="99"/>
      <c r="I75" s="100"/>
      <c r="J75" s="100"/>
      <c r="K75" s="100"/>
      <c r="L75" s="100"/>
      <c r="M75" s="100"/>
      <c r="N75" s="100"/>
      <c r="O75" s="100"/>
      <c r="P75" s="100"/>
      <c r="Q75" s="100"/>
      <c r="R75" s="100"/>
      <c r="S75" s="139"/>
      <c r="T75" s="139"/>
      <c r="U75" s="139"/>
      <c r="V75" s="139"/>
      <c r="W75" s="98"/>
      <c r="X75" s="98"/>
      <c r="Y75" s="98"/>
      <c r="Z75" s="98"/>
      <c r="AA75" s="98"/>
      <c r="AB75" s="98"/>
      <c r="AC75" s="98"/>
      <c r="AD75" s="98"/>
      <c r="AE75" s="98"/>
      <c r="AM75" s="20"/>
      <c r="AN75" s="96"/>
      <c r="AO75" s="96"/>
      <c r="AP75" s="96"/>
      <c r="AQ75" s="96"/>
      <c r="AR75" s="98"/>
      <c r="AV75" s="113"/>
      <c r="AW75" s="113"/>
      <c r="AY75" s="97"/>
    </row>
    <row r="76" spans="1:51" x14ac:dyDescent="0.25">
      <c r="B76" s="81"/>
      <c r="C76" s="99"/>
      <c r="D76" s="99"/>
      <c r="E76" s="99"/>
      <c r="F76" s="99"/>
      <c r="G76" s="99"/>
      <c r="H76" s="99"/>
      <c r="I76" s="100"/>
      <c r="J76" s="100"/>
      <c r="K76" s="100"/>
      <c r="L76" s="100"/>
      <c r="M76" s="100"/>
      <c r="N76" s="100"/>
      <c r="O76" s="100"/>
      <c r="P76" s="100"/>
      <c r="Q76" s="100"/>
      <c r="R76" s="100"/>
      <c r="S76" s="139"/>
      <c r="T76" s="139"/>
      <c r="U76" s="139"/>
      <c r="V76" s="139"/>
      <c r="W76" s="98"/>
      <c r="X76" s="98"/>
      <c r="Y76" s="98"/>
      <c r="Z76" s="98"/>
      <c r="AA76" s="98"/>
      <c r="AB76" s="98"/>
      <c r="AC76" s="98"/>
      <c r="AD76" s="98"/>
      <c r="AE76" s="98"/>
      <c r="AM76" s="20"/>
      <c r="AN76" s="96"/>
      <c r="AO76" s="96"/>
      <c r="AP76" s="96"/>
      <c r="AQ76" s="96"/>
      <c r="AR76" s="98"/>
      <c r="AV76" s="113"/>
      <c r="AW76" s="113"/>
      <c r="AY76" s="97"/>
    </row>
    <row r="77" spans="1:51" x14ac:dyDescent="0.25">
      <c r="B77" s="136"/>
      <c r="C77" s="99"/>
      <c r="D77" s="99"/>
      <c r="E77" s="99"/>
      <c r="F77" s="99"/>
      <c r="G77" s="99"/>
      <c r="H77" s="99"/>
      <c r="I77" s="100"/>
      <c r="J77" s="100"/>
      <c r="K77" s="100"/>
      <c r="L77" s="100"/>
      <c r="M77" s="100"/>
      <c r="N77" s="100"/>
      <c r="O77" s="100"/>
      <c r="P77" s="100"/>
      <c r="Q77" s="100"/>
      <c r="R77" s="100"/>
      <c r="S77" s="139"/>
      <c r="T77" s="139"/>
      <c r="U77" s="139"/>
      <c r="V77" s="139"/>
      <c r="W77" s="98"/>
      <c r="X77" s="98"/>
      <c r="Y77" s="98"/>
      <c r="Z77" s="98"/>
      <c r="AA77" s="98"/>
      <c r="AB77" s="98"/>
      <c r="AC77" s="98"/>
      <c r="AD77" s="98"/>
      <c r="AE77" s="98"/>
      <c r="AM77" s="20"/>
      <c r="AN77" s="96"/>
      <c r="AO77" s="96"/>
      <c r="AP77" s="96"/>
      <c r="AQ77" s="96"/>
      <c r="AR77" s="98"/>
      <c r="AV77" s="113"/>
      <c r="AW77" s="113"/>
      <c r="AY77" s="97"/>
    </row>
    <row r="78" spans="1:51" x14ac:dyDescent="0.25">
      <c r="A78" s="98"/>
      <c r="B78" s="116"/>
      <c r="C78" s="115"/>
      <c r="D78" s="109"/>
      <c r="E78" s="115"/>
      <c r="F78" s="115"/>
      <c r="G78" s="99"/>
      <c r="H78" s="99"/>
      <c r="I78" s="99"/>
      <c r="J78" s="100"/>
      <c r="K78" s="100"/>
      <c r="L78" s="100"/>
      <c r="M78" s="100"/>
      <c r="N78" s="100"/>
      <c r="O78" s="100"/>
      <c r="P78" s="100"/>
      <c r="Q78" s="100"/>
      <c r="R78" s="100"/>
      <c r="S78" s="100"/>
      <c r="T78" s="214"/>
      <c r="U78" s="215"/>
      <c r="V78" s="215"/>
      <c r="AS78" s="94"/>
      <c r="AT78" s="94"/>
      <c r="AU78" s="94"/>
      <c r="AV78" s="94"/>
      <c r="AW78" s="94"/>
      <c r="AX78" s="94"/>
      <c r="AY78" s="94"/>
    </row>
    <row r="79" spans="1:51" x14ac:dyDescent="0.25">
      <c r="A79" s="98"/>
      <c r="B79" s="117"/>
      <c r="C79" s="118"/>
      <c r="D79" s="119"/>
      <c r="E79" s="118"/>
      <c r="F79" s="118"/>
      <c r="G79" s="118"/>
      <c r="H79" s="118"/>
      <c r="I79" s="118"/>
      <c r="J79" s="120"/>
      <c r="K79" s="120"/>
      <c r="L79" s="120"/>
      <c r="M79" s="120"/>
      <c r="N79" s="120"/>
      <c r="O79" s="120"/>
      <c r="P79" s="120"/>
      <c r="Q79" s="120"/>
      <c r="R79" s="120"/>
      <c r="S79" s="120"/>
      <c r="T79" s="216"/>
      <c r="U79" s="217"/>
      <c r="V79" s="217"/>
      <c r="AS79" s="94"/>
      <c r="AT79" s="94"/>
      <c r="AU79" s="94"/>
      <c r="AV79" s="94"/>
      <c r="AW79" s="94"/>
      <c r="AX79" s="94"/>
      <c r="AY79" s="94"/>
    </row>
    <row r="80" spans="1:51" x14ac:dyDescent="0.25">
      <c r="A80" s="98"/>
      <c r="B80" s="117"/>
      <c r="C80" s="118"/>
      <c r="D80" s="119"/>
      <c r="E80" s="118"/>
      <c r="F80" s="118"/>
      <c r="G80" s="118"/>
      <c r="H80" s="118"/>
      <c r="I80" s="118"/>
      <c r="J80" s="120"/>
      <c r="K80" s="120"/>
      <c r="L80" s="120"/>
      <c r="M80" s="120"/>
      <c r="N80" s="120"/>
      <c r="O80" s="120"/>
      <c r="P80" s="120"/>
      <c r="Q80" s="120"/>
      <c r="R80" s="120"/>
      <c r="S80" s="120"/>
      <c r="T80" s="216"/>
      <c r="U80" s="217"/>
      <c r="V80" s="217"/>
      <c r="AS80" s="94"/>
      <c r="AT80" s="94"/>
      <c r="AU80" s="94"/>
      <c r="AV80" s="94"/>
      <c r="AW80" s="94"/>
      <c r="AX80" s="94"/>
      <c r="AY80" s="94"/>
    </row>
    <row r="81" spans="1:51" x14ac:dyDescent="0.25">
      <c r="A81" s="98"/>
      <c r="B81" s="218"/>
      <c r="C81" s="118"/>
      <c r="D81" s="119"/>
      <c r="E81" s="118"/>
      <c r="F81" s="118"/>
      <c r="G81" s="118"/>
      <c r="H81" s="118"/>
      <c r="I81" s="118"/>
      <c r="J81" s="120"/>
      <c r="K81" s="120"/>
      <c r="L81" s="120"/>
      <c r="M81" s="120"/>
      <c r="N81" s="120"/>
      <c r="O81" s="120"/>
      <c r="P81" s="120"/>
      <c r="Q81" s="120"/>
      <c r="R81" s="120"/>
      <c r="S81" s="120"/>
      <c r="T81" s="216"/>
      <c r="U81" s="217"/>
      <c r="V81" s="217"/>
      <c r="AS81" s="94"/>
      <c r="AT81" s="94"/>
      <c r="AU81" s="94"/>
      <c r="AV81" s="94"/>
      <c r="AW81" s="94"/>
      <c r="AX81" s="94"/>
      <c r="AY81" s="94"/>
    </row>
    <row r="82" spans="1:51" x14ac:dyDescent="0.25">
      <c r="B82" s="218"/>
      <c r="C82" s="161"/>
      <c r="D82" s="161"/>
      <c r="E82" s="161"/>
      <c r="F82" s="161"/>
      <c r="G82" s="161"/>
      <c r="H82" s="161"/>
      <c r="I82" s="161"/>
      <c r="J82" s="161"/>
      <c r="K82" s="161"/>
      <c r="L82" s="161"/>
      <c r="M82" s="161"/>
      <c r="N82" s="161"/>
      <c r="O82" s="219"/>
      <c r="P82" s="220"/>
      <c r="Q82" s="220"/>
      <c r="R82" s="161"/>
      <c r="S82" s="161"/>
      <c r="T82" s="161"/>
      <c r="U82" s="161"/>
      <c r="V82" s="161"/>
      <c r="AS82" s="94"/>
      <c r="AT82" s="94"/>
      <c r="AU82" s="94"/>
      <c r="AV82" s="94"/>
      <c r="AW82" s="94"/>
      <c r="AX82" s="94"/>
      <c r="AY82" s="94"/>
    </row>
    <row r="83" spans="1:51" x14ac:dyDescent="0.25">
      <c r="B83" s="218"/>
      <c r="C83" s="161"/>
      <c r="D83" s="161"/>
      <c r="E83" s="161"/>
      <c r="F83" s="161"/>
      <c r="G83" s="161"/>
      <c r="H83" s="161"/>
      <c r="I83" s="161"/>
      <c r="J83" s="161"/>
      <c r="K83" s="161"/>
      <c r="L83" s="161"/>
      <c r="M83" s="161"/>
      <c r="N83" s="161"/>
      <c r="O83" s="219"/>
      <c r="P83" s="220"/>
      <c r="Q83" s="220"/>
      <c r="R83" s="161"/>
      <c r="S83" s="161"/>
      <c r="T83" s="161"/>
      <c r="U83" s="161"/>
      <c r="V83" s="161"/>
      <c r="AS83" s="94"/>
      <c r="AT83" s="94"/>
      <c r="AU83" s="94"/>
      <c r="AV83" s="94"/>
      <c r="AW83" s="94"/>
      <c r="AX83" s="94"/>
      <c r="AY83" s="94"/>
    </row>
    <row r="84" spans="1:51" x14ac:dyDescent="0.25">
      <c r="B84" s="161"/>
      <c r="C84" s="161"/>
      <c r="D84" s="161"/>
      <c r="E84" s="161"/>
      <c r="F84" s="161"/>
      <c r="G84" s="161"/>
      <c r="H84" s="161"/>
      <c r="I84" s="161"/>
      <c r="J84" s="161"/>
      <c r="K84" s="161"/>
      <c r="L84" s="161"/>
      <c r="M84" s="161"/>
      <c r="N84" s="161"/>
      <c r="O84" s="219"/>
      <c r="P84" s="220"/>
      <c r="Q84" s="220"/>
      <c r="R84" s="161"/>
      <c r="S84" s="161"/>
      <c r="T84" s="161"/>
      <c r="U84" s="161"/>
      <c r="V84" s="161"/>
      <c r="AS84" s="94"/>
      <c r="AT84" s="94"/>
      <c r="AU84" s="94"/>
      <c r="AV84" s="94"/>
      <c r="AW84" s="94"/>
      <c r="AX84" s="94"/>
      <c r="AY84" s="94"/>
    </row>
    <row r="85" spans="1:51" x14ac:dyDescent="0.25">
      <c r="B85" s="161"/>
      <c r="C85" s="161"/>
      <c r="D85" s="161"/>
      <c r="E85" s="161"/>
      <c r="F85" s="161"/>
      <c r="G85" s="161"/>
      <c r="H85" s="161"/>
      <c r="I85" s="161"/>
      <c r="J85" s="161"/>
      <c r="K85" s="161"/>
      <c r="L85" s="161"/>
      <c r="M85" s="161"/>
      <c r="N85" s="161"/>
      <c r="O85" s="219"/>
      <c r="P85" s="220"/>
      <c r="Q85" s="220"/>
      <c r="R85" s="220"/>
      <c r="S85" s="220"/>
      <c r="T85" s="161"/>
      <c r="U85" s="161"/>
      <c r="V85" s="161"/>
      <c r="AS85" s="94"/>
      <c r="AT85" s="94"/>
      <c r="AU85" s="94"/>
      <c r="AV85" s="94"/>
      <c r="AW85" s="94"/>
      <c r="AX85" s="94"/>
      <c r="AY85" s="94"/>
    </row>
    <row r="86" spans="1:51" x14ac:dyDescent="0.25">
      <c r="B86" s="161"/>
      <c r="C86" s="161"/>
      <c r="D86" s="161"/>
      <c r="E86" s="161"/>
      <c r="F86" s="161"/>
      <c r="G86" s="161"/>
      <c r="H86" s="161"/>
      <c r="I86" s="161"/>
      <c r="J86" s="161"/>
      <c r="K86" s="161"/>
      <c r="L86" s="161"/>
      <c r="M86" s="161"/>
      <c r="N86" s="161"/>
      <c r="O86" s="219"/>
      <c r="P86" s="220"/>
      <c r="Q86" s="220"/>
      <c r="R86" s="220"/>
      <c r="S86" s="220"/>
      <c r="T86" s="220"/>
      <c r="U86" s="161"/>
      <c r="V86" s="161"/>
      <c r="AS86" s="94"/>
      <c r="AT86" s="94"/>
      <c r="AU86" s="94"/>
      <c r="AV86" s="94"/>
      <c r="AW86" s="94"/>
      <c r="AX86" s="94"/>
      <c r="AY86" s="94"/>
    </row>
    <row r="87" spans="1:51" x14ac:dyDescent="0.25">
      <c r="B87" s="161"/>
      <c r="C87" s="161"/>
      <c r="D87" s="161"/>
      <c r="E87" s="161"/>
      <c r="F87" s="161"/>
      <c r="G87" s="161"/>
      <c r="H87" s="161"/>
      <c r="I87" s="161"/>
      <c r="J87" s="161"/>
      <c r="K87" s="161"/>
      <c r="L87" s="161"/>
      <c r="M87" s="161"/>
      <c r="N87" s="161"/>
      <c r="O87" s="219"/>
      <c r="P87" s="220"/>
      <c r="Q87" s="220"/>
      <c r="R87" s="220"/>
      <c r="S87" s="220"/>
      <c r="T87" s="220"/>
      <c r="U87" s="161"/>
      <c r="V87" s="161"/>
      <c r="AS87" s="94"/>
      <c r="AT87" s="94"/>
      <c r="AU87" s="94"/>
      <c r="AV87" s="94"/>
      <c r="AW87" s="94"/>
      <c r="AX87" s="94"/>
      <c r="AY87" s="94"/>
    </row>
    <row r="88" spans="1:51" x14ac:dyDescent="0.25">
      <c r="B88" s="161"/>
      <c r="C88" s="161"/>
      <c r="D88" s="161"/>
      <c r="E88" s="161"/>
      <c r="F88" s="161"/>
      <c r="G88" s="161"/>
      <c r="H88" s="161"/>
      <c r="I88" s="161"/>
      <c r="J88" s="161"/>
      <c r="K88" s="161"/>
      <c r="L88" s="161"/>
      <c r="M88" s="161"/>
      <c r="N88" s="161"/>
      <c r="O88" s="219"/>
      <c r="P88" s="220"/>
      <c r="Q88" s="161"/>
      <c r="R88" s="161"/>
      <c r="S88" s="161"/>
      <c r="T88" s="220"/>
      <c r="U88" s="161"/>
      <c r="V88" s="161"/>
      <c r="AS88" s="94"/>
      <c r="AT88" s="94"/>
      <c r="AU88" s="94"/>
      <c r="AV88" s="94"/>
      <c r="AW88" s="94"/>
      <c r="AX88" s="94"/>
      <c r="AY88" s="94"/>
    </row>
    <row r="89" spans="1:51" x14ac:dyDescent="0.25">
      <c r="O89" s="96"/>
      <c r="Q89" s="96"/>
      <c r="R89" s="96"/>
      <c r="S89" s="96"/>
      <c r="AS89" s="94"/>
      <c r="AT89" s="94"/>
      <c r="AU89" s="94"/>
      <c r="AV89" s="94"/>
      <c r="AW89" s="94"/>
      <c r="AX89" s="94"/>
      <c r="AY89" s="94"/>
    </row>
    <row r="90" spans="1:51" x14ac:dyDescent="0.25">
      <c r="O90" s="12"/>
      <c r="P90" s="96"/>
      <c r="Q90" s="96"/>
      <c r="R90" s="96"/>
      <c r="S90" s="96"/>
      <c r="T90" s="96"/>
      <c r="AS90" s="94"/>
      <c r="AT90" s="94"/>
      <c r="AU90" s="94"/>
      <c r="AV90" s="94"/>
      <c r="AW90" s="94"/>
      <c r="AX90" s="94"/>
      <c r="AY90" s="94"/>
    </row>
    <row r="91" spans="1:51" x14ac:dyDescent="0.25">
      <c r="O91" s="12"/>
      <c r="P91" s="96"/>
      <c r="Q91" s="96"/>
      <c r="R91" s="96"/>
      <c r="S91" s="96"/>
      <c r="T91" s="96"/>
      <c r="U91" s="96"/>
      <c r="AS91" s="94"/>
      <c r="AT91" s="94"/>
      <c r="AU91" s="94"/>
      <c r="AV91" s="94"/>
      <c r="AW91" s="94"/>
      <c r="AX91" s="94"/>
      <c r="AY91" s="94"/>
    </row>
    <row r="92" spans="1:51" x14ac:dyDescent="0.25">
      <c r="O92" s="12"/>
      <c r="P92" s="96"/>
      <c r="T92" s="96"/>
      <c r="U92" s="96"/>
      <c r="AS92" s="94"/>
      <c r="AT92" s="94"/>
      <c r="AU92" s="94"/>
      <c r="AV92" s="94"/>
      <c r="AW92" s="94"/>
      <c r="AX92" s="94"/>
      <c r="AY92" s="94"/>
    </row>
    <row r="104" spans="45:51" x14ac:dyDescent="0.25">
      <c r="AS104" s="94"/>
      <c r="AT104" s="94"/>
      <c r="AU104" s="94"/>
      <c r="AV104" s="94"/>
      <c r="AW104" s="94"/>
      <c r="AX104" s="94"/>
      <c r="AY104" s="94"/>
    </row>
  </sheetData>
  <protectedRanges>
    <protectedRange sqref="S78:T81"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8:R81" name="Range2_12_1_6_1_1"/>
    <protectedRange sqref="L78:M81" name="Range2_2_12_1_7_1_1"/>
    <protectedRange sqref="AS11:AS15" name="Range1_4_1_1_1_1"/>
    <protectedRange sqref="J11:J15 J26:J34" name="Range1_1_2_1_10_1_1_1_1"/>
    <protectedRange sqref="S38:S40 S55:S77 S42:S52" name="Range2_12_3_1_1_1_1"/>
    <protectedRange sqref="D38:H38 N55:R55 N59:R77 N38:R40 N42:R52" name="Range2_12_1_3_1_1_1_1"/>
    <protectedRange sqref="I38:M38 F49:M49 G48:M48 E59:M77 E55:M55 E50:M52 E39:M40 E57:H58 E42:M47" name="Range2_2_12_1_6_1_1_1_1"/>
    <protectedRange sqref="D55 D50:D52 D39:D40 D57:D77 D42:D47" name="Range2_1_1_1_1_11_1_1_1_1_1_1"/>
    <protectedRange sqref="C55 C50:C52 C39:C40 C57:C77 C42:C47" name="Range2_1_2_1_1_1_1_1"/>
    <protectedRange sqref="C38" name="Range2_3_1_1_1_1_1"/>
    <protectedRange sqref="Q35" name="Range1_16_3_1_1_1_1_1_2"/>
    <protectedRange sqref="P35" name="Range1_16_3_1_1_2"/>
    <protectedRange sqref="U35 V11:V34 X11:AB34" name="Range1_16_3_1_1_3"/>
    <protectedRange sqref="L6 D6 D8 O8:U8" name="Range1_16_3_1_1_7"/>
    <protectedRange sqref="J78:K81" name="Range2_2_12_1_4_1_1_1_1_1_1_1_1_1_1_1_1_1_1_1"/>
    <protectedRange sqref="I78:I81" name="Range2_2_12_1_7_1_1_2_2_1_2"/>
    <protectedRange sqref="F78:H81" name="Range2_2_12_1_3_1_2_1_1_1_1_2_1_1_1_1_1_1_1_1_1_1_1"/>
    <protectedRange sqref="E78:E81"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 AR16 AR20 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E49" name="Range2_2_12_1_6_1_1_1_1_2"/>
    <protectedRange sqref="D49" name="Range2_1_1_1_1_11_1_1_1_1_1_1_2"/>
    <protectedRange sqref="C49" name="Range2_1_2_1_1_1_1_1_2"/>
    <protectedRange sqref="N58:R58" name="Range2_12_1_3_1_1_1_1_2_1_2_2_2_2_2_2_2_2_2_2"/>
    <protectedRange sqref="I58:M58" name="Range2_2_12_1_6_1_1_1_1_3_1_2_2_2_3_2_2_2_2_2_2"/>
    <protectedRange sqref="N57:R57" name="Range2_12_1_3_1_1_1_1_2_1_2_2_2_2_2_2_3_2_2_2_2_2_2"/>
    <protectedRange sqref="I57:M57" name="Range2_2_12_1_6_1_1_1_1_3_1_2_2_2_3_2_2_3_2_2_2_2_2_2"/>
    <protectedRange sqref="E56" name="Range2_2_12_1_6_1_1_1_1_3_1_2_2_2_1_2_2_2_2_2_2_2_2_2_2_2_2_2"/>
    <protectedRange sqref="D56" name="Range2_1_1_1_1_11_1_1_1_1_1_1_3_1_2_2_2_1_2_2_2_2_2_2_2_2_2_2_2_2_2"/>
    <protectedRange sqref="N56:R56" name="Range2_12_1_3_1_1_1_1_2_1_2_2_2_2_2_2_3_2_2_2_2_2_2_2_2"/>
    <protectedRange sqref="I56:M56" name="Range2_2_12_1_6_1_1_1_1_3_1_2_2_2_3_2_2_3_2_2_2_2_2_2_2_2"/>
    <protectedRange sqref="G56:H56" name="Range2_2_12_1_6_1_1_1_1_2_2_1_2_2_2_2_2_2_3_2_2_2_2_2_2_2_2"/>
    <protectedRange sqref="F56" name="Range2_2_12_1_6_1_1_1_1_3_1_2_2_2_1_2_2_2_2_2_2_2_2_2_2_2_2_2_2_2"/>
    <protectedRange sqref="C56" name="Range2_1_2_1_1_1_1_1_3_1_2_2_1_2_1_2_2_2_2_2_2_2_2_2_2_2_2_2_2"/>
    <protectedRange sqref="Q10" name="Range1_16_3_1_1_1_1_1_4_1"/>
    <protectedRange sqref="AG10" name="Range1_16_3_1_1_1_1_1_3"/>
    <protectedRange sqref="AP10" name="Range1_16_3_1_1_1_1_1_5"/>
    <protectedRange sqref="F48" name="Range2_12_5_1_1_1_2_2_1_1_1_1_1_1_1_1_1_1_1_2_1_1_1_2_1_1_1_1_1_1_1_1_1_1_1_1_1_1_1_1_2_1_1_1_1_1_1_1_1_1_2_1_1_3_1_1_1_3_1_1_1_1_1_1_1_1_1_1_1_1_1_1_1_1_1_1_1_1_1_1_2_1_1_1_1_1_1_1_1_1_1_1_2_2_1_2_1_1_1_1_1_1_1_1_1_1_1_1_1_2_2_2_2_2_2_2_2_1_1_1_2_3_2__4"/>
    <protectedRange sqref="C48"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60" name="Range2_12_5_1_1_1_1_1_2_1_1_2_1_1_1_1_1_1_1_1_1_1_1_1_1_1_1_1_1_2_1_1_1_1_1_1_1_1_1_1_1_1_1_1_3_1_1_1_2_1_1_1_1_1_1_1_1_1_2_1_1_1_1_1_1_1_1_1_1_1_1_1_1_1_1_1_1_1_1_1_1_1_1_1_1_2_1_1_1_2_2_1_1"/>
    <protectedRange sqref="B61" name="Range2_12_5_1_1_1_2_1_1_1_1_1_1_1_1_1_1_1_2_1_2_1_1_1_1_1_1_1_1_1_2_1_1_1_1_1_1_1_1_1_1_1_1_1_1_1_1_1_1_1_1_1_1_1_1_1_1_1_1_1_1_1_1_1_1_1_1_1_1_1_1_1_1_1_2_1_1_1_1_1_1_1_1_1_2_1_2_1_1_1_1_1_2_1_1_1_1_1_1_1_1_2_1_1_1_1_1_2_1_1"/>
    <protectedRange sqref="AR13:AR15 AR17:AR19 AR21:AR23 AR11" name="Range1_16_3_1_1_5_1_2"/>
    <protectedRange sqref="AR25:AR34" name="Range1_16_3_1_1_5_2"/>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S41" name="Range2_12_3_1_1_1_1_1"/>
    <protectedRange sqref="N41:R41" name="Range2_12_1_3_1_1_1_1_1"/>
    <protectedRange sqref="E41:M41" name="Range2_2_12_1_6_1_1_1_1_1"/>
    <protectedRange sqref="D41" name="Range2_1_1_1_1_11_1_1_1_1_1_1_1"/>
    <protectedRange sqref="C41" name="Range2_1_2_1_1_1_1_1_1"/>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15 AA11:AA12 AA33:AA34 X33:Y34 AA14:AA15 X16:AB32">
    <cfRule type="containsText" dxfId="674" priority="48" operator="containsText" text="N/A">
      <formula>NOT(ISERROR(SEARCH("N/A",X11)))</formula>
    </cfRule>
    <cfRule type="cellIs" dxfId="673" priority="61" operator="equal">
      <formula>0</formula>
    </cfRule>
  </conditionalFormatting>
  <conditionalFormatting sqref="AC11:AE34 X11:Y15 AA11:AA12 AA33:AA34 X33:Y34 AA14:AA15 X16:AB32">
    <cfRule type="cellIs" dxfId="672" priority="60" operator="greaterThanOrEqual">
      <formula>1185</formula>
    </cfRule>
  </conditionalFormatting>
  <conditionalFormatting sqref="AC11:AE34 X11:Y15 AA11:AA12 AA33:AA34 X33:Y34 AA14:AA15 X16:AB32">
    <cfRule type="cellIs" dxfId="671" priority="59" operator="between">
      <formula>0.1</formula>
      <formula>1184</formula>
    </cfRule>
  </conditionalFormatting>
  <conditionalFormatting sqref="X8">
    <cfRule type="cellIs" dxfId="670" priority="58" operator="equal">
      <formula>0</formula>
    </cfRule>
  </conditionalFormatting>
  <conditionalFormatting sqref="X8">
    <cfRule type="cellIs" dxfId="669" priority="57" operator="greaterThan">
      <formula>1179</formula>
    </cfRule>
  </conditionalFormatting>
  <conditionalFormatting sqref="X8">
    <cfRule type="cellIs" dxfId="668" priority="56" operator="greaterThan">
      <formula>99</formula>
    </cfRule>
  </conditionalFormatting>
  <conditionalFormatting sqref="X8">
    <cfRule type="cellIs" dxfId="667" priority="55" operator="greaterThan">
      <formula>0.99</formula>
    </cfRule>
  </conditionalFormatting>
  <conditionalFormatting sqref="AB8">
    <cfRule type="cellIs" dxfId="666" priority="54" operator="equal">
      <formula>0</formula>
    </cfRule>
  </conditionalFormatting>
  <conditionalFormatting sqref="AB8">
    <cfRule type="cellIs" dxfId="665" priority="53" operator="greaterThan">
      <formula>1179</formula>
    </cfRule>
  </conditionalFormatting>
  <conditionalFormatting sqref="AB8">
    <cfRule type="cellIs" dxfId="664" priority="52" operator="greaterThan">
      <formula>99</formula>
    </cfRule>
  </conditionalFormatting>
  <conditionalFormatting sqref="AB8">
    <cfRule type="cellIs" dxfId="663" priority="51" operator="greaterThan">
      <formula>0.99</formula>
    </cfRule>
  </conditionalFormatting>
  <conditionalFormatting sqref="AH11:AH31">
    <cfRule type="cellIs" dxfId="662" priority="49" operator="greaterThan">
      <formula>$AH$8</formula>
    </cfRule>
    <cfRule type="cellIs" dxfId="661" priority="50" operator="greaterThan">
      <formula>$AH$8</formula>
    </cfRule>
  </conditionalFormatting>
  <conditionalFormatting sqref="AB11:AB12 AB33:AB34 AB14:AB15">
    <cfRule type="containsText" dxfId="660" priority="44" operator="containsText" text="N/A">
      <formula>NOT(ISERROR(SEARCH("N/A",AB11)))</formula>
    </cfRule>
    <cfRule type="cellIs" dxfId="659" priority="47" operator="equal">
      <formula>0</formula>
    </cfRule>
  </conditionalFormatting>
  <conditionalFormatting sqref="AB11:AB12 AB33:AB34 AB14:AB15">
    <cfRule type="cellIs" dxfId="658" priority="46" operator="greaterThanOrEqual">
      <formula>1185</formula>
    </cfRule>
  </conditionalFormatting>
  <conditionalFormatting sqref="AB11:AB12 AB33:AB34 AB14:AB15">
    <cfRule type="cellIs" dxfId="657" priority="45" operator="between">
      <formula>0.1</formula>
      <formula>1184</formula>
    </cfRule>
  </conditionalFormatting>
  <conditionalFormatting sqref="AN11:AN35 AO11:AO34">
    <cfRule type="cellIs" dxfId="656" priority="43" operator="equal">
      <formula>0</formula>
    </cfRule>
  </conditionalFormatting>
  <conditionalFormatting sqref="AN11:AN35 AO11:AO34">
    <cfRule type="cellIs" dxfId="655" priority="42" operator="greaterThan">
      <formula>1179</formula>
    </cfRule>
  </conditionalFormatting>
  <conditionalFormatting sqref="AN11:AN35 AO11:AO34">
    <cfRule type="cellIs" dxfId="654" priority="41" operator="greaterThan">
      <formula>99</formula>
    </cfRule>
  </conditionalFormatting>
  <conditionalFormatting sqref="AN11:AN35 AO11:AO34">
    <cfRule type="cellIs" dxfId="653" priority="40" operator="greaterThan">
      <formula>0.99</formula>
    </cfRule>
  </conditionalFormatting>
  <conditionalFormatting sqref="AQ11:AQ34">
    <cfRule type="cellIs" dxfId="652" priority="39" operator="equal">
      <formula>0</formula>
    </cfRule>
  </conditionalFormatting>
  <conditionalFormatting sqref="AQ11:AQ34">
    <cfRule type="cellIs" dxfId="651" priority="38" operator="greaterThan">
      <formula>1179</formula>
    </cfRule>
  </conditionalFormatting>
  <conditionalFormatting sqref="AQ11:AQ34">
    <cfRule type="cellIs" dxfId="650" priority="37" operator="greaterThan">
      <formula>99</formula>
    </cfRule>
  </conditionalFormatting>
  <conditionalFormatting sqref="AQ11:AQ34">
    <cfRule type="cellIs" dxfId="649" priority="36" operator="greaterThan">
      <formula>0.99</formula>
    </cfRule>
  </conditionalFormatting>
  <conditionalFormatting sqref="Z11:Z12 Z33:Z34 Z14:Z15">
    <cfRule type="containsText" dxfId="648" priority="32" operator="containsText" text="N/A">
      <formula>NOT(ISERROR(SEARCH("N/A",Z11)))</formula>
    </cfRule>
    <cfRule type="cellIs" dxfId="647" priority="35" operator="equal">
      <formula>0</formula>
    </cfRule>
  </conditionalFormatting>
  <conditionalFormatting sqref="Z11:Z12 Z33:Z34 Z14:Z15">
    <cfRule type="cellIs" dxfId="646" priority="34" operator="greaterThanOrEqual">
      <formula>1185</formula>
    </cfRule>
  </conditionalFormatting>
  <conditionalFormatting sqref="Z11:Z12 Z33:Z34 Z14:Z15">
    <cfRule type="cellIs" dxfId="645" priority="33" operator="between">
      <formula>0.1</formula>
      <formula>1184</formula>
    </cfRule>
  </conditionalFormatting>
  <conditionalFormatting sqref="AJ11:AN35">
    <cfRule type="cellIs" dxfId="644" priority="31" operator="equal">
      <formula>0</formula>
    </cfRule>
  </conditionalFormatting>
  <conditionalFormatting sqref="AJ11:AN35">
    <cfRule type="cellIs" dxfId="643" priority="30" operator="greaterThan">
      <formula>1179</formula>
    </cfRule>
  </conditionalFormatting>
  <conditionalFormatting sqref="AJ11:AN35">
    <cfRule type="cellIs" dxfId="642" priority="29" operator="greaterThan">
      <formula>99</formula>
    </cfRule>
  </conditionalFormatting>
  <conditionalFormatting sqref="AJ11:AN35">
    <cfRule type="cellIs" dxfId="641" priority="28" operator="greaterThan">
      <formula>0.99</formula>
    </cfRule>
  </conditionalFormatting>
  <conditionalFormatting sqref="AP11:AP34">
    <cfRule type="cellIs" dxfId="640" priority="27" operator="equal">
      <formula>0</formula>
    </cfRule>
  </conditionalFormatting>
  <conditionalFormatting sqref="AP11:AP34">
    <cfRule type="cellIs" dxfId="639" priority="26" operator="greaterThan">
      <formula>1179</formula>
    </cfRule>
  </conditionalFormatting>
  <conditionalFormatting sqref="AP11:AP34">
    <cfRule type="cellIs" dxfId="638" priority="25" operator="greaterThan">
      <formula>99</formula>
    </cfRule>
  </conditionalFormatting>
  <conditionalFormatting sqref="AP11:AP34">
    <cfRule type="cellIs" dxfId="637" priority="24" operator="greaterThan">
      <formula>0.99</formula>
    </cfRule>
  </conditionalFormatting>
  <conditionalFormatting sqref="AH32:AH34">
    <cfRule type="cellIs" dxfId="636" priority="22" operator="greaterThan">
      <formula>$AH$8</formula>
    </cfRule>
    <cfRule type="cellIs" dxfId="635" priority="23" operator="greaterThan">
      <formula>$AH$8</formula>
    </cfRule>
  </conditionalFormatting>
  <conditionalFormatting sqref="AI11:AI34">
    <cfRule type="cellIs" dxfId="634" priority="21" operator="greaterThan">
      <formula>$AI$8</formula>
    </cfRule>
  </conditionalFormatting>
  <conditionalFormatting sqref="AL32:AN34 AM12:AN12 AL11:AL31">
    <cfRule type="cellIs" dxfId="633" priority="20" operator="equal">
      <formula>0</formula>
    </cfRule>
  </conditionalFormatting>
  <conditionalFormatting sqref="AL32:AN34 AM12:AN12 AL11:AL31">
    <cfRule type="cellIs" dxfId="632" priority="19" operator="greaterThan">
      <formula>1179</formula>
    </cfRule>
  </conditionalFormatting>
  <conditionalFormatting sqref="AL32:AN34 AM12:AN12 AL11:AL31">
    <cfRule type="cellIs" dxfId="631" priority="18" operator="greaterThan">
      <formula>99</formula>
    </cfRule>
  </conditionalFormatting>
  <conditionalFormatting sqref="AL32:AN34 AM12:AN12 AL11:AL31">
    <cfRule type="cellIs" dxfId="630" priority="17" operator="greaterThan">
      <formula>0.99</formula>
    </cfRule>
  </conditionalFormatting>
  <conditionalFormatting sqref="AM16:AM34">
    <cfRule type="cellIs" dxfId="629" priority="16" operator="equal">
      <formula>0</formula>
    </cfRule>
  </conditionalFormatting>
  <conditionalFormatting sqref="AM16:AM34">
    <cfRule type="cellIs" dxfId="628" priority="15" operator="greaterThan">
      <formula>1179</formula>
    </cfRule>
  </conditionalFormatting>
  <conditionalFormatting sqref="AM16:AM34">
    <cfRule type="cellIs" dxfId="627" priority="14" operator="greaterThan">
      <formula>99</formula>
    </cfRule>
  </conditionalFormatting>
  <conditionalFormatting sqref="AM16:AM34">
    <cfRule type="cellIs" dxfId="626" priority="13" operator="greaterThan">
      <formula>0.99</formula>
    </cfRule>
  </conditionalFormatting>
  <conditionalFormatting sqref="AA13">
    <cfRule type="containsText" dxfId="625" priority="9" operator="containsText" text="N/A">
      <formula>NOT(ISERROR(SEARCH("N/A",AA13)))</formula>
    </cfRule>
    <cfRule type="cellIs" dxfId="624" priority="12" operator="equal">
      <formula>0</formula>
    </cfRule>
  </conditionalFormatting>
  <conditionalFormatting sqref="AA13">
    <cfRule type="cellIs" dxfId="623" priority="11" operator="greaterThanOrEqual">
      <formula>1185</formula>
    </cfRule>
  </conditionalFormatting>
  <conditionalFormatting sqref="AA13">
    <cfRule type="cellIs" dxfId="622" priority="10" operator="between">
      <formula>0.1</formula>
      <formula>1184</formula>
    </cfRule>
  </conditionalFormatting>
  <conditionalFormatting sqref="AB13">
    <cfRule type="containsText" dxfId="621" priority="5" operator="containsText" text="N/A">
      <formula>NOT(ISERROR(SEARCH("N/A",AB13)))</formula>
    </cfRule>
    <cfRule type="cellIs" dxfId="620" priority="8" operator="equal">
      <formula>0</formula>
    </cfRule>
  </conditionalFormatting>
  <conditionalFormatting sqref="AB13">
    <cfRule type="cellIs" dxfId="619" priority="7" operator="greaterThanOrEqual">
      <formula>1185</formula>
    </cfRule>
  </conditionalFormatting>
  <conditionalFormatting sqref="AB13">
    <cfRule type="cellIs" dxfId="618" priority="6" operator="between">
      <formula>0.1</formula>
      <formula>1184</formula>
    </cfRule>
  </conditionalFormatting>
  <conditionalFormatting sqref="Z13">
    <cfRule type="containsText" dxfId="617" priority="1" operator="containsText" text="N/A">
      <formula>NOT(ISERROR(SEARCH("N/A",Z13)))</formula>
    </cfRule>
    <cfRule type="cellIs" dxfId="616" priority="4" operator="equal">
      <formula>0</formula>
    </cfRule>
  </conditionalFormatting>
  <conditionalFormatting sqref="Z13">
    <cfRule type="cellIs" dxfId="615" priority="3" operator="greaterThanOrEqual">
      <formula>1185</formula>
    </cfRule>
  </conditionalFormatting>
  <conditionalFormatting sqref="Z13">
    <cfRule type="cellIs" dxfId="614" priority="2" operator="between">
      <formula>0.1</formula>
      <formula>1184</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04"/>
  <sheetViews>
    <sheetView showWhiteSpace="0" topLeftCell="A13" zoomScaleNormal="100" workbookViewId="0">
      <selection activeCell="B51" sqref="B51:B55"/>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125</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125</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226"/>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29" t="s">
        <v>10</v>
      </c>
      <c r="I7" s="108" t="s">
        <v>11</v>
      </c>
      <c r="J7" s="108" t="s">
        <v>12</v>
      </c>
      <c r="K7" s="108" t="s">
        <v>13</v>
      </c>
      <c r="L7" s="12"/>
      <c r="M7" s="12"/>
      <c r="N7" s="12"/>
      <c r="O7" s="229"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42604</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26789</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227" t="s">
        <v>51</v>
      </c>
      <c r="V9" s="227" t="s">
        <v>52</v>
      </c>
      <c r="W9" s="283" t="s">
        <v>53</v>
      </c>
      <c r="X9" s="284" t="s">
        <v>54</v>
      </c>
      <c r="Y9" s="285"/>
      <c r="Z9" s="285"/>
      <c r="AA9" s="285"/>
      <c r="AB9" s="285"/>
      <c r="AC9" s="285"/>
      <c r="AD9" s="285"/>
      <c r="AE9" s="286"/>
      <c r="AF9" s="225" t="s">
        <v>55</v>
      </c>
      <c r="AG9" s="225" t="s">
        <v>56</v>
      </c>
      <c r="AH9" s="272" t="s">
        <v>57</v>
      </c>
      <c r="AI9" s="287" t="s">
        <v>58</v>
      </c>
      <c r="AJ9" s="227" t="s">
        <v>59</v>
      </c>
      <c r="AK9" s="227" t="s">
        <v>60</v>
      </c>
      <c r="AL9" s="227" t="s">
        <v>61</v>
      </c>
      <c r="AM9" s="227" t="s">
        <v>62</v>
      </c>
      <c r="AN9" s="227" t="s">
        <v>63</v>
      </c>
      <c r="AO9" s="227" t="s">
        <v>64</v>
      </c>
      <c r="AP9" s="227" t="s">
        <v>65</v>
      </c>
      <c r="AQ9" s="270" t="s">
        <v>66</v>
      </c>
      <c r="AR9" s="227" t="s">
        <v>67</v>
      </c>
      <c r="AS9" s="272" t="s">
        <v>68</v>
      </c>
      <c r="AV9" s="35" t="s">
        <v>69</v>
      </c>
      <c r="AW9" s="35" t="s">
        <v>70</v>
      </c>
      <c r="AY9" s="36" t="s">
        <v>71</v>
      </c>
    </row>
    <row r="10" spans="2:51" x14ac:dyDescent="0.25">
      <c r="B10" s="227" t="s">
        <v>72</v>
      </c>
      <c r="C10" s="227" t="s">
        <v>73</v>
      </c>
      <c r="D10" s="227" t="s">
        <v>74</v>
      </c>
      <c r="E10" s="227" t="s">
        <v>75</v>
      </c>
      <c r="F10" s="227" t="s">
        <v>74</v>
      </c>
      <c r="G10" s="227" t="s">
        <v>75</v>
      </c>
      <c r="H10" s="266"/>
      <c r="I10" s="227" t="s">
        <v>75</v>
      </c>
      <c r="J10" s="227" t="s">
        <v>75</v>
      </c>
      <c r="K10" s="227" t="s">
        <v>75</v>
      </c>
      <c r="L10" s="28" t="s">
        <v>29</v>
      </c>
      <c r="M10" s="269"/>
      <c r="N10" s="28" t="s">
        <v>29</v>
      </c>
      <c r="O10" s="271"/>
      <c r="P10" s="271"/>
      <c r="Q10" s="1">
        <f>'AUG 21'!Q34</f>
        <v>14140391</v>
      </c>
      <c r="R10" s="280"/>
      <c r="S10" s="281"/>
      <c r="T10" s="282"/>
      <c r="U10" s="227" t="s">
        <v>75</v>
      </c>
      <c r="V10" s="227" t="s">
        <v>75</v>
      </c>
      <c r="W10" s="283"/>
      <c r="X10" s="37" t="s">
        <v>76</v>
      </c>
      <c r="Y10" s="37" t="s">
        <v>77</v>
      </c>
      <c r="Z10" s="37" t="s">
        <v>78</v>
      </c>
      <c r="AA10" s="37" t="s">
        <v>79</v>
      </c>
      <c r="AB10" s="37" t="s">
        <v>80</v>
      </c>
      <c r="AC10" s="37" t="s">
        <v>81</v>
      </c>
      <c r="AD10" s="37" t="s">
        <v>82</v>
      </c>
      <c r="AE10" s="37" t="s">
        <v>83</v>
      </c>
      <c r="AF10" s="38"/>
      <c r="AG10" s="1">
        <f>'AUG 21'!AG34</f>
        <v>49470757</v>
      </c>
      <c r="AH10" s="272"/>
      <c r="AI10" s="288"/>
      <c r="AJ10" s="227" t="s">
        <v>84</v>
      </c>
      <c r="AK10" s="227" t="s">
        <v>84</v>
      </c>
      <c r="AL10" s="227" t="s">
        <v>84</v>
      </c>
      <c r="AM10" s="227" t="s">
        <v>84</v>
      </c>
      <c r="AN10" s="227" t="s">
        <v>84</v>
      </c>
      <c r="AO10" s="227" t="s">
        <v>84</v>
      </c>
      <c r="AP10" s="1">
        <f>'AUG 21'!AP34</f>
        <v>11173500</v>
      </c>
      <c r="AQ10" s="271"/>
      <c r="AR10" s="228" t="s">
        <v>85</v>
      </c>
      <c r="AS10" s="272"/>
      <c r="AV10" s="39" t="s">
        <v>86</v>
      </c>
      <c r="AW10" s="39" t="s">
        <v>87</v>
      </c>
      <c r="AY10" s="80" t="s">
        <v>126</v>
      </c>
    </row>
    <row r="11" spans="2:51" x14ac:dyDescent="0.25">
      <c r="B11" s="40">
        <v>2</v>
      </c>
      <c r="C11" s="40">
        <v>4.1666666666666664E-2</v>
      </c>
      <c r="D11" s="102">
        <v>4</v>
      </c>
      <c r="E11" s="41">
        <f t="shared" ref="E11:E34" si="0">D11/1.42</f>
        <v>2.8169014084507045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135</v>
      </c>
      <c r="P11" s="103">
        <v>116</v>
      </c>
      <c r="Q11" s="103">
        <v>14145175</v>
      </c>
      <c r="R11" s="46">
        <f>IF(ISBLANK(Q11),"-",Q11-Q10)</f>
        <v>4784</v>
      </c>
      <c r="S11" s="47">
        <f>R11*24/1000</f>
        <v>114.816</v>
      </c>
      <c r="T11" s="47">
        <f>R11/1000</f>
        <v>4.7839999999999998</v>
      </c>
      <c r="U11" s="104">
        <v>4.9000000000000004</v>
      </c>
      <c r="V11" s="104">
        <f>U11</f>
        <v>4.9000000000000004</v>
      </c>
      <c r="W11" s="105" t="s">
        <v>131</v>
      </c>
      <c r="X11" s="107">
        <v>0</v>
      </c>
      <c r="Y11" s="107">
        <v>0</v>
      </c>
      <c r="Z11" s="107">
        <v>1077</v>
      </c>
      <c r="AA11" s="107">
        <v>1185</v>
      </c>
      <c r="AB11" s="107">
        <v>1077</v>
      </c>
      <c r="AC11" s="48" t="s">
        <v>90</v>
      </c>
      <c r="AD11" s="48" t="s">
        <v>90</v>
      </c>
      <c r="AE11" s="48" t="s">
        <v>90</v>
      </c>
      <c r="AF11" s="106" t="s">
        <v>90</v>
      </c>
      <c r="AG11" s="112">
        <v>49471693</v>
      </c>
      <c r="AH11" s="49">
        <f>IF(ISBLANK(AG11),"-",AG11-AG10)</f>
        <v>936</v>
      </c>
      <c r="AI11" s="50">
        <f>AH11/T11</f>
        <v>195.6521739130435</v>
      </c>
      <c r="AJ11" s="95">
        <v>0</v>
      </c>
      <c r="AK11" s="95">
        <v>0</v>
      </c>
      <c r="AL11" s="95">
        <v>1</v>
      </c>
      <c r="AM11" s="95">
        <v>1</v>
      </c>
      <c r="AN11" s="95">
        <v>1</v>
      </c>
      <c r="AO11" s="95">
        <v>0.6</v>
      </c>
      <c r="AP11" s="107">
        <v>11173901</v>
      </c>
      <c r="AQ11" s="107">
        <f t="shared" ref="AQ11:AQ34" si="1">AP11-AP10</f>
        <v>401</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134</v>
      </c>
      <c r="P12" s="103">
        <v>106</v>
      </c>
      <c r="Q12" s="103">
        <v>14149804</v>
      </c>
      <c r="R12" s="46">
        <f t="shared" ref="R12:R34" si="4">IF(ISBLANK(Q12),"-",Q12-Q11)</f>
        <v>4629</v>
      </c>
      <c r="S12" s="47">
        <f t="shared" ref="S12:S34" si="5">R12*24/1000</f>
        <v>111.096</v>
      </c>
      <c r="T12" s="47">
        <f t="shared" ref="T12:T34" si="6">R12/1000</f>
        <v>4.6289999999999996</v>
      </c>
      <c r="U12" s="104">
        <v>6.5</v>
      </c>
      <c r="V12" s="104">
        <f t="shared" ref="V12:V34" si="7">U12</f>
        <v>6.5</v>
      </c>
      <c r="W12" s="105" t="s">
        <v>131</v>
      </c>
      <c r="X12" s="107">
        <v>0</v>
      </c>
      <c r="Y12" s="107">
        <v>0</v>
      </c>
      <c r="Z12" s="107">
        <v>1075</v>
      </c>
      <c r="AA12" s="107">
        <v>1185</v>
      </c>
      <c r="AB12" s="107">
        <v>1075</v>
      </c>
      <c r="AC12" s="48" t="s">
        <v>90</v>
      </c>
      <c r="AD12" s="48" t="s">
        <v>90</v>
      </c>
      <c r="AE12" s="48" t="s">
        <v>90</v>
      </c>
      <c r="AF12" s="106" t="s">
        <v>90</v>
      </c>
      <c r="AG12" s="112">
        <v>49472586</v>
      </c>
      <c r="AH12" s="49">
        <f>IF(ISBLANK(AG12),"-",AG12-AG11)</f>
        <v>893</v>
      </c>
      <c r="AI12" s="50">
        <f t="shared" ref="AI12:AI34" si="8">AH12/T12</f>
        <v>192.91423633614173</v>
      </c>
      <c r="AJ12" s="95">
        <v>0</v>
      </c>
      <c r="AK12" s="95">
        <v>0</v>
      </c>
      <c r="AL12" s="95">
        <v>1</v>
      </c>
      <c r="AM12" s="95">
        <v>1</v>
      </c>
      <c r="AN12" s="95">
        <v>1</v>
      </c>
      <c r="AO12" s="95">
        <v>0.6</v>
      </c>
      <c r="AP12" s="107">
        <v>11174697</v>
      </c>
      <c r="AQ12" s="107">
        <f t="shared" si="1"/>
        <v>796</v>
      </c>
      <c r="AR12" s="110">
        <v>1.05</v>
      </c>
      <c r="AS12" s="52" t="s">
        <v>113</v>
      </c>
      <c r="AV12" s="39" t="s">
        <v>92</v>
      </c>
      <c r="AW12" s="39" t="s">
        <v>93</v>
      </c>
      <c r="AY12" s="80" t="s">
        <v>124</v>
      </c>
    </row>
    <row r="13" spans="2:51" x14ac:dyDescent="0.25">
      <c r="B13" s="40">
        <v>2.0833333333333299</v>
      </c>
      <c r="C13" s="40">
        <v>0.125</v>
      </c>
      <c r="D13" s="102">
        <v>5</v>
      </c>
      <c r="E13" s="41">
        <f t="shared" si="0"/>
        <v>3.5211267605633805</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133</v>
      </c>
      <c r="P13" s="103">
        <v>110</v>
      </c>
      <c r="Q13" s="103">
        <v>14154136</v>
      </c>
      <c r="R13" s="46">
        <f t="shared" si="4"/>
        <v>4332</v>
      </c>
      <c r="S13" s="47">
        <f t="shared" si="5"/>
        <v>103.968</v>
      </c>
      <c r="T13" s="47">
        <f t="shared" si="6"/>
        <v>4.3319999999999999</v>
      </c>
      <c r="U13" s="104">
        <v>7.8</v>
      </c>
      <c r="V13" s="104">
        <f t="shared" si="7"/>
        <v>7.8</v>
      </c>
      <c r="W13" s="105" t="s">
        <v>131</v>
      </c>
      <c r="X13" s="107">
        <v>0</v>
      </c>
      <c r="Y13" s="107">
        <v>0</v>
      </c>
      <c r="Z13" s="107">
        <v>1066</v>
      </c>
      <c r="AA13" s="107">
        <v>1185</v>
      </c>
      <c r="AB13" s="107">
        <v>1066</v>
      </c>
      <c r="AC13" s="48" t="s">
        <v>90</v>
      </c>
      <c r="AD13" s="48" t="s">
        <v>90</v>
      </c>
      <c r="AE13" s="48" t="s">
        <v>90</v>
      </c>
      <c r="AF13" s="106" t="s">
        <v>90</v>
      </c>
      <c r="AG13" s="112">
        <v>49473447</v>
      </c>
      <c r="AH13" s="49">
        <f>IF(ISBLANK(AG13),"-",AG13-AG12)</f>
        <v>861</v>
      </c>
      <c r="AI13" s="50">
        <f t="shared" si="8"/>
        <v>198.75346260387812</v>
      </c>
      <c r="AJ13" s="95">
        <v>0</v>
      </c>
      <c r="AK13" s="95">
        <v>0</v>
      </c>
      <c r="AL13" s="95">
        <v>1</v>
      </c>
      <c r="AM13" s="95">
        <v>1</v>
      </c>
      <c r="AN13" s="95">
        <v>1</v>
      </c>
      <c r="AO13" s="95">
        <v>0.6</v>
      </c>
      <c r="AP13" s="107">
        <v>11175335</v>
      </c>
      <c r="AQ13" s="107">
        <f t="shared" si="1"/>
        <v>638</v>
      </c>
      <c r="AR13" s="51"/>
      <c r="AS13" s="52" t="s">
        <v>113</v>
      </c>
      <c r="AV13" s="39" t="s">
        <v>94</v>
      </c>
      <c r="AW13" s="39" t="s">
        <v>95</v>
      </c>
      <c r="AY13" s="80" t="s">
        <v>129</v>
      </c>
    </row>
    <row r="14" spans="2:51" x14ac:dyDescent="0.25">
      <c r="B14" s="40">
        <v>2.125</v>
      </c>
      <c r="C14" s="40">
        <v>0.16666666666666699</v>
      </c>
      <c r="D14" s="102">
        <v>4</v>
      </c>
      <c r="E14" s="41">
        <f t="shared" si="0"/>
        <v>2.8169014084507045</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124</v>
      </c>
      <c r="P14" s="103">
        <v>115</v>
      </c>
      <c r="Q14" s="103">
        <v>14157639</v>
      </c>
      <c r="R14" s="46">
        <f t="shared" si="4"/>
        <v>3503</v>
      </c>
      <c r="S14" s="47">
        <f t="shared" si="5"/>
        <v>84.072000000000003</v>
      </c>
      <c r="T14" s="47">
        <f t="shared" si="6"/>
        <v>3.5030000000000001</v>
      </c>
      <c r="U14" s="104">
        <v>8.8000000000000007</v>
      </c>
      <c r="V14" s="104">
        <f t="shared" si="7"/>
        <v>8.8000000000000007</v>
      </c>
      <c r="W14" s="105" t="s">
        <v>131</v>
      </c>
      <c r="X14" s="107">
        <v>0</v>
      </c>
      <c r="Y14" s="107">
        <v>0</v>
      </c>
      <c r="Z14" s="107">
        <v>1146</v>
      </c>
      <c r="AA14" s="107">
        <v>1185</v>
      </c>
      <c r="AB14" s="107">
        <v>1146</v>
      </c>
      <c r="AC14" s="48" t="s">
        <v>90</v>
      </c>
      <c r="AD14" s="48" t="s">
        <v>90</v>
      </c>
      <c r="AE14" s="48" t="s">
        <v>90</v>
      </c>
      <c r="AF14" s="106" t="s">
        <v>90</v>
      </c>
      <c r="AG14" s="112">
        <v>49474387</v>
      </c>
      <c r="AH14" s="49">
        <f t="shared" ref="AH14:AH34" si="9">IF(ISBLANK(AG14),"-",AG14-AG13)</f>
        <v>940</v>
      </c>
      <c r="AI14" s="50">
        <f t="shared" si="8"/>
        <v>268.34142163859548</v>
      </c>
      <c r="AJ14" s="95">
        <v>0</v>
      </c>
      <c r="AK14" s="95">
        <v>0</v>
      </c>
      <c r="AL14" s="95">
        <v>1</v>
      </c>
      <c r="AM14" s="95">
        <v>1</v>
      </c>
      <c r="AN14" s="95">
        <v>1</v>
      </c>
      <c r="AO14" s="95">
        <v>0.6</v>
      </c>
      <c r="AP14" s="107">
        <v>11176165</v>
      </c>
      <c r="AQ14" s="107">
        <f>AP14-AP13</f>
        <v>830</v>
      </c>
      <c r="AR14" s="51"/>
      <c r="AS14" s="52" t="s">
        <v>113</v>
      </c>
      <c r="AT14" s="54"/>
      <c r="AV14" s="39" t="s">
        <v>96</v>
      </c>
      <c r="AW14" s="39" t="s">
        <v>97</v>
      </c>
      <c r="AY14" s="80" t="s">
        <v>146</v>
      </c>
    </row>
    <row r="15" spans="2:51" ht="14.25" customHeight="1" x14ac:dyDescent="0.25">
      <c r="B15" s="40">
        <v>2.1666666666666701</v>
      </c>
      <c r="C15" s="40">
        <v>0.20833333333333301</v>
      </c>
      <c r="D15" s="102">
        <v>4</v>
      </c>
      <c r="E15" s="41">
        <f t="shared" si="0"/>
        <v>2.8169014084507045</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128</v>
      </c>
      <c r="P15" s="103">
        <v>123</v>
      </c>
      <c r="Q15" s="103">
        <v>14162393</v>
      </c>
      <c r="R15" s="46">
        <f t="shared" si="4"/>
        <v>4754</v>
      </c>
      <c r="S15" s="47">
        <f t="shared" si="5"/>
        <v>114.096</v>
      </c>
      <c r="T15" s="47">
        <f t="shared" si="6"/>
        <v>4.7539999999999996</v>
      </c>
      <c r="U15" s="104">
        <v>9.5</v>
      </c>
      <c r="V15" s="104">
        <f t="shared" si="7"/>
        <v>9.5</v>
      </c>
      <c r="W15" s="105" t="s">
        <v>131</v>
      </c>
      <c r="X15" s="107">
        <v>0</v>
      </c>
      <c r="Y15" s="107">
        <v>0</v>
      </c>
      <c r="Z15" s="107">
        <v>1177</v>
      </c>
      <c r="AA15" s="107">
        <v>1185</v>
      </c>
      <c r="AB15" s="107">
        <v>1177</v>
      </c>
      <c r="AC15" s="48" t="s">
        <v>90</v>
      </c>
      <c r="AD15" s="48" t="s">
        <v>90</v>
      </c>
      <c r="AE15" s="48" t="s">
        <v>90</v>
      </c>
      <c r="AF15" s="106" t="s">
        <v>90</v>
      </c>
      <c r="AG15" s="112">
        <v>49475426</v>
      </c>
      <c r="AH15" s="49">
        <f t="shared" si="9"/>
        <v>1039</v>
      </c>
      <c r="AI15" s="50">
        <f t="shared" si="8"/>
        <v>218.5527976440892</v>
      </c>
      <c r="AJ15" s="95">
        <v>0</v>
      </c>
      <c r="AK15" s="95">
        <v>0</v>
      </c>
      <c r="AL15" s="95">
        <v>1</v>
      </c>
      <c r="AM15" s="95">
        <v>1</v>
      </c>
      <c r="AN15" s="95">
        <v>1</v>
      </c>
      <c r="AO15" s="95">
        <v>0.6</v>
      </c>
      <c r="AP15" s="107">
        <v>11176765</v>
      </c>
      <c r="AQ15" s="107">
        <f>AP15-AP14</f>
        <v>600</v>
      </c>
      <c r="AR15" s="51"/>
      <c r="AS15" s="52" t="s">
        <v>113</v>
      </c>
      <c r="AV15" s="39" t="s">
        <v>98</v>
      </c>
      <c r="AW15" s="39" t="s">
        <v>99</v>
      </c>
      <c r="AY15" s="94"/>
    </row>
    <row r="16" spans="2:51" x14ac:dyDescent="0.25">
      <c r="B16" s="40">
        <v>2.2083333333333299</v>
      </c>
      <c r="C16" s="40">
        <v>0.25</v>
      </c>
      <c r="D16" s="102">
        <v>4</v>
      </c>
      <c r="E16" s="41">
        <f t="shared" si="0"/>
        <v>2.8169014084507045</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144</v>
      </c>
      <c r="P16" s="103">
        <v>136</v>
      </c>
      <c r="Q16" s="103">
        <v>14167971</v>
      </c>
      <c r="R16" s="46">
        <f t="shared" si="4"/>
        <v>5578</v>
      </c>
      <c r="S16" s="47">
        <f t="shared" si="5"/>
        <v>133.87200000000001</v>
      </c>
      <c r="T16" s="47">
        <f t="shared" si="6"/>
        <v>5.5780000000000003</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49476519</v>
      </c>
      <c r="AH16" s="49">
        <f t="shared" si="9"/>
        <v>1093</v>
      </c>
      <c r="AI16" s="50">
        <f t="shared" si="8"/>
        <v>195.94836859089278</v>
      </c>
      <c r="AJ16" s="95">
        <v>0</v>
      </c>
      <c r="AK16" s="95">
        <v>0</v>
      </c>
      <c r="AL16" s="95">
        <v>1</v>
      </c>
      <c r="AM16" s="95">
        <v>1</v>
      </c>
      <c r="AN16" s="95">
        <v>1</v>
      </c>
      <c r="AO16" s="95">
        <v>0</v>
      </c>
      <c r="AP16" s="107">
        <v>11176765</v>
      </c>
      <c r="AQ16" s="107">
        <f>AP16-AP15</f>
        <v>0</v>
      </c>
      <c r="AR16" s="53">
        <v>1.1499999999999999</v>
      </c>
      <c r="AS16" s="52" t="s">
        <v>101</v>
      </c>
      <c r="AV16" s="39" t="s">
        <v>102</v>
      </c>
      <c r="AW16" s="39" t="s">
        <v>103</v>
      </c>
      <c r="AY16" s="94"/>
    </row>
    <row r="17" spans="1:51" x14ac:dyDescent="0.25">
      <c r="B17" s="40">
        <v>2.25</v>
      </c>
      <c r="C17" s="40">
        <v>0.29166666666666702</v>
      </c>
      <c r="D17" s="102">
        <v>5</v>
      </c>
      <c r="E17" s="41">
        <f t="shared" si="0"/>
        <v>3.5211267605633805</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135</v>
      </c>
      <c r="P17" s="103">
        <v>143</v>
      </c>
      <c r="Q17" s="103">
        <v>14173896</v>
      </c>
      <c r="R17" s="46">
        <f t="shared" si="4"/>
        <v>5925</v>
      </c>
      <c r="S17" s="47">
        <f t="shared" si="5"/>
        <v>142.19999999999999</v>
      </c>
      <c r="T17" s="47">
        <f t="shared" si="6"/>
        <v>5.9249999999999998</v>
      </c>
      <c r="U17" s="104">
        <v>9.1</v>
      </c>
      <c r="V17" s="104">
        <f t="shared" si="7"/>
        <v>9.1</v>
      </c>
      <c r="W17" s="105" t="s">
        <v>127</v>
      </c>
      <c r="X17" s="107">
        <v>0</v>
      </c>
      <c r="Y17" s="107">
        <v>1016</v>
      </c>
      <c r="Z17" s="107">
        <v>1186</v>
      </c>
      <c r="AA17" s="107">
        <v>1185</v>
      </c>
      <c r="AB17" s="107">
        <v>1186</v>
      </c>
      <c r="AC17" s="48" t="s">
        <v>90</v>
      </c>
      <c r="AD17" s="48" t="s">
        <v>90</v>
      </c>
      <c r="AE17" s="48" t="s">
        <v>90</v>
      </c>
      <c r="AF17" s="106" t="s">
        <v>90</v>
      </c>
      <c r="AG17" s="112">
        <v>49477719</v>
      </c>
      <c r="AH17" s="49">
        <f t="shared" si="9"/>
        <v>1200</v>
      </c>
      <c r="AI17" s="50">
        <f t="shared" si="8"/>
        <v>202.53164556962025</v>
      </c>
      <c r="AJ17" s="95">
        <v>0</v>
      </c>
      <c r="AK17" s="95">
        <v>1</v>
      </c>
      <c r="AL17" s="95">
        <v>1</v>
      </c>
      <c r="AM17" s="95">
        <v>1</v>
      </c>
      <c r="AN17" s="95">
        <v>1</v>
      </c>
      <c r="AO17" s="95">
        <v>0</v>
      </c>
      <c r="AP17" s="107">
        <v>11176765</v>
      </c>
      <c r="AQ17" s="107">
        <f t="shared" si="1"/>
        <v>0</v>
      </c>
      <c r="AR17" s="51"/>
      <c r="AS17" s="52" t="s">
        <v>101</v>
      </c>
      <c r="AT17" s="54"/>
      <c r="AV17" s="39" t="s">
        <v>104</v>
      </c>
      <c r="AW17" s="39" t="s">
        <v>105</v>
      </c>
      <c r="AY17" s="97"/>
    </row>
    <row r="18" spans="1:51" x14ac:dyDescent="0.25">
      <c r="B18" s="40">
        <v>2.2916666666666701</v>
      </c>
      <c r="C18" s="40">
        <v>0.33333333333333298</v>
      </c>
      <c r="D18" s="102">
        <v>5</v>
      </c>
      <c r="E18" s="41">
        <f t="shared" si="0"/>
        <v>3.5211267605633805</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136</v>
      </c>
      <c r="P18" s="103">
        <v>147</v>
      </c>
      <c r="Q18" s="103">
        <v>14179995</v>
      </c>
      <c r="R18" s="46">
        <f t="shared" si="4"/>
        <v>6099</v>
      </c>
      <c r="S18" s="47">
        <f t="shared" si="5"/>
        <v>146.376</v>
      </c>
      <c r="T18" s="47">
        <f t="shared" si="6"/>
        <v>6.0990000000000002</v>
      </c>
      <c r="U18" s="104">
        <v>8.5</v>
      </c>
      <c r="V18" s="104">
        <f t="shared" si="7"/>
        <v>8.5</v>
      </c>
      <c r="W18" s="105" t="s">
        <v>127</v>
      </c>
      <c r="X18" s="107">
        <v>0</v>
      </c>
      <c r="Y18" s="107">
        <v>1017</v>
      </c>
      <c r="Z18" s="107">
        <v>1186</v>
      </c>
      <c r="AA18" s="107">
        <v>1185</v>
      </c>
      <c r="AB18" s="107">
        <v>1187</v>
      </c>
      <c r="AC18" s="48" t="s">
        <v>90</v>
      </c>
      <c r="AD18" s="48" t="s">
        <v>90</v>
      </c>
      <c r="AE18" s="48" t="s">
        <v>90</v>
      </c>
      <c r="AF18" s="106" t="s">
        <v>90</v>
      </c>
      <c r="AG18" s="112">
        <v>49478922</v>
      </c>
      <c r="AH18" s="49">
        <f t="shared" si="9"/>
        <v>1203</v>
      </c>
      <c r="AI18" s="50">
        <f t="shared" si="8"/>
        <v>197.24545007378259</v>
      </c>
      <c r="AJ18" s="95">
        <v>0</v>
      </c>
      <c r="AK18" s="95">
        <v>1</v>
      </c>
      <c r="AL18" s="95">
        <v>1</v>
      </c>
      <c r="AM18" s="95">
        <v>1</v>
      </c>
      <c r="AN18" s="95">
        <v>1</v>
      </c>
      <c r="AO18" s="95">
        <v>0</v>
      </c>
      <c r="AP18" s="107">
        <v>11176765</v>
      </c>
      <c r="AQ18" s="107">
        <f t="shared" si="1"/>
        <v>0</v>
      </c>
      <c r="AR18" s="51"/>
      <c r="AS18" s="52" t="s">
        <v>101</v>
      </c>
      <c r="AV18" s="39" t="s">
        <v>106</v>
      </c>
      <c r="AW18" s="39" t="s">
        <v>107</v>
      </c>
      <c r="AY18" s="97"/>
    </row>
    <row r="19" spans="1:51" x14ac:dyDescent="0.25">
      <c r="A19" s="94" t="s">
        <v>130</v>
      </c>
      <c r="B19" s="40">
        <v>2.3333333333333299</v>
      </c>
      <c r="C19" s="40">
        <v>0.375</v>
      </c>
      <c r="D19" s="102">
        <v>5</v>
      </c>
      <c r="E19" s="41">
        <f t="shared" si="0"/>
        <v>3.5211267605633805</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135</v>
      </c>
      <c r="P19" s="103">
        <v>143</v>
      </c>
      <c r="Q19" s="103">
        <v>14186198</v>
      </c>
      <c r="R19" s="46">
        <f t="shared" si="4"/>
        <v>6203</v>
      </c>
      <c r="S19" s="47">
        <f t="shared" si="5"/>
        <v>148.87200000000001</v>
      </c>
      <c r="T19" s="47">
        <f t="shared" si="6"/>
        <v>6.2030000000000003</v>
      </c>
      <c r="U19" s="104">
        <v>8</v>
      </c>
      <c r="V19" s="104">
        <f t="shared" si="7"/>
        <v>8</v>
      </c>
      <c r="W19" s="105" t="s">
        <v>127</v>
      </c>
      <c r="X19" s="107">
        <v>0</v>
      </c>
      <c r="Y19" s="107">
        <v>1036</v>
      </c>
      <c r="Z19" s="107">
        <v>1187</v>
      </c>
      <c r="AA19" s="107">
        <v>1185</v>
      </c>
      <c r="AB19" s="107">
        <v>1186</v>
      </c>
      <c r="AC19" s="48" t="s">
        <v>90</v>
      </c>
      <c r="AD19" s="48" t="s">
        <v>90</v>
      </c>
      <c r="AE19" s="48" t="s">
        <v>90</v>
      </c>
      <c r="AF19" s="106" t="s">
        <v>90</v>
      </c>
      <c r="AG19" s="112">
        <v>49480114</v>
      </c>
      <c r="AH19" s="49">
        <f t="shared" si="9"/>
        <v>1192</v>
      </c>
      <c r="AI19" s="50">
        <f t="shared" si="8"/>
        <v>192.16508141221988</v>
      </c>
      <c r="AJ19" s="95">
        <v>0</v>
      </c>
      <c r="AK19" s="95">
        <v>1</v>
      </c>
      <c r="AL19" s="95">
        <v>1</v>
      </c>
      <c r="AM19" s="95">
        <v>1</v>
      </c>
      <c r="AN19" s="95">
        <v>1</v>
      </c>
      <c r="AO19" s="95">
        <v>0</v>
      </c>
      <c r="AP19" s="107">
        <v>11176765</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137</v>
      </c>
      <c r="P20" s="103">
        <v>146</v>
      </c>
      <c r="Q20" s="103">
        <v>14192399</v>
      </c>
      <c r="R20" s="46">
        <f t="shared" si="4"/>
        <v>6201</v>
      </c>
      <c r="S20" s="47">
        <f t="shared" si="5"/>
        <v>148.82400000000001</v>
      </c>
      <c r="T20" s="47">
        <f t="shared" si="6"/>
        <v>6.2009999999999996</v>
      </c>
      <c r="U20" s="104">
        <v>7.4</v>
      </c>
      <c r="V20" s="104">
        <f t="shared" si="7"/>
        <v>7.4</v>
      </c>
      <c r="W20" s="105" t="s">
        <v>127</v>
      </c>
      <c r="X20" s="107">
        <v>0</v>
      </c>
      <c r="Y20" s="107">
        <v>1037</v>
      </c>
      <c r="Z20" s="107">
        <v>1186</v>
      </c>
      <c r="AA20" s="107">
        <v>1185</v>
      </c>
      <c r="AB20" s="107">
        <v>1186</v>
      </c>
      <c r="AC20" s="48" t="s">
        <v>90</v>
      </c>
      <c r="AD20" s="48" t="s">
        <v>90</v>
      </c>
      <c r="AE20" s="48" t="s">
        <v>90</v>
      </c>
      <c r="AF20" s="106" t="s">
        <v>90</v>
      </c>
      <c r="AG20" s="112">
        <v>49481330</v>
      </c>
      <c r="AH20" s="49">
        <f t="shared" si="9"/>
        <v>1216</v>
      </c>
      <c r="AI20" s="50">
        <f t="shared" si="8"/>
        <v>196.09740364457346</v>
      </c>
      <c r="AJ20" s="95">
        <v>0</v>
      </c>
      <c r="AK20" s="95">
        <v>1</v>
      </c>
      <c r="AL20" s="95">
        <v>1</v>
      </c>
      <c r="AM20" s="95">
        <v>1</v>
      </c>
      <c r="AN20" s="95">
        <v>1</v>
      </c>
      <c r="AO20" s="95">
        <v>0</v>
      </c>
      <c r="AP20" s="107">
        <v>11176765</v>
      </c>
      <c r="AQ20" s="107">
        <v>0</v>
      </c>
      <c r="AR20" s="53">
        <v>1.27</v>
      </c>
      <c r="AS20" s="52" t="s">
        <v>130</v>
      </c>
      <c r="AY20" s="97"/>
    </row>
    <row r="21" spans="1:51" x14ac:dyDescent="0.25">
      <c r="B21" s="40">
        <v>2.4166666666666701</v>
      </c>
      <c r="C21" s="40">
        <v>0.45833333333333298</v>
      </c>
      <c r="D21" s="102">
        <v>5</v>
      </c>
      <c r="E21" s="41">
        <f t="shared" si="0"/>
        <v>3.5211267605633805</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132</v>
      </c>
      <c r="P21" s="103">
        <v>140</v>
      </c>
      <c r="Q21" s="103">
        <v>14198613</v>
      </c>
      <c r="R21" s="46">
        <f t="shared" si="4"/>
        <v>6214</v>
      </c>
      <c r="S21" s="47">
        <f t="shared" si="5"/>
        <v>149.136</v>
      </c>
      <c r="T21" s="47">
        <f t="shared" si="6"/>
        <v>6.2140000000000004</v>
      </c>
      <c r="U21" s="104">
        <v>6.8</v>
      </c>
      <c r="V21" s="104">
        <f t="shared" si="7"/>
        <v>6.8</v>
      </c>
      <c r="W21" s="105" t="s">
        <v>127</v>
      </c>
      <c r="X21" s="107">
        <v>0</v>
      </c>
      <c r="Y21" s="107">
        <v>1067</v>
      </c>
      <c r="Z21" s="107">
        <v>1186</v>
      </c>
      <c r="AA21" s="107">
        <v>1185</v>
      </c>
      <c r="AB21" s="107">
        <v>1186</v>
      </c>
      <c r="AC21" s="48" t="s">
        <v>90</v>
      </c>
      <c r="AD21" s="48" t="s">
        <v>90</v>
      </c>
      <c r="AE21" s="48" t="s">
        <v>90</v>
      </c>
      <c r="AF21" s="106" t="s">
        <v>90</v>
      </c>
      <c r="AG21" s="112">
        <v>49482532</v>
      </c>
      <c r="AH21" s="49">
        <f t="shared" si="9"/>
        <v>1202</v>
      </c>
      <c r="AI21" s="50">
        <f t="shared" si="8"/>
        <v>193.43418088187963</v>
      </c>
      <c r="AJ21" s="95">
        <v>0</v>
      </c>
      <c r="AK21" s="95">
        <v>1</v>
      </c>
      <c r="AL21" s="95">
        <v>1</v>
      </c>
      <c r="AM21" s="95">
        <v>1</v>
      </c>
      <c r="AN21" s="95">
        <v>1</v>
      </c>
      <c r="AO21" s="95">
        <v>0</v>
      </c>
      <c r="AP21" s="107">
        <v>11176765</v>
      </c>
      <c r="AQ21" s="107">
        <f t="shared" si="1"/>
        <v>0</v>
      </c>
      <c r="AR21" s="51"/>
      <c r="AS21" s="52" t="s">
        <v>101</v>
      </c>
      <c r="AY21" s="97"/>
    </row>
    <row r="22" spans="1:51" x14ac:dyDescent="0.25">
      <c r="A22" s="94" t="s">
        <v>135</v>
      </c>
      <c r="B22" s="40">
        <v>2.4583333333333299</v>
      </c>
      <c r="C22" s="40">
        <v>0.5</v>
      </c>
      <c r="D22" s="102">
        <v>4</v>
      </c>
      <c r="E22" s="41">
        <f t="shared" si="0"/>
        <v>2.8169014084507045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130</v>
      </c>
      <c r="P22" s="103">
        <v>142</v>
      </c>
      <c r="Q22" s="103">
        <v>14204598</v>
      </c>
      <c r="R22" s="46">
        <f t="shared" si="4"/>
        <v>5985</v>
      </c>
      <c r="S22" s="47">
        <f t="shared" si="5"/>
        <v>143.63999999999999</v>
      </c>
      <c r="T22" s="47">
        <f t="shared" si="6"/>
        <v>5.9850000000000003</v>
      </c>
      <c r="U22" s="104">
        <v>6.1</v>
      </c>
      <c r="V22" s="104">
        <f t="shared" si="7"/>
        <v>6.1</v>
      </c>
      <c r="W22" s="105" t="s">
        <v>127</v>
      </c>
      <c r="X22" s="107">
        <v>0</v>
      </c>
      <c r="Y22" s="107">
        <v>1065</v>
      </c>
      <c r="Z22" s="107">
        <v>1186</v>
      </c>
      <c r="AA22" s="107">
        <v>1185</v>
      </c>
      <c r="AB22" s="107">
        <v>1186</v>
      </c>
      <c r="AC22" s="48" t="s">
        <v>90</v>
      </c>
      <c r="AD22" s="48" t="s">
        <v>90</v>
      </c>
      <c r="AE22" s="48" t="s">
        <v>90</v>
      </c>
      <c r="AF22" s="106" t="s">
        <v>90</v>
      </c>
      <c r="AG22" s="112">
        <v>49483733</v>
      </c>
      <c r="AH22" s="49">
        <f t="shared" si="9"/>
        <v>1201</v>
      </c>
      <c r="AI22" s="50">
        <f t="shared" si="8"/>
        <v>200.66833751044277</v>
      </c>
      <c r="AJ22" s="95">
        <v>0</v>
      </c>
      <c r="AK22" s="95">
        <v>1</v>
      </c>
      <c r="AL22" s="95">
        <v>1</v>
      </c>
      <c r="AM22" s="95">
        <v>1</v>
      </c>
      <c r="AN22" s="95">
        <v>1</v>
      </c>
      <c r="AO22" s="95">
        <v>0</v>
      </c>
      <c r="AP22" s="107">
        <v>11176765</v>
      </c>
      <c r="AQ22" s="107">
        <f t="shared" si="1"/>
        <v>0</v>
      </c>
      <c r="AR22" s="51"/>
      <c r="AS22" s="52" t="s">
        <v>101</v>
      </c>
      <c r="AV22" s="55" t="s">
        <v>110</v>
      </c>
      <c r="AY22" s="97"/>
    </row>
    <row r="23" spans="1:51" x14ac:dyDescent="0.25">
      <c r="B23" s="40">
        <v>2.5</v>
      </c>
      <c r="C23" s="40">
        <v>0.54166666666666696</v>
      </c>
      <c r="D23" s="102">
        <v>4</v>
      </c>
      <c r="E23" s="41">
        <f t="shared" si="0"/>
        <v>2.8169014084507045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130</v>
      </c>
      <c r="P23" s="103">
        <v>143</v>
      </c>
      <c r="Q23" s="103">
        <v>14210634</v>
      </c>
      <c r="R23" s="46">
        <f t="shared" si="4"/>
        <v>6036</v>
      </c>
      <c r="S23" s="47">
        <f t="shared" si="5"/>
        <v>144.864</v>
      </c>
      <c r="T23" s="47">
        <f t="shared" si="6"/>
        <v>6.0359999999999996</v>
      </c>
      <c r="U23" s="104">
        <v>5.5</v>
      </c>
      <c r="V23" s="104">
        <f t="shared" si="7"/>
        <v>5.5</v>
      </c>
      <c r="W23" s="105" t="s">
        <v>127</v>
      </c>
      <c r="X23" s="107">
        <v>0</v>
      </c>
      <c r="Y23" s="107">
        <v>1056</v>
      </c>
      <c r="Z23" s="107">
        <v>1186</v>
      </c>
      <c r="AA23" s="107">
        <v>1185</v>
      </c>
      <c r="AB23" s="107">
        <v>1187</v>
      </c>
      <c r="AC23" s="48" t="s">
        <v>90</v>
      </c>
      <c r="AD23" s="48" t="s">
        <v>90</v>
      </c>
      <c r="AE23" s="48" t="s">
        <v>90</v>
      </c>
      <c r="AF23" s="106" t="s">
        <v>90</v>
      </c>
      <c r="AG23" s="112">
        <v>49484933</v>
      </c>
      <c r="AH23" s="49">
        <f t="shared" si="9"/>
        <v>1200</v>
      </c>
      <c r="AI23" s="50">
        <f t="shared" si="8"/>
        <v>198.80715705765408</v>
      </c>
      <c r="AJ23" s="95">
        <v>0</v>
      </c>
      <c r="AK23" s="95">
        <v>1</v>
      </c>
      <c r="AL23" s="95">
        <v>1</v>
      </c>
      <c r="AM23" s="95">
        <v>1</v>
      </c>
      <c r="AN23" s="95">
        <v>1</v>
      </c>
      <c r="AO23" s="95">
        <v>0</v>
      </c>
      <c r="AP23" s="107">
        <v>11176765</v>
      </c>
      <c r="AQ23" s="107">
        <f t="shared" si="1"/>
        <v>0</v>
      </c>
      <c r="AR23" s="51"/>
      <c r="AS23" s="52" t="s">
        <v>113</v>
      </c>
      <c r="AT23" s="54"/>
      <c r="AV23" s="56" t="s">
        <v>111</v>
      </c>
      <c r="AW23" s="57" t="s">
        <v>112</v>
      </c>
      <c r="AY23" s="97"/>
    </row>
    <row r="24" spans="1:51" x14ac:dyDescent="0.25">
      <c r="B24" s="40">
        <v>2.5416666666666701</v>
      </c>
      <c r="C24" s="40">
        <v>0.58333333333333404</v>
      </c>
      <c r="D24" s="102">
        <v>4</v>
      </c>
      <c r="E24" s="41">
        <f t="shared" si="0"/>
        <v>2.8169014084507045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129</v>
      </c>
      <c r="P24" s="103">
        <v>135</v>
      </c>
      <c r="Q24" s="103">
        <v>14216743</v>
      </c>
      <c r="R24" s="46">
        <f t="shared" si="4"/>
        <v>6109</v>
      </c>
      <c r="S24" s="47">
        <f t="shared" si="5"/>
        <v>146.61600000000001</v>
      </c>
      <c r="T24" s="47">
        <f t="shared" si="6"/>
        <v>6.109</v>
      </c>
      <c r="U24" s="104">
        <v>5</v>
      </c>
      <c r="V24" s="104">
        <f t="shared" si="7"/>
        <v>5</v>
      </c>
      <c r="W24" s="105" t="s">
        <v>127</v>
      </c>
      <c r="X24" s="107">
        <v>0</v>
      </c>
      <c r="Y24" s="107">
        <v>1046</v>
      </c>
      <c r="Z24" s="107">
        <v>1186</v>
      </c>
      <c r="AA24" s="107">
        <v>1185</v>
      </c>
      <c r="AB24" s="107">
        <v>1186</v>
      </c>
      <c r="AC24" s="48" t="s">
        <v>90</v>
      </c>
      <c r="AD24" s="48" t="s">
        <v>90</v>
      </c>
      <c r="AE24" s="48" t="s">
        <v>90</v>
      </c>
      <c r="AF24" s="106" t="s">
        <v>90</v>
      </c>
      <c r="AG24" s="112">
        <v>49486119</v>
      </c>
      <c r="AH24" s="49">
        <f>IF(ISBLANK(AG24),"-",AG24-AG23)</f>
        <v>1186</v>
      </c>
      <c r="AI24" s="50">
        <f t="shared" si="8"/>
        <v>194.13979374693076</v>
      </c>
      <c r="AJ24" s="95">
        <v>0</v>
      </c>
      <c r="AK24" s="95">
        <v>1</v>
      </c>
      <c r="AL24" s="95">
        <v>1</v>
      </c>
      <c r="AM24" s="95">
        <v>1</v>
      </c>
      <c r="AN24" s="95">
        <v>1</v>
      </c>
      <c r="AO24" s="95">
        <v>0</v>
      </c>
      <c r="AP24" s="107">
        <v>11176765</v>
      </c>
      <c r="AQ24" s="107">
        <f t="shared" si="1"/>
        <v>0</v>
      </c>
      <c r="AR24" s="53">
        <v>1.25</v>
      </c>
      <c r="AS24" s="52" t="s">
        <v>113</v>
      </c>
      <c r="AV24" s="58" t="s">
        <v>29</v>
      </c>
      <c r="AW24" s="58">
        <v>14.7</v>
      </c>
      <c r="AY24" s="97"/>
    </row>
    <row r="25" spans="1:51" x14ac:dyDescent="0.25">
      <c r="A25" s="94" t="s">
        <v>130</v>
      </c>
      <c r="B25" s="40">
        <v>2.5833333333333299</v>
      </c>
      <c r="C25" s="40">
        <v>0.625</v>
      </c>
      <c r="D25" s="102">
        <v>4</v>
      </c>
      <c r="E25" s="41">
        <f t="shared" si="0"/>
        <v>2.8169014084507045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131</v>
      </c>
      <c r="P25" s="103">
        <v>134</v>
      </c>
      <c r="Q25" s="103">
        <v>14222603</v>
      </c>
      <c r="R25" s="46">
        <f t="shared" si="4"/>
        <v>5860</v>
      </c>
      <c r="S25" s="47">
        <f t="shared" si="5"/>
        <v>140.63999999999999</v>
      </c>
      <c r="T25" s="47">
        <f t="shared" si="6"/>
        <v>5.86</v>
      </c>
      <c r="U25" s="104">
        <v>4.5</v>
      </c>
      <c r="V25" s="104">
        <f t="shared" si="7"/>
        <v>4.5</v>
      </c>
      <c r="W25" s="105" t="s">
        <v>127</v>
      </c>
      <c r="X25" s="107">
        <v>0</v>
      </c>
      <c r="Y25" s="107">
        <v>1035</v>
      </c>
      <c r="Z25" s="107">
        <v>1186</v>
      </c>
      <c r="AA25" s="107">
        <v>1185</v>
      </c>
      <c r="AB25" s="107">
        <v>1187</v>
      </c>
      <c r="AC25" s="48" t="s">
        <v>90</v>
      </c>
      <c r="AD25" s="48" t="s">
        <v>90</v>
      </c>
      <c r="AE25" s="48" t="s">
        <v>90</v>
      </c>
      <c r="AF25" s="106" t="s">
        <v>90</v>
      </c>
      <c r="AG25" s="112">
        <v>49487287</v>
      </c>
      <c r="AH25" s="49">
        <f t="shared" si="9"/>
        <v>1168</v>
      </c>
      <c r="AI25" s="50">
        <f t="shared" si="8"/>
        <v>199.3174061433447</v>
      </c>
      <c r="AJ25" s="95">
        <v>0</v>
      </c>
      <c r="AK25" s="95">
        <v>1</v>
      </c>
      <c r="AL25" s="95">
        <v>1</v>
      </c>
      <c r="AM25" s="95">
        <v>1</v>
      </c>
      <c r="AN25" s="95">
        <v>1</v>
      </c>
      <c r="AO25" s="95">
        <v>0</v>
      </c>
      <c r="AP25" s="107">
        <v>11176765</v>
      </c>
      <c r="AQ25" s="107">
        <f t="shared" si="1"/>
        <v>0</v>
      </c>
      <c r="AR25" s="51"/>
      <c r="AS25" s="52" t="s">
        <v>113</v>
      </c>
      <c r="AV25" s="58" t="s">
        <v>74</v>
      </c>
      <c r="AW25" s="58">
        <v>10.36</v>
      </c>
      <c r="AY25" s="97"/>
    </row>
    <row r="26" spans="1:51" x14ac:dyDescent="0.25">
      <c r="B26" s="40">
        <v>2.625</v>
      </c>
      <c r="C26" s="40">
        <v>0.66666666666666696</v>
      </c>
      <c r="D26" s="102">
        <v>4</v>
      </c>
      <c r="E26" s="41">
        <f t="shared" si="0"/>
        <v>2.8169014084507045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132</v>
      </c>
      <c r="P26" s="103">
        <v>138</v>
      </c>
      <c r="Q26" s="103">
        <v>14228487</v>
      </c>
      <c r="R26" s="46">
        <f t="shared" si="4"/>
        <v>5884</v>
      </c>
      <c r="S26" s="47">
        <f t="shared" si="5"/>
        <v>141.21600000000001</v>
      </c>
      <c r="T26" s="47">
        <f t="shared" si="6"/>
        <v>5.8840000000000003</v>
      </c>
      <c r="U26" s="104">
        <v>4</v>
      </c>
      <c r="V26" s="104">
        <f t="shared" si="7"/>
        <v>4</v>
      </c>
      <c r="W26" s="105" t="s">
        <v>127</v>
      </c>
      <c r="X26" s="107">
        <v>0</v>
      </c>
      <c r="Y26" s="107">
        <v>1035</v>
      </c>
      <c r="Z26" s="107">
        <v>1186</v>
      </c>
      <c r="AA26" s="107">
        <v>1185</v>
      </c>
      <c r="AB26" s="107">
        <v>1186</v>
      </c>
      <c r="AC26" s="48" t="s">
        <v>90</v>
      </c>
      <c r="AD26" s="48" t="s">
        <v>90</v>
      </c>
      <c r="AE26" s="48" t="s">
        <v>90</v>
      </c>
      <c r="AF26" s="106" t="s">
        <v>90</v>
      </c>
      <c r="AG26" s="112">
        <v>49488469</v>
      </c>
      <c r="AH26" s="49">
        <f t="shared" si="9"/>
        <v>1182</v>
      </c>
      <c r="AI26" s="50">
        <f t="shared" si="8"/>
        <v>200.88375254928619</v>
      </c>
      <c r="AJ26" s="95">
        <v>0</v>
      </c>
      <c r="AK26" s="95">
        <v>1</v>
      </c>
      <c r="AL26" s="95">
        <v>1</v>
      </c>
      <c r="AM26" s="95">
        <v>1</v>
      </c>
      <c r="AN26" s="95">
        <v>1</v>
      </c>
      <c r="AO26" s="95">
        <v>0</v>
      </c>
      <c r="AP26" s="107">
        <v>11176765</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132</v>
      </c>
      <c r="P27" s="103">
        <v>137</v>
      </c>
      <c r="Q27" s="103">
        <v>14234388</v>
      </c>
      <c r="R27" s="46">
        <f t="shared" si="4"/>
        <v>5901</v>
      </c>
      <c r="S27" s="47">
        <f t="shared" si="5"/>
        <v>141.624</v>
      </c>
      <c r="T27" s="47">
        <f t="shared" si="6"/>
        <v>5.9009999999999998</v>
      </c>
      <c r="U27" s="104">
        <v>3.6</v>
      </c>
      <c r="V27" s="104">
        <f t="shared" si="7"/>
        <v>3.6</v>
      </c>
      <c r="W27" s="105" t="s">
        <v>127</v>
      </c>
      <c r="X27" s="107">
        <v>0</v>
      </c>
      <c r="Y27" s="107">
        <v>1035</v>
      </c>
      <c r="Z27" s="107">
        <v>1186</v>
      </c>
      <c r="AA27" s="107">
        <v>1185</v>
      </c>
      <c r="AB27" s="107">
        <v>1186</v>
      </c>
      <c r="AC27" s="48" t="s">
        <v>90</v>
      </c>
      <c r="AD27" s="48" t="s">
        <v>90</v>
      </c>
      <c r="AE27" s="48" t="s">
        <v>90</v>
      </c>
      <c r="AF27" s="106" t="s">
        <v>90</v>
      </c>
      <c r="AG27" s="112">
        <v>49489638</v>
      </c>
      <c r="AH27" s="49">
        <f t="shared" si="9"/>
        <v>1169</v>
      </c>
      <c r="AI27" s="50">
        <f t="shared" si="8"/>
        <v>198.1020166073547</v>
      </c>
      <c r="AJ27" s="95">
        <v>0</v>
      </c>
      <c r="AK27" s="95">
        <v>1</v>
      </c>
      <c r="AL27" s="95">
        <v>1</v>
      </c>
      <c r="AM27" s="95">
        <v>1</v>
      </c>
      <c r="AN27" s="95">
        <v>1</v>
      </c>
      <c r="AO27" s="95">
        <v>0</v>
      </c>
      <c r="AP27" s="107">
        <v>11176765</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137</v>
      </c>
      <c r="P28" s="103">
        <v>141</v>
      </c>
      <c r="Q28" s="103">
        <v>14239925</v>
      </c>
      <c r="R28" s="46">
        <f t="shared" si="4"/>
        <v>5537</v>
      </c>
      <c r="S28" s="47">
        <f t="shared" si="5"/>
        <v>132.88800000000001</v>
      </c>
      <c r="T28" s="47">
        <f t="shared" si="6"/>
        <v>5.5369999999999999</v>
      </c>
      <c r="U28" s="104">
        <v>3.3</v>
      </c>
      <c r="V28" s="104">
        <f t="shared" si="7"/>
        <v>3.3</v>
      </c>
      <c r="W28" s="105" t="s">
        <v>127</v>
      </c>
      <c r="X28" s="107">
        <v>0</v>
      </c>
      <c r="Y28" s="107">
        <v>1005</v>
      </c>
      <c r="Z28" s="107">
        <v>1186</v>
      </c>
      <c r="AA28" s="107">
        <v>1185</v>
      </c>
      <c r="AB28" s="107">
        <v>1186</v>
      </c>
      <c r="AC28" s="48" t="s">
        <v>90</v>
      </c>
      <c r="AD28" s="48" t="s">
        <v>90</v>
      </c>
      <c r="AE28" s="48" t="s">
        <v>90</v>
      </c>
      <c r="AF28" s="106" t="s">
        <v>90</v>
      </c>
      <c r="AG28" s="112">
        <v>49490711</v>
      </c>
      <c r="AH28" s="49">
        <f t="shared" si="9"/>
        <v>1073</v>
      </c>
      <c r="AI28" s="50">
        <f t="shared" si="8"/>
        <v>193.78724941303955</v>
      </c>
      <c r="AJ28" s="95">
        <v>0</v>
      </c>
      <c r="AK28" s="95">
        <v>1</v>
      </c>
      <c r="AL28" s="95">
        <v>1</v>
      </c>
      <c r="AM28" s="95">
        <v>1</v>
      </c>
      <c r="AN28" s="95">
        <v>1</v>
      </c>
      <c r="AO28" s="95">
        <v>0</v>
      </c>
      <c r="AP28" s="107">
        <v>11176765</v>
      </c>
      <c r="AQ28" s="107">
        <f t="shared" si="1"/>
        <v>0</v>
      </c>
      <c r="AR28" s="53">
        <v>1.29</v>
      </c>
      <c r="AS28" s="52" t="s">
        <v>113</v>
      </c>
      <c r="AV28" s="58" t="s">
        <v>116</v>
      </c>
      <c r="AW28" s="58">
        <v>101.325</v>
      </c>
      <c r="AY28" s="97"/>
    </row>
    <row r="29" spans="1:51" x14ac:dyDescent="0.25">
      <c r="A29" s="94" t="s">
        <v>130</v>
      </c>
      <c r="B29" s="40">
        <v>2.75</v>
      </c>
      <c r="C29" s="40">
        <v>0.79166666666666896</v>
      </c>
      <c r="D29" s="102">
        <v>4</v>
      </c>
      <c r="E29" s="41">
        <f t="shared" si="0"/>
        <v>2.8169014084507045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133</v>
      </c>
      <c r="P29" s="103">
        <v>129</v>
      </c>
      <c r="Q29" s="103">
        <v>14245746</v>
      </c>
      <c r="R29" s="46">
        <f t="shared" si="4"/>
        <v>5821</v>
      </c>
      <c r="S29" s="47">
        <f t="shared" si="5"/>
        <v>139.70400000000001</v>
      </c>
      <c r="T29" s="47">
        <f t="shared" si="6"/>
        <v>5.8209999999999997</v>
      </c>
      <c r="U29" s="104">
        <v>3</v>
      </c>
      <c r="V29" s="104">
        <f t="shared" si="7"/>
        <v>3</v>
      </c>
      <c r="W29" s="105" t="s">
        <v>127</v>
      </c>
      <c r="X29" s="107">
        <v>0</v>
      </c>
      <c r="Y29" s="107">
        <v>1005</v>
      </c>
      <c r="Z29" s="107">
        <v>1186</v>
      </c>
      <c r="AA29" s="107">
        <v>1185</v>
      </c>
      <c r="AB29" s="107">
        <v>1186</v>
      </c>
      <c r="AC29" s="48" t="s">
        <v>90</v>
      </c>
      <c r="AD29" s="48" t="s">
        <v>90</v>
      </c>
      <c r="AE29" s="48" t="s">
        <v>90</v>
      </c>
      <c r="AF29" s="106" t="s">
        <v>90</v>
      </c>
      <c r="AG29" s="112">
        <v>49491871</v>
      </c>
      <c r="AH29" s="49">
        <f t="shared" si="9"/>
        <v>1160</v>
      </c>
      <c r="AI29" s="50">
        <f t="shared" si="8"/>
        <v>199.27847448891944</v>
      </c>
      <c r="AJ29" s="95">
        <v>0</v>
      </c>
      <c r="AK29" s="95">
        <v>1</v>
      </c>
      <c r="AL29" s="95">
        <v>1</v>
      </c>
      <c r="AM29" s="95">
        <v>1</v>
      </c>
      <c r="AN29" s="95">
        <v>1</v>
      </c>
      <c r="AO29" s="95">
        <v>0</v>
      </c>
      <c r="AP29" s="107">
        <v>11176765</v>
      </c>
      <c r="AQ29" s="107">
        <f t="shared" si="1"/>
        <v>0</v>
      </c>
      <c r="AR29" s="51"/>
      <c r="AS29" s="52" t="s">
        <v>113</v>
      </c>
      <c r="AY29" s="97"/>
    </row>
    <row r="30" spans="1:51" x14ac:dyDescent="0.25">
      <c r="B30" s="40">
        <v>2.7916666666666701</v>
      </c>
      <c r="C30" s="40">
        <v>0.83333333333333703</v>
      </c>
      <c r="D30" s="102">
        <v>4</v>
      </c>
      <c r="E30" s="41">
        <f t="shared" si="0"/>
        <v>2.8169014084507045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134</v>
      </c>
      <c r="P30" s="103">
        <v>128</v>
      </c>
      <c r="Q30" s="103">
        <v>14251312</v>
      </c>
      <c r="R30" s="46">
        <f t="shared" si="4"/>
        <v>5566</v>
      </c>
      <c r="S30" s="47">
        <f t="shared" si="5"/>
        <v>133.584</v>
      </c>
      <c r="T30" s="47">
        <f t="shared" si="6"/>
        <v>5.5659999999999998</v>
      </c>
      <c r="U30" s="104">
        <v>2.8</v>
      </c>
      <c r="V30" s="104">
        <f t="shared" si="7"/>
        <v>2.8</v>
      </c>
      <c r="W30" s="105" t="s">
        <v>127</v>
      </c>
      <c r="X30" s="107">
        <v>0</v>
      </c>
      <c r="Y30" s="107">
        <v>1005</v>
      </c>
      <c r="Z30" s="107">
        <v>1186</v>
      </c>
      <c r="AA30" s="107">
        <v>1185</v>
      </c>
      <c r="AB30" s="107">
        <v>1186</v>
      </c>
      <c r="AC30" s="48" t="s">
        <v>90</v>
      </c>
      <c r="AD30" s="48" t="s">
        <v>90</v>
      </c>
      <c r="AE30" s="48" t="s">
        <v>90</v>
      </c>
      <c r="AF30" s="106" t="s">
        <v>90</v>
      </c>
      <c r="AG30" s="112">
        <v>49493035</v>
      </c>
      <c r="AH30" s="49">
        <f t="shared" si="9"/>
        <v>1164</v>
      </c>
      <c r="AI30" s="50">
        <f t="shared" si="8"/>
        <v>209.12684153790875</v>
      </c>
      <c r="AJ30" s="95">
        <v>0</v>
      </c>
      <c r="AK30" s="95">
        <v>1</v>
      </c>
      <c r="AL30" s="95">
        <v>1</v>
      </c>
      <c r="AM30" s="95">
        <v>1</v>
      </c>
      <c r="AN30" s="95">
        <v>1</v>
      </c>
      <c r="AO30" s="95">
        <v>0</v>
      </c>
      <c r="AP30" s="107">
        <v>11176765</v>
      </c>
      <c r="AQ30" s="107">
        <f t="shared" si="1"/>
        <v>0</v>
      </c>
      <c r="AR30" s="51"/>
      <c r="AS30" s="52" t="s">
        <v>113</v>
      </c>
      <c r="AV30" s="273" t="s">
        <v>117</v>
      </c>
      <c r="AW30" s="273"/>
      <c r="AY30" s="97"/>
    </row>
    <row r="31" spans="1:51" x14ac:dyDescent="0.25">
      <c r="B31" s="40">
        <v>2.8333333333333299</v>
      </c>
      <c r="C31" s="40">
        <v>0.875000000000004</v>
      </c>
      <c r="D31" s="102">
        <v>4</v>
      </c>
      <c r="E31" s="41">
        <f t="shared" si="0"/>
        <v>2.8169014084507045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130</v>
      </c>
      <c r="P31" s="103">
        <v>136</v>
      </c>
      <c r="Q31" s="103">
        <v>14257168</v>
      </c>
      <c r="R31" s="46">
        <f t="shared" si="4"/>
        <v>5856</v>
      </c>
      <c r="S31" s="47">
        <f t="shared" si="5"/>
        <v>140.54400000000001</v>
      </c>
      <c r="T31" s="47">
        <f t="shared" si="6"/>
        <v>5.8559999999999999</v>
      </c>
      <c r="U31" s="104">
        <v>2.2999999999999998</v>
      </c>
      <c r="V31" s="104">
        <f t="shared" si="7"/>
        <v>2.2999999999999998</v>
      </c>
      <c r="W31" s="105" t="s">
        <v>127</v>
      </c>
      <c r="X31" s="107">
        <v>0</v>
      </c>
      <c r="Y31" s="107">
        <v>1057</v>
      </c>
      <c r="Z31" s="107">
        <v>1186</v>
      </c>
      <c r="AA31" s="107">
        <v>1185</v>
      </c>
      <c r="AB31" s="107">
        <v>1186</v>
      </c>
      <c r="AC31" s="48" t="s">
        <v>90</v>
      </c>
      <c r="AD31" s="48" t="s">
        <v>90</v>
      </c>
      <c r="AE31" s="48" t="s">
        <v>90</v>
      </c>
      <c r="AF31" s="106" t="s">
        <v>90</v>
      </c>
      <c r="AG31" s="112">
        <v>49494220</v>
      </c>
      <c r="AH31" s="49">
        <f t="shared" si="9"/>
        <v>1185</v>
      </c>
      <c r="AI31" s="50">
        <f t="shared" si="8"/>
        <v>202.35655737704917</v>
      </c>
      <c r="AJ31" s="95">
        <v>0</v>
      </c>
      <c r="AK31" s="95">
        <v>1</v>
      </c>
      <c r="AL31" s="95">
        <v>1</v>
      </c>
      <c r="AM31" s="95">
        <v>1</v>
      </c>
      <c r="AN31" s="95">
        <v>1</v>
      </c>
      <c r="AO31" s="95">
        <v>0</v>
      </c>
      <c r="AP31" s="107">
        <v>11176765</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128</v>
      </c>
      <c r="P32" s="103">
        <v>132</v>
      </c>
      <c r="Q32" s="103">
        <v>14262855</v>
      </c>
      <c r="R32" s="46">
        <f t="shared" si="4"/>
        <v>5687</v>
      </c>
      <c r="S32" s="47">
        <f t="shared" si="5"/>
        <v>136.488</v>
      </c>
      <c r="T32" s="47">
        <f t="shared" si="6"/>
        <v>5.6870000000000003</v>
      </c>
      <c r="U32" s="104">
        <v>1.9</v>
      </c>
      <c r="V32" s="104">
        <f t="shared" si="7"/>
        <v>1.9</v>
      </c>
      <c r="W32" s="105" t="s">
        <v>127</v>
      </c>
      <c r="X32" s="107">
        <v>0</v>
      </c>
      <c r="Y32" s="107">
        <v>1046</v>
      </c>
      <c r="Z32" s="107">
        <v>1186</v>
      </c>
      <c r="AA32" s="107">
        <v>1185</v>
      </c>
      <c r="AB32" s="107">
        <v>1186</v>
      </c>
      <c r="AC32" s="48" t="s">
        <v>90</v>
      </c>
      <c r="AD32" s="48" t="s">
        <v>90</v>
      </c>
      <c r="AE32" s="48" t="s">
        <v>90</v>
      </c>
      <c r="AF32" s="106" t="s">
        <v>90</v>
      </c>
      <c r="AG32" s="112">
        <v>49495394</v>
      </c>
      <c r="AH32" s="49">
        <f t="shared" si="9"/>
        <v>1174</v>
      </c>
      <c r="AI32" s="50">
        <f t="shared" si="8"/>
        <v>206.43573061368031</v>
      </c>
      <c r="AJ32" s="95">
        <v>0</v>
      </c>
      <c r="AK32" s="95">
        <v>1</v>
      </c>
      <c r="AL32" s="95">
        <v>1</v>
      </c>
      <c r="AM32" s="95">
        <v>1</v>
      </c>
      <c r="AN32" s="95">
        <v>1</v>
      </c>
      <c r="AO32" s="95">
        <v>0</v>
      </c>
      <c r="AP32" s="107">
        <v>11176765</v>
      </c>
      <c r="AQ32" s="107">
        <f t="shared" si="1"/>
        <v>0</v>
      </c>
      <c r="AR32" s="53">
        <v>1.19</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132</v>
      </c>
      <c r="P33" s="103">
        <v>124</v>
      </c>
      <c r="Q33" s="103">
        <v>14268138</v>
      </c>
      <c r="R33" s="46">
        <f t="shared" si="4"/>
        <v>5283</v>
      </c>
      <c r="S33" s="47">
        <f t="shared" si="5"/>
        <v>126.792</v>
      </c>
      <c r="T33" s="47">
        <f t="shared" si="6"/>
        <v>5.2830000000000004</v>
      </c>
      <c r="U33" s="104">
        <v>1.9</v>
      </c>
      <c r="V33" s="104">
        <f t="shared" si="7"/>
        <v>1.9</v>
      </c>
      <c r="W33" s="105" t="s">
        <v>131</v>
      </c>
      <c r="X33" s="107">
        <v>0</v>
      </c>
      <c r="Y33" s="107">
        <v>0</v>
      </c>
      <c r="Z33" s="107">
        <v>1186</v>
      </c>
      <c r="AA33" s="107">
        <v>1185</v>
      </c>
      <c r="AB33" s="107">
        <v>1186</v>
      </c>
      <c r="AC33" s="48" t="s">
        <v>90</v>
      </c>
      <c r="AD33" s="48" t="s">
        <v>90</v>
      </c>
      <c r="AE33" s="48" t="s">
        <v>90</v>
      </c>
      <c r="AF33" s="106" t="s">
        <v>90</v>
      </c>
      <c r="AG33" s="112">
        <v>49496481</v>
      </c>
      <c r="AH33" s="49">
        <f t="shared" si="9"/>
        <v>1087</v>
      </c>
      <c r="AI33" s="50">
        <f t="shared" si="8"/>
        <v>205.75430626537951</v>
      </c>
      <c r="AJ33" s="95">
        <v>0</v>
      </c>
      <c r="AK33" s="95">
        <v>0</v>
      </c>
      <c r="AL33" s="95">
        <v>1</v>
      </c>
      <c r="AM33" s="95">
        <v>1</v>
      </c>
      <c r="AN33" s="95">
        <v>1</v>
      </c>
      <c r="AO33" s="95">
        <v>0.2</v>
      </c>
      <c r="AP33" s="107">
        <v>11176815</v>
      </c>
      <c r="AQ33" s="107">
        <f t="shared" si="1"/>
        <v>50</v>
      </c>
      <c r="AR33" s="51"/>
      <c r="AS33" s="52" t="s">
        <v>113</v>
      </c>
      <c r="AY33" s="97"/>
    </row>
    <row r="34" spans="2:51" x14ac:dyDescent="0.25">
      <c r="B34" s="40">
        <v>2.9583333333333299</v>
      </c>
      <c r="C34" s="40">
        <v>1</v>
      </c>
      <c r="D34" s="102">
        <v>4</v>
      </c>
      <c r="E34" s="41">
        <f t="shared" si="0"/>
        <v>2.8169014084507045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136</v>
      </c>
      <c r="P34" s="103">
        <v>116</v>
      </c>
      <c r="Q34" s="103">
        <v>14273297</v>
      </c>
      <c r="R34" s="46">
        <f t="shared" si="4"/>
        <v>5159</v>
      </c>
      <c r="S34" s="47">
        <f t="shared" si="5"/>
        <v>123.816</v>
      </c>
      <c r="T34" s="47">
        <f t="shared" si="6"/>
        <v>5.1589999999999998</v>
      </c>
      <c r="U34" s="104">
        <v>2.2999999999999998</v>
      </c>
      <c r="V34" s="104">
        <f t="shared" si="7"/>
        <v>2.2999999999999998</v>
      </c>
      <c r="W34" s="105" t="s">
        <v>131</v>
      </c>
      <c r="X34" s="107">
        <v>0</v>
      </c>
      <c r="Y34" s="107">
        <v>0</v>
      </c>
      <c r="Z34" s="107">
        <v>1186</v>
      </c>
      <c r="AA34" s="107">
        <v>1185</v>
      </c>
      <c r="AB34" s="107">
        <v>1186</v>
      </c>
      <c r="AC34" s="48" t="s">
        <v>90</v>
      </c>
      <c r="AD34" s="48" t="s">
        <v>90</v>
      </c>
      <c r="AE34" s="48" t="s">
        <v>90</v>
      </c>
      <c r="AF34" s="106" t="s">
        <v>90</v>
      </c>
      <c r="AG34" s="112">
        <v>49497546</v>
      </c>
      <c r="AH34" s="49">
        <f t="shared" si="9"/>
        <v>1065</v>
      </c>
      <c r="AI34" s="50">
        <f t="shared" si="8"/>
        <v>206.43535568908703</v>
      </c>
      <c r="AJ34" s="95">
        <v>0</v>
      </c>
      <c r="AK34" s="95">
        <v>0</v>
      </c>
      <c r="AL34" s="95">
        <v>1</v>
      </c>
      <c r="AM34" s="95">
        <v>1</v>
      </c>
      <c r="AN34" s="95">
        <v>1</v>
      </c>
      <c r="AO34" s="95">
        <v>0.2</v>
      </c>
      <c r="AP34" s="107">
        <v>11177217</v>
      </c>
      <c r="AQ34" s="107">
        <f t="shared" si="1"/>
        <v>402</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132906</v>
      </c>
      <c r="S35" s="65">
        <f>AVERAGE(S11:S34)</f>
        <v>132.90599999999998</v>
      </c>
      <c r="T35" s="65">
        <f>SUM(T11:T34)</f>
        <v>132.90600000000001</v>
      </c>
      <c r="U35" s="104"/>
      <c r="V35" s="91"/>
      <c r="W35" s="57"/>
      <c r="X35" s="85"/>
      <c r="Y35" s="86"/>
      <c r="Z35" s="86"/>
      <c r="AA35" s="86"/>
      <c r="AB35" s="87"/>
      <c r="AC35" s="85"/>
      <c r="AD35" s="86"/>
      <c r="AE35" s="87"/>
      <c r="AF35" s="88"/>
      <c r="AG35" s="66">
        <f>AG34-AG10</f>
        <v>26789</v>
      </c>
      <c r="AH35" s="67">
        <f>SUM(AH11:AH34)</f>
        <v>26789</v>
      </c>
      <c r="AI35" s="68">
        <f>$AH$35/$T35</f>
        <v>201.56351105292461</v>
      </c>
      <c r="AJ35" s="95"/>
      <c r="AK35" s="95"/>
      <c r="AL35" s="95"/>
      <c r="AM35" s="95"/>
      <c r="AN35" s="95"/>
      <c r="AO35" s="69"/>
      <c r="AP35" s="70">
        <f>AP34-AP10</f>
        <v>3717</v>
      </c>
      <c r="AQ35" s="71">
        <f>SUM(AQ11:AQ34)</f>
        <v>3717</v>
      </c>
      <c r="AR35" s="72">
        <f>AVERAGE(AR11:AR34)</f>
        <v>1.2000000000000002</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221" t="s">
        <v>244</v>
      </c>
      <c r="C41" s="210"/>
      <c r="D41" s="210"/>
      <c r="E41" s="210"/>
      <c r="F41" s="210"/>
      <c r="G41" s="210"/>
      <c r="H41" s="210"/>
      <c r="I41" s="211"/>
      <c r="J41" s="211"/>
      <c r="K41" s="211"/>
      <c r="L41" s="211"/>
      <c r="M41" s="211"/>
      <c r="N41" s="211"/>
      <c r="O41" s="211"/>
      <c r="P41" s="211"/>
      <c r="Q41" s="211"/>
      <c r="R41" s="211"/>
      <c r="S41" s="212"/>
      <c r="T41" s="212"/>
      <c r="U41" s="212"/>
      <c r="V41" s="139"/>
      <c r="W41" s="98"/>
      <c r="X41" s="98"/>
      <c r="Y41" s="98"/>
      <c r="Z41" s="98"/>
      <c r="AA41" s="98"/>
      <c r="AB41" s="98"/>
      <c r="AC41" s="98"/>
      <c r="AD41" s="98"/>
      <c r="AE41" s="98"/>
      <c r="AM41" s="20"/>
      <c r="AN41" s="96"/>
      <c r="AO41" s="96"/>
      <c r="AP41" s="96"/>
      <c r="AQ41" s="96"/>
      <c r="AR41" s="98"/>
      <c r="AV41" s="73"/>
      <c r="AW41" s="73"/>
      <c r="AY41" s="97"/>
    </row>
    <row r="42" spans="2:51" x14ac:dyDescent="0.25">
      <c r="B42" s="135" t="s">
        <v>265</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163</v>
      </c>
      <c r="C44" s="99"/>
      <c r="D44" s="99"/>
      <c r="E44" s="99"/>
      <c r="F44" s="99"/>
      <c r="G44" s="99"/>
      <c r="H44" s="99"/>
      <c r="I44" s="100"/>
      <c r="J44" s="100"/>
      <c r="K44" s="100"/>
      <c r="L44" s="100"/>
      <c r="M44" s="100"/>
      <c r="N44" s="100"/>
      <c r="O44" s="100"/>
      <c r="P44" s="100"/>
      <c r="Q44" s="100"/>
      <c r="R44" s="100"/>
      <c r="S44" s="139"/>
      <c r="T44" s="139"/>
      <c r="U44" s="139"/>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99"/>
      <c r="D45" s="99"/>
      <c r="E45" s="99"/>
      <c r="F45" s="99"/>
      <c r="G45" s="99"/>
      <c r="H45" s="99"/>
      <c r="I45" s="100"/>
      <c r="J45" s="100"/>
      <c r="K45" s="100"/>
      <c r="L45" s="100"/>
      <c r="M45" s="100"/>
      <c r="N45" s="100"/>
      <c r="O45" s="100"/>
      <c r="P45" s="100"/>
      <c r="Q45" s="100"/>
      <c r="R45" s="100"/>
      <c r="S45" s="139"/>
      <c r="T45" s="139"/>
      <c r="U45" s="139"/>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99"/>
      <c r="D46" s="99"/>
      <c r="E46" s="99"/>
      <c r="F46" s="99"/>
      <c r="G46" s="99"/>
      <c r="H46" s="99"/>
      <c r="I46" s="100"/>
      <c r="J46" s="100"/>
      <c r="K46" s="100"/>
      <c r="L46" s="100"/>
      <c r="M46" s="100"/>
      <c r="N46" s="100"/>
      <c r="O46" s="100"/>
      <c r="P46" s="100"/>
      <c r="Q46" s="100"/>
      <c r="R46" s="100"/>
      <c r="S46" s="139"/>
      <c r="T46" s="139"/>
      <c r="U46" s="139"/>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155</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269</v>
      </c>
      <c r="C48" s="99"/>
      <c r="D48" s="192"/>
      <c r="E48" s="193"/>
      <c r="F48" s="193"/>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150"/>
      <c r="G49" s="150"/>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150"/>
      <c r="D50" s="150"/>
      <c r="E50" s="150"/>
      <c r="F50" s="150"/>
      <c r="G50" s="150"/>
      <c r="H50" s="99"/>
      <c r="I50" s="100"/>
      <c r="J50" s="100"/>
      <c r="K50" s="100"/>
      <c r="L50" s="100"/>
      <c r="M50" s="100"/>
      <c r="N50" s="100"/>
      <c r="O50" s="100"/>
      <c r="P50" s="100"/>
      <c r="Q50" s="100"/>
      <c r="R50" s="100"/>
      <c r="S50" s="139"/>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139"/>
      <c r="T51" s="139"/>
      <c r="U51" s="139"/>
      <c r="V51" s="139"/>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139"/>
      <c r="T52" s="139"/>
      <c r="U52" s="139"/>
      <c r="V52" s="139"/>
      <c r="W52" s="98"/>
      <c r="X52" s="98"/>
      <c r="Y52" s="98"/>
      <c r="Z52" s="98"/>
      <c r="AA52" s="98"/>
      <c r="AB52" s="98"/>
      <c r="AC52" s="98"/>
      <c r="AD52" s="98"/>
      <c r="AE52" s="98"/>
      <c r="AM52" s="20"/>
      <c r="AN52" s="96"/>
      <c r="AO52" s="96"/>
      <c r="AP52" s="96"/>
      <c r="AQ52" s="96"/>
      <c r="AR52" s="98"/>
      <c r="AV52" s="113"/>
      <c r="AW52" s="113"/>
      <c r="AY52" s="97"/>
    </row>
    <row r="53" spans="1:51" x14ac:dyDescent="0.25">
      <c r="A53" s="161"/>
      <c r="B53" s="114" t="s">
        <v>270</v>
      </c>
      <c r="C53" s="99"/>
      <c r="D53" s="99"/>
      <c r="E53" s="99"/>
      <c r="F53" s="99"/>
      <c r="G53" s="99"/>
      <c r="H53" s="99"/>
      <c r="I53" s="100"/>
      <c r="J53" s="100"/>
      <c r="K53" s="100"/>
      <c r="L53" s="100"/>
      <c r="M53" s="100"/>
      <c r="N53" s="100"/>
      <c r="O53" s="100"/>
      <c r="P53" s="100"/>
      <c r="Q53" s="100"/>
      <c r="R53" s="100"/>
      <c r="S53" s="139"/>
      <c r="T53" s="139"/>
      <c r="U53" s="139"/>
      <c r="V53" s="139"/>
      <c r="W53" s="98"/>
      <c r="X53" s="98"/>
      <c r="Y53" s="98"/>
      <c r="Z53" s="98"/>
      <c r="AA53" s="98"/>
      <c r="AB53" s="98"/>
      <c r="AC53" s="98"/>
      <c r="AD53" s="98"/>
      <c r="AE53" s="98"/>
      <c r="AM53" s="20"/>
      <c r="AN53" s="96"/>
      <c r="AO53" s="96"/>
      <c r="AP53" s="96"/>
      <c r="AQ53" s="96"/>
      <c r="AR53" s="98"/>
      <c r="AV53" s="113"/>
      <c r="AW53" s="113"/>
      <c r="AY53" s="97"/>
    </row>
    <row r="54" spans="1:51" x14ac:dyDescent="0.25">
      <c r="A54" s="161"/>
      <c r="B54" s="123" t="s">
        <v>134</v>
      </c>
      <c r="C54" s="99"/>
      <c r="D54" s="99"/>
      <c r="E54" s="99"/>
      <c r="F54" s="99"/>
      <c r="G54" s="99"/>
      <c r="H54" s="99"/>
      <c r="I54" s="100"/>
      <c r="J54" s="100"/>
      <c r="K54" s="100"/>
      <c r="L54" s="100"/>
      <c r="M54" s="100"/>
      <c r="N54" s="100"/>
      <c r="O54" s="100"/>
      <c r="P54" s="100"/>
      <c r="Q54" s="100"/>
      <c r="R54" s="100"/>
      <c r="S54" s="139"/>
      <c r="T54" s="139"/>
      <c r="U54" s="139"/>
      <c r="V54" s="139"/>
      <c r="W54" s="98"/>
      <c r="X54" s="98"/>
      <c r="Y54" s="98"/>
      <c r="Z54" s="98"/>
      <c r="AA54" s="98"/>
      <c r="AB54" s="98"/>
      <c r="AC54" s="98"/>
      <c r="AD54" s="98"/>
      <c r="AE54" s="98"/>
      <c r="AM54" s="20"/>
      <c r="AN54" s="96"/>
      <c r="AO54" s="96"/>
      <c r="AP54" s="96"/>
      <c r="AQ54" s="96"/>
      <c r="AR54" s="98"/>
      <c r="AV54" s="113"/>
      <c r="AW54" s="113"/>
      <c r="AY54" s="97"/>
    </row>
    <row r="55" spans="1:51" x14ac:dyDescent="0.25">
      <c r="A55" s="161"/>
      <c r="B55" s="114" t="s">
        <v>271</v>
      </c>
      <c r="C55" s="223"/>
      <c r="D55" s="223"/>
      <c r="E55" s="223"/>
      <c r="F55" s="223"/>
      <c r="G55" s="223"/>
      <c r="H55" s="223"/>
      <c r="I55" s="224"/>
      <c r="J55" s="224"/>
      <c r="K55" s="224"/>
      <c r="L55" s="224"/>
      <c r="M55" s="224"/>
      <c r="N55" s="224"/>
      <c r="O55" s="224"/>
      <c r="P55" s="224"/>
      <c r="Q55" s="224"/>
      <c r="R55" s="100"/>
      <c r="S55" s="139"/>
      <c r="T55" s="139"/>
      <c r="U55" s="139"/>
      <c r="V55" s="139"/>
      <c r="W55" s="98"/>
      <c r="X55" s="98"/>
      <c r="Y55" s="98"/>
      <c r="Z55" s="98"/>
      <c r="AA55" s="98"/>
      <c r="AB55" s="98"/>
      <c r="AC55" s="98"/>
      <c r="AD55" s="98"/>
      <c r="AE55" s="98"/>
      <c r="AM55" s="20"/>
      <c r="AN55" s="96"/>
      <c r="AO55" s="96"/>
      <c r="AP55" s="96"/>
      <c r="AQ55" s="96"/>
      <c r="AR55" s="98"/>
      <c r="AV55" s="113"/>
      <c r="AW55" s="113"/>
      <c r="AY55" s="97"/>
    </row>
    <row r="56" spans="1:51" x14ac:dyDescent="0.25">
      <c r="B56" s="123"/>
      <c r="C56" s="194"/>
      <c r="D56" s="194"/>
      <c r="E56" s="99"/>
      <c r="F56" s="99"/>
      <c r="G56" s="99"/>
      <c r="H56" s="99"/>
      <c r="I56" s="100"/>
      <c r="J56" s="100"/>
      <c r="K56" s="100"/>
      <c r="L56" s="100"/>
      <c r="M56" s="100"/>
      <c r="N56" s="100"/>
      <c r="O56" s="100"/>
      <c r="P56" s="100"/>
      <c r="Q56" s="100"/>
      <c r="R56" s="100"/>
      <c r="S56" s="139"/>
      <c r="T56" s="139"/>
      <c r="U56" s="139"/>
      <c r="V56" s="139"/>
      <c r="W56" s="98"/>
      <c r="X56" s="98"/>
      <c r="Y56" s="98"/>
      <c r="Z56" s="98"/>
      <c r="AA56" s="98"/>
      <c r="AB56" s="98"/>
      <c r="AC56" s="98"/>
      <c r="AD56" s="98"/>
      <c r="AE56" s="98"/>
      <c r="AM56" s="20"/>
      <c r="AN56" s="96"/>
      <c r="AO56" s="96"/>
      <c r="AP56" s="96"/>
      <c r="AQ56" s="96"/>
      <c r="AR56" s="98"/>
      <c r="AV56" s="113"/>
      <c r="AW56" s="113"/>
      <c r="AY56" s="97"/>
    </row>
    <row r="57" spans="1:51" x14ac:dyDescent="0.25">
      <c r="B57" s="114"/>
      <c r="C57" s="99"/>
      <c r="D57" s="99"/>
      <c r="E57" s="99"/>
      <c r="F57" s="99"/>
      <c r="G57" s="99"/>
      <c r="H57" s="99"/>
      <c r="I57" s="100"/>
      <c r="J57" s="100"/>
      <c r="K57" s="100"/>
      <c r="L57" s="100"/>
      <c r="M57" s="100"/>
      <c r="N57" s="100"/>
      <c r="O57" s="100"/>
      <c r="P57" s="100"/>
      <c r="Q57" s="100"/>
      <c r="R57" s="100"/>
      <c r="S57" s="190"/>
      <c r="T57" s="139"/>
      <c r="U57" s="139"/>
      <c r="V57" s="139"/>
      <c r="W57" s="98"/>
      <c r="X57" s="98"/>
      <c r="Y57" s="98"/>
      <c r="Z57" s="98"/>
      <c r="AA57" s="98"/>
      <c r="AB57" s="98"/>
      <c r="AC57" s="98"/>
      <c r="AD57" s="98"/>
      <c r="AE57" s="98"/>
      <c r="AM57" s="20"/>
      <c r="AN57" s="96"/>
      <c r="AO57" s="96"/>
      <c r="AP57" s="96"/>
      <c r="AQ57" s="96"/>
      <c r="AR57" s="98"/>
      <c r="AV57" s="113"/>
      <c r="AW57" s="113"/>
      <c r="AY57" s="97"/>
    </row>
    <row r="58" spans="1:51" x14ac:dyDescent="0.25">
      <c r="B58" s="123"/>
      <c r="C58" s="99"/>
      <c r="D58" s="99"/>
      <c r="E58" s="99"/>
      <c r="F58" s="99"/>
      <c r="G58" s="99"/>
      <c r="H58" s="99"/>
      <c r="I58" s="100"/>
      <c r="J58" s="100"/>
      <c r="K58" s="100"/>
      <c r="L58" s="100"/>
      <c r="M58" s="100"/>
      <c r="N58" s="100"/>
      <c r="O58" s="100"/>
      <c r="P58" s="100"/>
      <c r="Q58" s="100"/>
      <c r="R58" s="100"/>
      <c r="S58" s="190"/>
      <c r="T58" s="139"/>
      <c r="U58" s="139"/>
      <c r="V58" s="139"/>
      <c r="W58" s="98"/>
      <c r="X58" s="98"/>
      <c r="Y58" s="98"/>
      <c r="Z58" s="98"/>
      <c r="AA58" s="98"/>
      <c r="AB58" s="98"/>
      <c r="AC58" s="98"/>
      <c r="AD58" s="98"/>
      <c r="AE58" s="98"/>
      <c r="AM58" s="20"/>
      <c r="AN58" s="96"/>
      <c r="AO58" s="96"/>
      <c r="AP58" s="96"/>
      <c r="AQ58" s="96"/>
      <c r="AR58" s="98"/>
      <c r="AV58" s="113"/>
      <c r="AW58" s="113"/>
      <c r="AY58" s="97"/>
    </row>
    <row r="59" spans="1:51" x14ac:dyDescent="0.25">
      <c r="B59" s="114"/>
      <c r="C59" s="99"/>
      <c r="D59" s="99"/>
      <c r="E59" s="99"/>
      <c r="F59" s="99"/>
      <c r="G59" s="99"/>
      <c r="H59" s="99"/>
      <c r="I59" s="100"/>
      <c r="J59" s="100"/>
      <c r="K59" s="100"/>
      <c r="L59" s="100"/>
      <c r="M59" s="100"/>
      <c r="N59" s="100"/>
      <c r="O59" s="100"/>
      <c r="P59" s="100"/>
      <c r="Q59" s="100"/>
      <c r="R59" s="100"/>
      <c r="S59" s="139"/>
      <c r="T59" s="139"/>
      <c r="U59" s="139"/>
      <c r="V59" s="139"/>
      <c r="W59" s="98"/>
      <c r="X59" s="98"/>
      <c r="Y59" s="98"/>
      <c r="Z59" s="98"/>
      <c r="AA59" s="98"/>
      <c r="AB59" s="98"/>
      <c r="AC59" s="98"/>
      <c r="AD59" s="98"/>
      <c r="AE59" s="98"/>
      <c r="AM59" s="20"/>
      <c r="AN59" s="96"/>
      <c r="AO59" s="96"/>
      <c r="AP59" s="96"/>
      <c r="AQ59" s="96"/>
      <c r="AR59" s="98"/>
      <c r="AV59" s="113"/>
      <c r="AW59" s="113"/>
      <c r="AY59" s="97"/>
    </row>
    <row r="60" spans="1:51" x14ac:dyDescent="0.25">
      <c r="B60" s="168"/>
      <c r="C60" s="99"/>
      <c r="D60" s="99"/>
      <c r="E60" s="99"/>
      <c r="F60" s="99"/>
      <c r="G60" s="99"/>
      <c r="H60" s="99"/>
      <c r="I60" s="100"/>
      <c r="J60" s="100"/>
      <c r="K60" s="100"/>
      <c r="L60" s="100"/>
      <c r="M60" s="100"/>
      <c r="N60" s="100"/>
      <c r="O60" s="100"/>
      <c r="P60" s="100"/>
      <c r="Q60" s="100"/>
      <c r="R60" s="100"/>
      <c r="S60" s="139"/>
      <c r="T60" s="139"/>
      <c r="U60" s="139"/>
      <c r="V60" s="139"/>
      <c r="W60" s="98"/>
      <c r="X60" s="98"/>
      <c r="Y60" s="98"/>
      <c r="Z60" s="98"/>
      <c r="AA60" s="98"/>
      <c r="AB60" s="98"/>
      <c r="AC60" s="98"/>
      <c r="AD60" s="98"/>
      <c r="AE60" s="98"/>
      <c r="AM60" s="20"/>
      <c r="AN60" s="96"/>
      <c r="AO60" s="96"/>
      <c r="AP60" s="96"/>
      <c r="AQ60" s="96"/>
      <c r="AR60" s="98"/>
      <c r="AV60" s="113"/>
      <c r="AW60" s="113"/>
      <c r="AY60" s="97"/>
    </row>
    <row r="61" spans="1:51" x14ac:dyDescent="0.25">
      <c r="B61" s="115"/>
      <c r="C61" s="99"/>
      <c r="D61" s="99"/>
      <c r="E61" s="99"/>
      <c r="F61" s="99"/>
      <c r="G61" s="99"/>
      <c r="H61" s="99"/>
      <c r="I61" s="100"/>
      <c r="J61" s="100"/>
      <c r="K61" s="100"/>
      <c r="L61" s="100"/>
      <c r="M61" s="100"/>
      <c r="N61" s="100"/>
      <c r="O61" s="100"/>
      <c r="P61" s="100"/>
      <c r="Q61" s="100"/>
      <c r="R61" s="100"/>
      <c r="S61" s="139"/>
      <c r="T61" s="139"/>
      <c r="U61" s="139"/>
      <c r="V61" s="139"/>
      <c r="W61" s="98"/>
      <c r="X61" s="98"/>
      <c r="Y61" s="98"/>
      <c r="Z61" s="98"/>
      <c r="AA61" s="98"/>
      <c r="AB61" s="98"/>
      <c r="AC61" s="98"/>
      <c r="AD61" s="98"/>
      <c r="AE61" s="98"/>
      <c r="AM61" s="20"/>
      <c r="AN61" s="96"/>
      <c r="AO61" s="96"/>
      <c r="AP61" s="96"/>
      <c r="AQ61" s="96"/>
      <c r="AR61" s="98"/>
      <c r="AV61" s="113"/>
      <c r="AW61" s="113"/>
      <c r="AY61" s="97"/>
    </row>
    <row r="62" spans="1:51" x14ac:dyDescent="0.25">
      <c r="B62" s="213"/>
      <c r="C62" s="99"/>
      <c r="D62" s="99"/>
      <c r="E62" s="99"/>
      <c r="F62" s="99"/>
      <c r="G62" s="99"/>
      <c r="H62" s="99"/>
      <c r="I62" s="100"/>
      <c r="J62" s="100"/>
      <c r="K62" s="100"/>
      <c r="L62" s="100"/>
      <c r="M62" s="100"/>
      <c r="N62" s="100"/>
      <c r="O62" s="100"/>
      <c r="P62" s="100"/>
      <c r="Q62" s="100"/>
      <c r="R62" s="100"/>
      <c r="S62" s="139"/>
      <c r="T62" s="139"/>
      <c r="U62" s="139"/>
      <c r="V62" s="139"/>
      <c r="W62" s="98"/>
      <c r="X62" s="98"/>
      <c r="Y62" s="98"/>
      <c r="Z62" s="98"/>
      <c r="AA62" s="98"/>
      <c r="AB62" s="98"/>
      <c r="AC62" s="98"/>
      <c r="AD62" s="98"/>
      <c r="AE62" s="98"/>
      <c r="AM62" s="20"/>
      <c r="AN62" s="96"/>
      <c r="AO62" s="96"/>
      <c r="AP62" s="96"/>
      <c r="AQ62" s="96"/>
      <c r="AR62" s="98"/>
      <c r="AV62" s="113"/>
      <c r="AW62" s="113"/>
      <c r="AY62" s="97"/>
    </row>
    <row r="63" spans="1:51" x14ac:dyDescent="0.25">
      <c r="B63" s="123"/>
      <c r="C63" s="99"/>
      <c r="D63" s="99"/>
      <c r="E63" s="99"/>
      <c r="F63" s="99"/>
      <c r="G63" s="99"/>
      <c r="H63" s="99"/>
      <c r="I63" s="100"/>
      <c r="J63" s="100"/>
      <c r="K63" s="100"/>
      <c r="L63" s="100"/>
      <c r="M63" s="100"/>
      <c r="N63" s="100"/>
      <c r="O63" s="100"/>
      <c r="P63" s="100"/>
      <c r="Q63" s="100"/>
      <c r="R63" s="100"/>
      <c r="S63" s="139"/>
      <c r="T63" s="139"/>
      <c r="U63" s="139"/>
      <c r="V63" s="139"/>
      <c r="W63" s="98"/>
      <c r="X63" s="98"/>
      <c r="Y63" s="98"/>
      <c r="Z63" s="98"/>
      <c r="AA63" s="98"/>
      <c r="AB63" s="98"/>
      <c r="AC63" s="98"/>
      <c r="AD63" s="98"/>
      <c r="AE63" s="98"/>
      <c r="AM63" s="20"/>
      <c r="AN63" s="96"/>
      <c r="AO63" s="96"/>
      <c r="AP63" s="96"/>
      <c r="AQ63" s="96"/>
      <c r="AR63" s="98"/>
      <c r="AV63" s="113"/>
      <c r="AW63" s="113"/>
      <c r="AY63" s="97"/>
    </row>
    <row r="64" spans="1:51" x14ac:dyDescent="0.25">
      <c r="B64" s="199"/>
      <c r="C64" s="99"/>
      <c r="D64" s="99"/>
      <c r="E64" s="99"/>
      <c r="F64" s="99"/>
      <c r="G64" s="99"/>
      <c r="H64" s="99"/>
      <c r="I64" s="100"/>
      <c r="J64" s="100"/>
      <c r="K64" s="100"/>
      <c r="L64" s="100"/>
      <c r="M64" s="100"/>
      <c r="N64" s="100"/>
      <c r="O64" s="100"/>
      <c r="P64" s="100"/>
      <c r="Q64" s="100"/>
      <c r="R64" s="100"/>
      <c r="S64" s="139"/>
      <c r="T64" s="139"/>
      <c r="U64" s="139"/>
      <c r="V64" s="139"/>
      <c r="W64" s="98"/>
      <c r="X64" s="98"/>
      <c r="Y64" s="98"/>
      <c r="Z64" s="98"/>
      <c r="AA64" s="98"/>
      <c r="AB64" s="98"/>
      <c r="AC64" s="98"/>
      <c r="AD64" s="98"/>
      <c r="AE64" s="98"/>
      <c r="AM64" s="20"/>
      <c r="AN64" s="96"/>
      <c r="AO64" s="96"/>
      <c r="AP64" s="96"/>
      <c r="AQ64" s="96"/>
      <c r="AR64" s="98"/>
      <c r="AV64" s="113"/>
      <c r="AW64" s="113"/>
      <c r="AY64" s="97"/>
    </row>
    <row r="65" spans="1:51" x14ac:dyDescent="0.25">
      <c r="B65" s="123"/>
      <c r="C65" s="99"/>
      <c r="D65" s="99"/>
      <c r="E65" s="99"/>
      <c r="F65" s="99"/>
      <c r="G65" s="99"/>
      <c r="H65" s="99"/>
      <c r="I65" s="100"/>
      <c r="J65" s="100"/>
      <c r="K65" s="100"/>
      <c r="L65" s="100"/>
      <c r="M65" s="100"/>
      <c r="N65" s="100"/>
      <c r="O65" s="100"/>
      <c r="P65" s="100"/>
      <c r="Q65" s="100"/>
      <c r="R65" s="100"/>
      <c r="S65" s="139"/>
      <c r="T65" s="139"/>
      <c r="U65" s="139"/>
      <c r="V65" s="139"/>
      <c r="W65" s="98"/>
      <c r="X65" s="98"/>
      <c r="Y65" s="98"/>
      <c r="Z65" s="98"/>
      <c r="AA65" s="98"/>
      <c r="AB65" s="98"/>
      <c r="AC65" s="98"/>
      <c r="AD65" s="98"/>
      <c r="AE65" s="98"/>
      <c r="AM65" s="20"/>
      <c r="AN65" s="96"/>
      <c r="AO65" s="96"/>
      <c r="AP65" s="96"/>
      <c r="AQ65" s="96"/>
      <c r="AR65" s="98"/>
      <c r="AV65" s="113"/>
      <c r="AW65" s="113"/>
      <c r="AY65" s="97"/>
    </row>
    <row r="66" spans="1:51" x14ac:dyDescent="0.25">
      <c r="B66" s="199"/>
      <c r="C66" s="99"/>
      <c r="D66" s="99"/>
      <c r="E66" s="99"/>
      <c r="F66" s="99"/>
      <c r="G66" s="99"/>
      <c r="H66" s="99"/>
      <c r="I66" s="100"/>
      <c r="J66" s="100"/>
      <c r="K66" s="100"/>
      <c r="L66" s="100"/>
      <c r="M66" s="100"/>
      <c r="N66" s="100"/>
      <c r="O66" s="100"/>
      <c r="P66" s="100"/>
      <c r="Q66" s="100"/>
      <c r="R66" s="100"/>
      <c r="S66" s="139"/>
      <c r="T66" s="139"/>
      <c r="U66" s="139"/>
      <c r="V66" s="139"/>
      <c r="W66" s="98"/>
      <c r="X66" s="98"/>
      <c r="Y66" s="98"/>
      <c r="Z66" s="98"/>
      <c r="AA66" s="98"/>
      <c r="AB66" s="98"/>
      <c r="AC66" s="98"/>
      <c r="AD66" s="98"/>
      <c r="AE66" s="98"/>
      <c r="AM66" s="20"/>
      <c r="AN66" s="96"/>
      <c r="AO66" s="96"/>
      <c r="AP66" s="96"/>
      <c r="AQ66" s="96"/>
      <c r="AR66" s="98"/>
      <c r="AV66" s="113"/>
      <c r="AW66" s="113"/>
      <c r="AY66" s="97"/>
    </row>
    <row r="67" spans="1:51" x14ac:dyDescent="0.25">
      <c r="B67" s="123"/>
      <c r="C67" s="99"/>
      <c r="D67" s="99"/>
      <c r="E67" s="99"/>
      <c r="F67" s="99"/>
      <c r="G67" s="99"/>
      <c r="H67" s="99"/>
      <c r="I67" s="100"/>
      <c r="J67" s="100"/>
      <c r="K67" s="100"/>
      <c r="L67" s="100"/>
      <c r="M67" s="100"/>
      <c r="N67" s="100"/>
      <c r="O67" s="100"/>
      <c r="P67" s="100"/>
      <c r="Q67" s="100"/>
      <c r="R67" s="100"/>
      <c r="S67" s="139"/>
      <c r="T67" s="139"/>
      <c r="U67" s="139"/>
      <c r="V67" s="139"/>
      <c r="W67" s="98"/>
      <c r="X67" s="98"/>
      <c r="Y67" s="98"/>
      <c r="Z67" s="98"/>
      <c r="AA67" s="98"/>
      <c r="AB67" s="98"/>
      <c r="AC67" s="98"/>
      <c r="AD67" s="98"/>
      <c r="AE67" s="98"/>
      <c r="AM67" s="20"/>
      <c r="AN67" s="96"/>
      <c r="AO67" s="96"/>
      <c r="AP67" s="96"/>
      <c r="AQ67" s="96"/>
      <c r="AR67" s="98"/>
      <c r="AV67" s="113"/>
      <c r="AW67" s="113"/>
      <c r="AY67" s="97"/>
    </row>
    <row r="68" spans="1:51" x14ac:dyDescent="0.25">
      <c r="B68" s="199"/>
      <c r="C68" s="99"/>
      <c r="D68" s="99"/>
      <c r="E68" s="99"/>
      <c r="F68" s="99"/>
      <c r="G68" s="99"/>
      <c r="H68" s="99"/>
      <c r="I68" s="100"/>
      <c r="J68" s="100"/>
      <c r="K68" s="100"/>
      <c r="L68" s="100"/>
      <c r="M68" s="100"/>
      <c r="N68" s="100"/>
      <c r="O68" s="100"/>
      <c r="P68" s="100"/>
      <c r="Q68" s="100"/>
      <c r="R68" s="100"/>
      <c r="S68" s="139"/>
      <c r="T68" s="139"/>
      <c r="U68" s="139"/>
      <c r="V68" s="139"/>
      <c r="W68" s="98"/>
      <c r="X68" s="98"/>
      <c r="Y68" s="98"/>
      <c r="Z68" s="98"/>
      <c r="AA68" s="98"/>
      <c r="AB68" s="98"/>
      <c r="AC68" s="98"/>
      <c r="AD68" s="98"/>
      <c r="AE68" s="98"/>
      <c r="AM68" s="20"/>
      <c r="AN68" s="96"/>
      <c r="AO68" s="96"/>
      <c r="AP68" s="96"/>
      <c r="AQ68" s="96"/>
      <c r="AR68" s="98"/>
      <c r="AV68" s="113"/>
      <c r="AW68" s="113"/>
      <c r="AY68" s="97"/>
    </row>
    <row r="69" spans="1:51" x14ac:dyDescent="0.25">
      <c r="B69" s="114"/>
      <c r="C69" s="99"/>
      <c r="D69" s="99"/>
      <c r="E69" s="99"/>
      <c r="F69" s="99"/>
      <c r="G69" s="99"/>
      <c r="H69" s="99"/>
      <c r="I69" s="100"/>
      <c r="J69" s="100"/>
      <c r="K69" s="100"/>
      <c r="L69" s="100"/>
      <c r="M69" s="100"/>
      <c r="N69" s="100"/>
      <c r="O69" s="100"/>
      <c r="P69" s="100"/>
      <c r="Q69" s="100"/>
      <c r="R69" s="100"/>
      <c r="S69" s="139"/>
      <c r="T69" s="139"/>
      <c r="U69" s="139"/>
      <c r="V69" s="139"/>
      <c r="W69" s="98"/>
      <c r="X69" s="98"/>
      <c r="Y69" s="98"/>
      <c r="Z69" s="98"/>
      <c r="AA69" s="98"/>
      <c r="AB69" s="98"/>
      <c r="AC69" s="98"/>
      <c r="AD69" s="98"/>
      <c r="AE69" s="98"/>
      <c r="AM69" s="20"/>
      <c r="AN69" s="96"/>
      <c r="AO69" s="96"/>
      <c r="AP69" s="96"/>
      <c r="AQ69" s="96"/>
      <c r="AR69" s="98"/>
      <c r="AV69" s="113"/>
      <c r="AW69" s="113"/>
      <c r="AY69" s="97"/>
    </row>
    <row r="70" spans="1:51" x14ac:dyDescent="0.25">
      <c r="B70" s="123"/>
      <c r="C70" s="99"/>
      <c r="D70" s="99"/>
      <c r="E70" s="99"/>
      <c r="F70" s="99"/>
      <c r="G70" s="99"/>
      <c r="H70" s="99"/>
      <c r="I70" s="100"/>
      <c r="J70" s="100"/>
      <c r="K70" s="100"/>
      <c r="L70" s="100"/>
      <c r="M70" s="100"/>
      <c r="N70" s="100"/>
      <c r="O70" s="100"/>
      <c r="P70" s="100"/>
      <c r="Q70" s="100"/>
      <c r="R70" s="100"/>
      <c r="S70" s="139"/>
      <c r="T70" s="139"/>
      <c r="U70" s="139"/>
      <c r="V70" s="139"/>
      <c r="W70" s="98"/>
      <c r="X70" s="98"/>
      <c r="Y70" s="98"/>
      <c r="Z70" s="98"/>
      <c r="AA70" s="98"/>
      <c r="AB70" s="98"/>
      <c r="AC70" s="98"/>
      <c r="AD70" s="98"/>
      <c r="AE70" s="98"/>
      <c r="AM70" s="20"/>
      <c r="AN70" s="96"/>
      <c r="AO70" s="96"/>
      <c r="AP70" s="96"/>
      <c r="AQ70" s="96"/>
      <c r="AR70" s="98"/>
      <c r="AV70" s="113"/>
      <c r="AW70" s="113"/>
      <c r="AY70" s="97"/>
    </row>
    <row r="71" spans="1:51" x14ac:dyDescent="0.25">
      <c r="B71" s="114"/>
      <c r="C71" s="99"/>
      <c r="D71" s="99"/>
      <c r="E71" s="99"/>
      <c r="F71" s="99"/>
      <c r="G71" s="99"/>
      <c r="H71" s="99"/>
      <c r="I71" s="100"/>
      <c r="J71" s="100"/>
      <c r="K71" s="100"/>
      <c r="L71" s="100"/>
      <c r="M71" s="100"/>
      <c r="N71" s="100"/>
      <c r="O71" s="100"/>
      <c r="P71" s="100"/>
      <c r="Q71" s="100"/>
      <c r="R71" s="100"/>
      <c r="S71" s="139"/>
      <c r="T71" s="139"/>
      <c r="U71" s="139"/>
      <c r="V71" s="139"/>
      <c r="W71" s="98"/>
      <c r="X71" s="98"/>
      <c r="Y71" s="98"/>
      <c r="Z71" s="98"/>
      <c r="AA71" s="98"/>
      <c r="AB71" s="98"/>
      <c r="AC71" s="98"/>
      <c r="AD71" s="98"/>
      <c r="AE71" s="98"/>
      <c r="AM71" s="20"/>
      <c r="AN71" s="96"/>
      <c r="AO71" s="96"/>
      <c r="AP71" s="96"/>
      <c r="AQ71" s="96"/>
      <c r="AR71" s="98"/>
      <c r="AV71" s="113"/>
      <c r="AW71" s="113"/>
      <c r="AY71" s="97"/>
    </row>
    <row r="72" spans="1:51" x14ac:dyDescent="0.25">
      <c r="B72" s="81"/>
      <c r="C72" s="99"/>
      <c r="D72" s="99"/>
      <c r="E72" s="99"/>
      <c r="F72" s="99"/>
      <c r="G72" s="99"/>
      <c r="H72" s="99"/>
      <c r="I72" s="100"/>
      <c r="J72" s="100"/>
      <c r="K72" s="100"/>
      <c r="L72" s="100"/>
      <c r="M72" s="100"/>
      <c r="N72" s="100"/>
      <c r="O72" s="100"/>
      <c r="P72" s="100"/>
      <c r="Q72" s="100"/>
      <c r="R72" s="100"/>
      <c r="S72" s="139"/>
      <c r="T72" s="139"/>
      <c r="U72" s="139"/>
      <c r="V72" s="139"/>
      <c r="W72" s="98"/>
      <c r="X72" s="98"/>
      <c r="Y72" s="98"/>
      <c r="Z72" s="98"/>
      <c r="AA72" s="98"/>
      <c r="AB72" s="98"/>
      <c r="AC72" s="98"/>
      <c r="AD72" s="98"/>
      <c r="AE72" s="98"/>
      <c r="AM72" s="20"/>
      <c r="AN72" s="96"/>
      <c r="AO72" s="96"/>
      <c r="AP72" s="96"/>
      <c r="AQ72" s="96"/>
      <c r="AR72" s="98"/>
      <c r="AV72" s="113"/>
      <c r="AW72" s="113"/>
      <c r="AY72" s="97"/>
    </row>
    <row r="73" spans="1:51" x14ac:dyDescent="0.25">
      <c r="B73" s="81"/>
      <c r="C73" s="99"/>
      <c r="D73" s="99"/>
      <c r="E73" s="99"/>
      <c r="F73" s="99"/>
      <c r="G73" s="99"/>
      <c r="H73" s="99"/>
      <c r="I73" s="100"/>
      <c r="J73" s="100"/>
      <c r="K73" s="100"/>
      <c r="L73" s="100"/>
      <c r="M73" s="100"/>
      <c r="N73" s="100"/>
      <c r="O73" s="100"/>
      <c r="P73" s="100"/>
      <c r="Q73" s="100"/>
      <c r="R73" s="100"/>
      <c r="S73" s="139"/>
      <c r="T73" s="139"/>
      <c r="U73" s="139"/>
      <c r="V73" s="139"/>
      <c r="W73" s="98"/>
      <c r="X73" s="98"/>
      <c r="Y73" s="98"/>
      <c r="Z73" s="98"/>
      <c r="AA73" s="98"/>
      <c r="AB73" s="98"/>
      <c r="AC73" s="98"/>
      <c r="AD73" s="98"/>
      <c r="AE73" s="98"/>
      <c r="AM73" s="20"/>
      <c r="AN73" s="96"/>
      <c r="AO73" s="96"/>
      <c r="AP73" s="96"/>
      <c r="AQ73" s="96"/>
      <c r="AR73" s="98"/>
      <c r="AV73" s="113"/>
      <c r="AW73" s="113"/>
      <c r="AY73" s="97"/>
    </row>
    <row r="74" spans="1:51" x14ac:dyDescent="0.25">
      <c r="B74" s="81"/>
      <c r="C74" s="99"/>
      <c r="D74" s="99"/>
      <c r="E74" s="99"/>
      <c r="F74" s="99"/>
      <c r="G74" s="99"/>
      <c r="H74" s="99"/>
      <c r="I74" s="100"/>
      <c r="J74" s="100"/>
      <c r="K74" s="100"/>
      <c r="L74" s="100"/>
      <c r="M74" s="100"/>
      <c r="N74" s="100"/>
      <c r="O74" s="100"/>
      <c r="P74" s="100"/>
      <c r="Q74" s="100"/>
      <c r="R74" s="100"/>
      <c r="S74" s="139"/>
      <c r="T74" s="139"/>
      <c r="U74" s="139"/>
      <c r="V74" s="139"/>
      <c r="W74" s="98"/>
      <c r="X74" s="98"/>
      <c r="Y74" s="98"/>
      <c r="Z74" s="98"/>
      <c r="AA74" s="98"/>
      <c r="AB74" s="98"/>
      <c r="AC74" s="98"/>
      <c r="AD74" s="98"/>
      <c r="AE74" s="98"/>
      <c r="AM74" s="20"/>
      <c r="AN74" s="96"/>
      <c r="AO74" s="96"/>
      <c r="AP74" s="96"/>
      <c r="AQ74" s="96"/>
      <c r="AR74" s="98"/>
      <c r="AV74" s="113"/>
      <c r="AW74" s="113"/>
      <c r="AY74" s="97"/>
    </row>
    <row r="75" spans="1:51" x14ac:dyDescent="0.25">
      <c r="B75" s="81"/>
      <c r="C75" s="99"/>
      <c r="D75" s="99"/>
      <c r="E75" s="99"/>
      <c r="F75" s="99"/>
      <c r="G75" s="99"/>
      <c r="H75" s="99"/>
      <c r="I75" s="100"/>
      <c r="J75" s="100"/>
      <c r="K75" s="100"/>
      <c r="L75" s="100"/>
      <c r="M75" s="100"/>
      <c r="N75" s="100"/>
      <c r="O75" s="100"/>
      <c r="P75" s="100"/>
      <c r="Q75" s="100"/>
      <c r="R75" s="100"/>
      <c r="S75" s="139"/>
      <c r="T75" s="139"/>
      <c r="U75" s="139"/>
      <c r="V75" s="139"/>
      <c r="W75" s="98"/>
      <c r="X75" s="98"/>
      <c r="Y75" s="98"/>
      <c r="Z75" s="98"/>
      <c r="AA75" s="98"/>
      <c r="AB75" s="98"/>
      <c r="AC75" s="98"/>
      <c r="AD75" s="98"/>
      <c r="AE75" s="98"/>
      <c r="AM75" s="20"/>
      <c r="AN75" s="96"/>
      <c r="AO75" s="96"/>
      <c r="AP75" s="96"/>
      <c r="AQ75" s="96"/>
      <c r="AR75" s="98"/>
      <c r="AV75" s="113"/>
      <c r="AW75" s="113"/>
      <c r="AY75" s="97"/>
    </row>
    <row r="76" spans="1:51" x14ac:dyDescent="0.25">
      <c r="B76" s="81"/>
      <c r="C76" s="99"/>
      <c r="D76" s="99"/>
      <c r="E76" s="99"/>
      <c r="F76" s="99"/>
      <c r="G76" s="99"/>
      <c r="H76" s="99"/>
      <c r="I76" s="100"/>
      <c r="J76" s="100"/>
      <c r="K76" s="100"/>
      <c r="L76" s="100"/>
      <c r="M76" s="100"/>
      <c r="N76" s="100"/>
      <c r="O76" s="100"/>
      <c r="P76" s="100"/>
      <c r="Q76" s="100"/>
      <c r="R76" s="100"/>
      <c r="S76" s="139"/>
      <c r="T76" s="139"/>
      <c r="U76" s="139"/>
      <c r="V76" s="139"/>
      <c r="W76" s="98"/>
      <c r="X76" s="98"/>
      <c r="Y76" s="98"/>
      <c r="Z76" s="98"/>
      <c r="AA76" s="98"/>
      <c r="AB76" s="98"/>
      <c r="AC76" s="98"/>
      <c r="AD76" s="98"/>
      <c r="AE76" s="98"/>
      <c r="AM76" s="20"/>
      <c r="AN76" s="96"/>
      <c r="AO76" s="96"/>
      <c r="AP76" s="96"/>
      <c r="AQ76" s="96"/>
      <c r="AR76" s="98"/>
      <c r="AV76" s="113"/>
      <c r="AW76" s="113"/>
      <c r="AY76" s="97"/>
    </row>
    <row r="77" spans="1:51" x14ac:dyDescent="0.25">
      <c r="B77" s="136"/>
      <c r="C77" s="99"/>
      <c r="D77" s="99"/>
      <c r="E77" s="99"/>
      <c r="F77" s="99"/>
      <c r="G77" s="99"/>
      <c r="H77" s="99"/>
      <c r="I77" s="100"/>
      <c r="J77" s="100"/>
      <c r="K77" s="100"/>
      <c r="L77" s="100"/>
      <c r="M77" s="100"/>
      <c r="N77" s="100"/>
      <c r="O77" s="100"/>
      <c r="P77" s="100"/>
      <c r="Q77" s="100"/>
      <c r="R77" s="100"/>
      <c r="S77" s="139"/>
      <c r="T77" s="139"/>
      <c r="U77" s="139"/>
      <c r="V77" s="139"/>
      <c r="W77" s="98"/>
      <c r="X77" s="98"/>
      <c r="Y77" s="98"/>
      <c r="Z77" s="98"/>
      <c r="AA77" s="98"/>
      <c r="AB77" s="98"/>
      <c r="AC77" s="98"/>
      <c r="AD77" s="98"/>
      <c r="AE77" s="98"/>
      <c r="AM77" s="20"/>
      <c r="AN77" s="96"/>
      <c r="AO77" s="96"/>
      <c r="AP77" s="96"/>
      <c r="AQ77" s="96"/>
      <c r="AR77" s="98"/>
      <c r="AV77" s="113"/>
      <c r="AW77" s="113"/>
      <c r="AY77" s="97"/>
    </row>
    <row r="78" spans="1:51" x14ac:dyDescent="0.25">
      <c r="A78" s="98"/>
      <c r="B78" s="116"/>
      <c r="C78" s="115"/>
      <c r="D78" s="109"/>
      <c r="E78" s="115"/>
      <c r="F78" s="115"/>
      <c r="G78" s="99"/>
      <c r="H78" s="99"/>
      <c r="I78" s="99"/>
      <c r="J78" s="100"/>
      <c r="K78" s="100"/>
      <c r="L78" s="100"/>
      <c r="M78" s="100"/>
      <c r="N78" s="100"/>
      <c r="O78" s="100"/>
      <c r="P78" s="100"/>
      <c r="Q78" s="100"/>
      <c r="R78" s="100"/>
      <c r="S78" s="100"/>
      <c r="T78" s="214"/>
      <c r="U78" s="215"/>
      <c r="V78" s="215"/>
      <c r="AS78" s="94"/>
      <c r="AT78" s="94"/>
      <c r="AU78" s="94"/>
      <c r="AV78" s="94"/>
      <c r="AW78" s="94"/>
      <c r="AX78" s="94"/>
      <c r="AY78" s="94"/>
    </row>
    <row r="79" spans="1:51" x14ac:dyDescent="0.25">
      <c r="A79" s="98"/>
      <c r="B79" s="117"/>
      <c r="C79" s="118"/>
      <c r="D79" s="119"/>
      <c r="E79" s="118"/>
      <c r="F79" s="118"/>
      <c r="G79" s="118"/>
      <c r="H79" s="118"/>
      <c r="I79" s="118"/>
      <c r="J79" s="120"/>
      <c r="K79" s="120"/>
      <c r="L79" s="120"/>
      <c r="M79" s="120"/>
      <c r="N79" s="120"/>
      <c r="O79" s="120"/>
      <c r="P79" s="120"/>
      <c r="Q79" s="120"/>
      <c r="R79" s="120"/>
      <c r="S79" s="120"/>
      <c r="T79" s="216"/>
      <c r="U79" s="217"/>
      <c r="V79" s="217"/>
      <c r="AS79" s="94"/>
      <c r="AT79" s="94"/>
      <c r="AU79" s="94"/>
      <c r="AV79" s="94"/>
      <c r="AW79" s="94"/>
      <c r="AX79" s="94"/>
      <c r="AY79" s="94"/>
    </row>
    <row r="80" spans="1:51" x14ac:dyDescent="0.25">
      <c r="A80" s="98"/>
      <c r="B80" s="117"/>
      <c r="C80" s="118"/>
      <c r="D80" s="119"/>
      <c r="E80" s="118"/>
      <c r="F80" s="118"/>
      <c r="G80" s="118"/>
      <c r="H80" s="118"/>
      <c r="I80" s="118"/>
      <c r="J80" s="120"/>
      <c r="K80" s="120"/>
      <c r="L80" s="120"/>
      <c r="M80" s="120"/>
      <c r="N80" s="120"/>
      <c r="O80" s="120"/>
      <c r="P80" s="120"/>
      <c r="Q80" s="120"/>
      <c r="R80" s="120"/>
      <c r="S80" s="120"/>
      <c r="T80" s="216"/>
      <c r="U80" s="217"/>
      <c r="V80" s="217"/>
      <c r="AS80" s="94"/>
      <c r="AT80" s="94"/>
      <c r="AU80" s="94"/>
      <c r="AV80" s="94"/>
      <c r="AW80" s="94"/>
      <c r="AX80" s="94"/>
      <c r="AY80" s="94"/>
    </row>
    <row r="81" spans="1:51" x14ac:dyDescent="0.25">
      <c r="A81" s="98"/>
      <c r="B81" s="218"/>
      <c r="C81" s="118"/>
      <c r="D81" s="119"/>
      <c r="E81" s="118"/>
      <c r="F81" s="118"/>
      <c r="G81" s="118"/>
      <c r="H81" s="118"/>
      <c r="I81" s="118"/>
      <c r="J81" s="120"/>
      <c r="K81" s="120"/>
      <c r="L81" s="120"/>
      <c r="M81" s="120"/>
      <c r="N81" s="120"/>
      <c r="O81" s="120"/>
      <c r="P81" s="120"/>
      <c r="Q81" s="120"/>
      <c r="R81" s="120"/>
      <c r="S81" s="120"/>
      <c r="T81" s="216"/>
      <c r="U81" s="217"/>
      <c r="V81" s="217"/>
      <c r="AS81" s="94"/>
      <c r="AT81" s="94"/>
      <c r="AU81" s="94"/>
      <c r="AV81" s="94"/>
      <c r="AW81" s="94"/>
      <c r="AX81" s="94"/>
      <c r="AY81" s="94"/>
    </row>
    <row r="82" spans="1:51" x14ac:dyDescent="0.25">
      <c r="B82" s="218"/>
      <c r="C82" s="161"/>
      <c r="D82" s="161"/>
      <c r="E82" s="161"/>
      <c r="F82" s="161"/>
      <c r="G82" s="161"/>
      <c r="H82" s="161"/>
      <c r="I82" s="161"/>
      <c r="J82" s="161"/>
      <c r="K82" s="161"/>
      <c r="L82" s="161"/>
      <c r="M82" s="161"/>
      <c r="N82" s="161"/>
      <c r="O82" s="219"/>
      <c r="P82" s="220"/>
      <c r="Q82" s="220"/>
      <c r="R82" s="161"/>
      <c r="S82" s="161"/>
      <c r="T82" s="161"/>
      <c r="U82" s="161"/>
      <c r="V82" s="161"/>
      <c r="AS82" s="94"/>
      <c r="AT82" s="94"/>
      <c r="AU82" s="94"/>
      <c r="AV82" s="94"/>
      <c r="AW82" s="94"/>
      <c r="AX82" s="94"/>
      <c r="AY82" s="94"/>
    </row>
    <row r="83" spans="1:51" x14ac:dyDescent="0.25">
      <c r="B83" s="218"/>
      <c r="C83" s="161"/>
      <c r="D83" s="161"/>
      <c r="E83" s="161"/>
      <c r="F83" s="161"/>
      <c r="G83" s="161"/>
      <c r="H83" s="161"/>
      <c r="I83" s="161"/>
      <c r="J83" s="161"/>
      <c r="K83" s="161"/>
      <c r="L83" s="161"/>
      <c r="M83" s="161"/>
      <c r="N83" s="161"/>
      <c r="O83" s="219"/>
      <c r="P83" s="220"/>
      <c r="Q83" s="220"/>
      <c r="R83" s="161"/>
      <c r="S83" s="161"/>
      <c r="T83" s="161"/>
      <c r="U83" s="161"/>
      <c r="V83" s="161"/>
      <c r="AS83" s="94"/>
      <c r="AT83" s="94"/>
      <c r="AU83" s="94"/>
      <c r="AV83" s="94"/>
      <c r="AW83" s="94"/>
      <c r="AX83" s="94"/>
      <c r="AY83" s="94"/>
    </row>
    <row r="84" spans="1:51" x14ac:dyDescent="0.25">
      <c r="B84" s="161"/>
      <c r="C84" s="161"/>
      <c r="D84" s="161"/>
      <c r="E84" s="161"/>
      <c r="F84" s="161"/>
      <c r="G84" s="161"/>
      <c r="H84" s="161"/>
      <c r="I84" s="161"/>
      <c r="J84" s="161"/>
      <c r="K84" s="161"/>
      <c r="L84" s="161"/>
      <c r="M84" s="161"/>
      <c r="N84" s="161"/>
      <c r="O84" s="219"/>
      <c r="P84" s="220"/>
      <c r="Q84" s="220"/>
      <c r="R84" s="161"/>
      <c r="S84" s="161"/>
      <c r="T84" s="161"/>
      <c r="U84" s="161"/>
      <c r="V84" s="161"/>
      <c r="AS84" s="94"/>
      <c r="AT84" s="94"/>
      <c r="AU84" s="94"/>
      <c r="AV84" s="94"/>
      <c r="AW84" s="94"/>
      <c r="AX84" s="94"/>
      <c r="AY84" s="94"/>
    </row>
    <row r="85" spans="1:51" x14ac:dyDescent="0.25">
      <c r="B85" s="161"/>
      <c r="C85" s="161"/>
      <c r="D85" s="161"/>
      <c r="E85" s="161"/>
      <c r="F85" s="161"/>
      <c r="G85" s="161"/>
      <c r="H85" s="161"/>
      <c r="I85" s="161"/>
      <c r="J85" s="161"/>
      <c r="K85" s="161"/>
      <c r="L85" s="161"/>
      <c r="M85" s="161"/>
      <c r="N85" s="161"/>
      <c r="O85" s="219"/>
      <c r="P85" s="220"/>
      <c r="Q85" s="220"/>
      <c r="R85" s="220"/>
      <c r="S85" s="220"/>
      <c r="T85" s="161"/>
      <c r="U85" s="161"/>
      <c r="V85" s="161"/>
      <c r="AS85" s="94"/>
      <c r="AT85" s="94"/>
      <c r="AU85" s="94"/>
      <c r="AV85" s="94"/>
      <c r="AW85" s="94"/>
      <c r="AX85" s="94"/>
      <c r="AY85" s="94"/>
    </row>
    <row r="86" spans="1:51" x14ac:dyDescent="0.25">
      <c r="B86" s="161"/>
      <c r="C86" s="161"/>
      <c r="D86" s="161"/>
      <c r="E86" s="161"/>
      <c r="F86" s="161"/>
      <c r="G86" s="161"/>
      <c r="H86" s="161"/>
      <c r="I86" s="161"/>
      <c r="J86" s="161"/>
      <c r="K86" s="161"/>
      <c r="L86" s="161"/>
      <c r="M86" s="161"/>
      <c r="N86" s="161"/>
      <c r="O86" s="219"/>
      <c r="P86" s="220"/>
      <c r="Q86" s="220"/>
      <c r="R86" s="220"/>
      <c r="S86" s="220"/>
      <c r="T86" s="220"/>
      <c r="U86" s="161"/>
      <c r="V86" s="161"/>
      <c r="AS86" s="94"/>
      <c r="AT86" s="94"/>
      <c r="AU86" s="94"/>
      <c r="AV86" s="94"/>
      <c r="AW86" s="94"/>
      <c r="AX86" s="94"/>
      <c r="AY86" s="94"/>
    </row>
    <row r="87" spans="1:51" x14ac:dyDescent="0.25">
      <c r="B87" s="161"/>
      <c r="C87" s="161"/>
      <c r="D87" s="161"/>
      <c r="E87" s="161"/>
      <c r="F87" s="161"/>
      <c r="G87" s="161"/>
      <c r="H87" s="161"/>
      <c r="I87" s="161"/>
      <c r="J87" s="161"/>
      <c r="K87" s="161"/>
      <c r="L87" s="161"/>
      <c r="M87" s="161"/>
      <c r="N87" s="161"/>
      <c r="O87" s="219"/>
      <c r="P87" s="220"/>
      <c r="Q87" s="220"/>
      <c r="R87" s="220"/>
      <c r="S87" s="220"/>
      <c r="T87" s="220"/>
      <c r="U87" s="161"/>
      <c r="V87" s="161"/>
      <c r="AS87" s="94"/>
      <c r="AT87" s="94"/>
      <c r="AU87" s="94"/>
      <c r="AV87" s="94"/>
      <c r="AW87" s="94"/>
      <c r="AX87" s="94"/>
      <c r="AY87" s="94"/>
    </row>
    <row r="88" spans="1:51" x14ac:dyDescent="0.25">
      <c r="B88" s="161"/>
      <c r="C88" s="161"/>
      <c r="D88" s="161"/>
      <c r="E88" s="161"/>
      <c r="F88" s="161"/>
      <c r="G88" s="161"/>
      <c r="H88" s="161"/>
      <c r="I88" s="161"/>
      <c r="J88" s="161"/>
      <c r="K88" s="161"/>
      <c r="L88" s="161"/>
      <c r="M88" s="161"/>
      <c r="N88" s="161"/>
      <c r="O88" s="219"/>
      <c r="P88" s="220"/>
      <c r="Q88" s="161"/>
      <c r="R88" s="161"/>
      <c r="S88" s="161"/>
      <c r="T88" s="220"/>
      <c r="U88" s="161"/>
      <c r="V88" s="161"/>
      <c r="AS88" s="94"/>
      <c r="AT88" s="94"/>
      <c r="AU88" s="94"/>
      <c r="AV88" s="94"/>
      <c r="AW88" s="94"/>
      <c r="AX88" s="94"/>
      <c r="AY88" s="94"/>
    </row>
    <row r="89" spans="1:51" x14ac:dyDescent="0.25">
      <c r="O89" s="96"/>
      <c r="Q89" s="96"/>
      <c r="R89" s="96"/>
      <c r="S89" s="96"/>
      <c r="AS89" s="94"/>
      <c r="AT89" s="94"/>
      <c r="AU89" s="94"/>
      <c r="AV89" s="94"/>
      <c r="AW89" s="94"/>
      <c r="AX89" s="94"/>
      <c r="AY89" s="94"/>
    </row>
    <row r="90" spans="1:51" x14ac:dyDescent="0.25">
      <c r="O90" s="12"/>
      <c r="P90" s="96"/>
      <c r="Q90" s="96"/>
      <c r="R90" s="96"/>
      <c r="S90" s="96"/>
      <c r="T90" s="96"/>
      <c r="AS90" s="94"/>
      <c r="AT90" s="94"/>
      <c r="AU90" s="94"/>
      <c r="AV90" s="94"/>
      <c r="AW90" s="94"/>
      <c r="AX90" s="94"/>
      <c r="AY90" s="94"/>
    </row>
    <row r="91" spans="1:51" x14ac:dyDescent="0.25">
      <c r="O91" s="12"/>
      <c r="P91" s="96"/>
      <c r="Q91" s="96"/>
      <c r="R91" s="96"/>
      <c r="S91" s="96"/>
      <c r="T91" s="96"/>
      <c r="U91" s="96"/>
      <c r="AS91" s="94"/>
      <c r="AT91" s="94"/>
      <c r="AU91" s="94"/>
      <c r="AV91" s="94"/>
      <c r="AW91" s="94"/>
      <c r="AX91" s="94"/>
      <c r="AY91" s="94"/>
    </row>
    <row r="92" spans="1:51" x14ac:dyDescent="0.25">
      <c r="O92" s="12"/>
      <c r="P92" s="96"/>
      <c r="T92" s="96"/>
      <c r="U92" s="96"/>
      <c r="AS92" s="94"/>
      <c r="AT92" s="94"/>
      <c r="AU92" s="94"/>
      <c r="AV92" s="94"/>
      <c r="AW92" s="94"/>
      <c r="AX92" s="94"/>
      <c r="AY92" s="94"/>
    </row>
    <row r="104" spans="45:51" x14ac:dyDescent="0.25">
      <c r="AS104" s="94"/>
      <c r="AT104" s="94"/>
      <c r="AU104" s="94"/>
      <c r="AV104" s="94"/>
      <c r="AW104" s="94"/>
      <c r="AX104" s="94"/>
      <c r="AY104" s="94"/>
    </row>
  </sheetData>
  <protectedRanges>
    <protectedRange sqref="S78:T81"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8:R81" name="Range2_12_1_6_1_1"/>
    <protectedRange sqref="L78:M81" name="Range2_2_12_1_7_1_1"/>
    <protectedRange sqref="AS11:AS15" name="Range1_4_1_1_1_1"/>
    <protectedRange sqref="J11:J15 J26:J34" name="Range1_1_2_1_10_1_1_1_1"/>
    <protectedRange sqref="S38:S40 S55:S77 S42:S52" name="Range2_12_3_1_1_1_1"/>
    <protectedRange sqref="D38:H38 N55:R55 N59:R77 N38:R40 N42:R52" name="Range2_12_1_3_1_1_1_1"/>
    <protectedRange sqref="I38:M38 F49:M49 G48:M48 E59:M77 E55:M55 E50:M52 E39:M40 E57:H58 E42:M47" name="Range2_2_12_1_6_1_1_1_1"/>
    <protectedRange sqref="D55 D50:D52 D39:D40 D57:D77 D42:D47" name="Range2_1_1_1_1_11_1_1_1_1_1_1"/>
    <protectedRange sqref="C55 C50:C52 C39:C40 C57:C77 C42:C47" name="Range2_1_2_1_1_1_1_1"/>
    <protectedRange sqref="C38" name="Range2_3_1_1_1_1_1"/>
    <protectedRange sqref="Q35" name="Range1_16_3_1_1_1_1_1_2"/>
    <protectedRange sqref="P35" name="Range1_16_3_1_1_2"/>
    <protectedRange sqref="U35 V11:V34 X11:AB34" name="Range1_16_3_1_1_3"/>
    <protectedRange sqref="L6 D6 D8 O8:U8" name="Range1_16_3_1_1_7"/>
    <protectedRange sqref="J78:K81" name="Range2_2_12_1_4_1_1_1_1_1_1_1_1_1_1_1_1_1_1_1"/>
    <protectedRange sqref="I78:I81" name="Range2_2_12_1_7_1_1_2_2_1_2"/>
    <protectedRange sqref="F78:H81" name="Range2_2_12_1_3_1_2_1_1_1_1_2_1_1_1_1_1_1_1_1_1_1_1"/>
    <protectedRange sqref="E78:E81"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 AR16 AR20 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E49" name="Range2_2_12_1_6_1_1_1_1_2"/>
    <protectedRange sqref="D49" name="Range2_1_1_1_1_11_1_1_1_1_1_1_2"/>
    <protectedRange sqref="C49" name="Range2_1_2_1_1_1_1_1_2"/>
    <protectedRange sqref="N58:R58" name="Range2_12_1_3_1_1_1_1_2_1_2_2_2_2_2_2_2_2_2_2"/>
    <protectedRange sqref="I58:M58" name="Range2_2_12_1_6_1_1_1_1_3_1_2_2_2_3_2_2_2_2_2_2"/>
    <protectedRange sqref="N57:R57" name="Range2_12_1_3_1_1_1_1_2_1_2_2_2_2_2_2_3_2_2_2_2_2_2"/>
    <protectedRange sqref="I57:M57" name="Range2_2_12_1_6_1_1_1_1_3_1_2_2_2_3_2_2_3_2_2_2_2_2_2"/>
    <protectedRange sqref="E56" name="Range2_2_12_1_6_1_1_1_1_3_1_2_2_2_1_2_2_2_2_2_2_2_2_2_2_2_2_2"/>
    <protectedRange sqref="D56" name="Range2_1_1_1_1_11_1_1_1_1_1_1_3_1_2_2_2_1_2_2_2_2_2_2_2_2_2_2_2_2_2"/>
    <protectedRange sqref="N56:R56" name="Range2_12_1_3_1_1_1_1_2_1_2_2_2_2_2_2_3_2_2_2_2_2_2_2_2"/>
    <protectedRange sqref="I56:M56" name="Range2_2_12_1_6_1_1_1_1_3_1_2_2_2_3_2_2_3_2_2_2_2_2_2_2_2"/>
    <protectedRange sqref="G56:H56" name="Range2_2_12_1_6_1_1_1_1_2_2_1_2_2_2_2_2_2_3_2_2_2_2_2_2_2_2"/>
    <protectedRange sqref="F56" name="Range2_2_12_1_6_1_1_1_1_3_1_2_2_2_1_2_2_2_2_2_2_2_2_2_2_2_2_2_2_2"/>
    <protectedRange sqref="C56" name="Range2_1_2_1_1_1_1_1_3_1_2_2_1_2_1_2_2_2_2_2_2_2_2_2_2_2_2_2_2"/>
    <protectedRange sqref="Q10" name="Range1_16_3_1_1_1_1_1_4_1"/>
    <protectedRange sqref="AG10" name="Range1_16_3_1_1_1_1_1_3"/>
    <protectedRange sqref="AP10" name="Range1_16_3_1_1_1_1_1_5"/>
    <protectedRange sqref="F48" name="Range2_12_5_1_1_1_2_2_1_1_1_1_1_1_1_1_1_1_1_2_1_1_1_2_1_1_1_1_1_1_1_1_1_1_1_1_1_1_1_1_2_1_1_1_1_1_1_1_1_1_2_1_1_3_1_1_1_3_1_1_1_1_1_1_1_1_1_1_1_1_1_1_1_1_1_1_1_1_1_1_2_1_1_1_1_1_1_1_1_1_1_1_2_2_1_2_1_1_1_1_1_1_1_1_1_1_1_1_1_2_2_2_2_2_2_2_2_1_1_1_2_3_2__4"/>
    <protectedRange sqref="C48"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60" name="Range2_12_5_1_1_1_1_1_2_1_1_2_1_1_1_1_1_1_1_1_1_1_1_1_1_1_1_1_1_2_1_1_1_1_1_1_1_1_1_1_1_1_1_1_3_1_1_1_2_1_1_1_1_1_1_1_1_1_2_1_1_1_1_1_1_1_1_1_1_1_1_1_1_1_1_1_1_1_1_1_1_1_1_1_1_2_1_1_1_2_2_1_1"/>
    <protectedRange sqref="B61" name="Range2_12_5_1_1_1_2_1_1_1_1_1_1_1_1_1_1_1_2_1_2_1_1_1_1_1_1_1_1_1_2_1_1_1_1_1_1_1_1_1_1_1_1_1_1_1_1_1_1_1_1_1_1_1_1_1_1_1_1_1_1_1_1_1_1_1_1_1_1_1_1_1_1_1_2_1_1_1_1_1_1_1_1_1_2_1_2_1_1_1_1_1_2_1_1_1_1_1_1_1_1_2_1_1_1_1_1_2_1_1"/>
    <protectedRange sqref="AR13:AR15 AR17:AR19 AR21:AR23 AR11" name="Range1_16_3_1_1_5_1_2"/>
    <protectedRange sqref="AR25:AR34" name="Range1_16_3_1_1_5_2"/>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S41" name="Range2_12_3_1_1_1_1_1"/>
    <protectedRange sqref="N41:R41" name="Range2_12_1_3_1_1_1_1_1"/>
    <protectedRange sqref="E41:M41" name="Range2_2_12_1_6_1_1_1_1_1"/>
    <protectedRange sqref="D41" name="Range2_1_1_1_1_11_1_1_1_1_1_1_1"/>
    <protectedRange sqref="C41" name="Range2_1_2_1_1_1_1_1_1"/>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5"/>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15 AA11:AA12 AA14:AA15 X16:AB34">
    <cfRule type="containsText" dxfId="613" priority="48" operator="containsText" text="N/A">
      <formula>NOT(ISERROR(SEARCH("N/A",X11)))</formula>
    </cfRule>
    <cfRule type="cellIs" dxfId="612" priority="61" operator="equal">
      <formula>0</formula>
    </cfRule>
  </conditionalFormatting>
  <conditionalFormatting sqref="AC11:AE34 X11:Y15 AA11:AA12 AA14:AA15 X16:AB34">
    <cfRule type="cellIs" dxfId="611" priority="60" operator="greaterThanOrEqual">
      <formula>1185</formula>
    </cfRule>
  </conditionalFormatting>
  <conditionalFormatting sqref="AC11:AE34 X11:Y15 AA11:AA12 AA14:AA15 X16:AB34">
    <cfRule type="cellIs" dxfId="610" priority="59" operator="between">
      <formula>0.1</formula>
      <formula>1184</formula>
    </cfRule>
  </conditionalFormatting>
  <conditionalFormatting sqref="X8">
    <cfRule type="cellIs" dxfId="609" priority="58" operator="equal">
      <formula>0</formula>
    </cfRule>
  </conditionalFormatting>
  <conditionalFormatting sqref="X8">
    <cfRule type="cellIs" dxfId="608" priority="57" operator="greaterThan">
      <formula>1179</formula>
    </cfRule>
  </conditionalFormatting>
  <conditionalFormatting sqref="X8">
    <cfRule type="cellIs" dxfId="607" priority="56" operator="greaterThan">
      <formula>99</formula>
    </cfRule>
  </conditionalFormatting>
  <conditionalFormatting sqref="X8">
    <cfRule type="cellIs" dxfId="606" priority="55" operator="greaterThan">
      <formula>0.99</formula>
    </cfRule>
  </conditionalFormatting>
  <conditionalFormatting sqref="AB8">
    <cfRule type="cellIs" dxfId="605" priority="54" operator="equal">
      <formula>0</formula>
    </cfRule>
  </conditionalFormatting>
  <conditionalFormatting sqref="AB8">
    <cfRule type="cellIs" dxfId="604" priority="53" operator="greaterThan">
      <formula>1179</formula>
    </cfRule>
  </conditionalFormatting>
  <conditionalFormatting sqref="AB8">
    <cfRule type="cellIs" dxfId="603" priority="52" operator="greaterThan">
      <formula>99</formula>
    </cfRule>
  </conditionalFormatting>
  <conditionalFormatting sqref="AB8">
    <cfRule type="cellIs" dxfId="602" priority="51" operator="greaterThan">
      <formula>0.99</formula>
    </cfRule>
  </conditionalFormatting>
  <conditionalFormatting sqref="AH11:AH31">
    <cfRule type="cellIs" dxfId="601" priority="49" operator="greaterThan">
      <formula>$AH$8</formula>
    </cfRule>
    <cfRule type="cellIs" dxfId="600" priority="50" operator="greaterThan">
      <formula>$AH$8</formula>
    </cfRule>
  </conditionalFormatting>
  <conditionalFormatting sqref="AB11:AB12 AB14:AB15">
    <cfRule type="containsText" dxfId="599" priority="44" operator="containsText" text="N/A">
      <formula>NOT(ISERROR(SEARCH("N/A",AB11)))</formula>
    </cfRule>
    <cfRule type="cellIs" dxfId="598" priority="47" operator="equal">
      <formula>0</formula>
    </cfRule>
  </conditionalFormatting>
  <conditionalFormatting sqref="AB11:AB12 AB14:AB15">
    <cfRule type="cellIs" dxfId="597" priority="46" operator="greaterThanOrEqual">
      <formula>1185</formula>
    </cfRule>
  </conditionalFormatting>
  <conditionalFormatting sqref="AB11:AB12 AB14:AB15">
    <cfRule type="cellIs" dxfId="596" priority="45" operator="between">
      <formula>0.1</formula>
      <formula>1184</formula>
    </cfRule>
  </conditionalFormatting>
  <conditionalFormatting sqref="AO11:AO34 AN11:AN35">
    <cfRule type="cellIs" dxfId="595" priority="43" operator="equal">
      <formula>0</formula>
    </cfRule>
  </conditionalFormatting>
  <conditionalFormatting sqref="AO11:AO34 AN11:AN35">
    <cfRule type="cellIs" dxfId="594" priority="42" operator="greaterThan">
      <formula>1179</formula>
    </cfRule>
  </conditionalFormatting>
  <conditionalFormatting sqref="AO11:AO34 AN11:AN35">
    <cfRule type="cellIs" dxfId="593" priority="41" operator="greaterThan">
      <formula>99</formula>
    </cfRule>
  </conditionalFormatting>
  <conditionalFormatting sqref="AO11:AO34 AN11:AN35">
    <cfRule type="cellIs" dxfId="592" priority="40" operator="greaterThan">
      <formula>0.99</formula>
    </cfRule>
  </conditionalFormatting>
  <conditionalFormatting sqref="AQ11:AQ34">
    <cfRule type="cellIs" dxfId="591" priority="39" operator="equal">
      <formula>0</formula>
    </cfRule>
  </conditionalFormatting>
  <conditionalFormatting sqref="AQ11:AQ34">
    <cfRule type="cellIs" dxfId="590" priority="38" operator="greaterThan">
      <formula>1179</formula>
    </cfRule>
  </conditionalFormatting>
  <conditionalFormatting sqref="AQ11:AQ34">
    <cfRule type="cellIs" dxfId="589" priority="37" operator="greaterThan">
      <formula>99</formula>
    </cfRule>
  </conditionalFormatting>
  <conditionalFormatting sqref="AQ11:AQ34">
    <cfRule type="cellIs" dxfId="588" priority="36" operator="greaterThan">
      <formula>0.99</formula>
    </cfRule>
  </conditionalFormatting>
  <conditionalFormatting sqref="Z11:Z12 Z14:Z15">
    <cfRule type="containsText" dxfId="587" priority="32" operator="containsText" text="N/A">
      <formula>NOT(ISERROR(SEARCH("N/A",Z11)))</formula>
    </cfRule>
    <cfRule type="cellIs" dxfId="586" priority="35" operator="equal">
      <formula>0</formula>
    </cfRule>
  </conditionalFormatting>
  <conditionalFormatting sqref="Z11:Z12 Z14:Z15">
    <cfRule type="cellIs" dxfId="585" priority="34" operator="greaterThanOrEqual">
      <formula>1185</formula>
    </cfRule>
  </conditionalFormatting>
  <conditionalFormatting sqref="Z11:Z12 Z14:Z15">
    <cfRule type="cellIs" dxfId="584" priority="33" operator="between">
      <formula>0.1</formula>
      <formula>1184</formula>
    </cfRule>
  </conditionalFormatting>
  <conditionalFormatting sqref="AJ11:AN35">
    <cfRule type="cellIs" dxfId="583" priority="31" operator="equal">
      <formula>0</formula>
    </cfRule>
  </conditionalFormatting>
  <conditionalFormatting sqref="AJ11:AN35">
    <cfRule type="cellIs" dxfId="582" priority="30" operator="greaterThan">
      <formula>1179</formula>
    </cfRule>
  </conditionalFormatting>
  <conditionalFormatting sqref="AJ11:AN35">
    <cfRule type="cellIs" dxfId="581" priority="29" operator="greaterThan">
      <formula>99</formula>
    </cfRule>
  </conditionalFormatting>
  <conditionalFormatting sqref="AJ11:AN35">
    <cfRule type="cellIs" dxfId="580" priority="28" operator="greaterThan">
      <formula>0.99</formula>
    </cfRule>
  </conditionalFormatting>
  <conditionalFormatting sqref="AP11:AP34">
    <cfRule type="cellIs" dxfId="579" priority="27" operator="equal">
      <formula>0</formula>
    </cfRule>
  </conditionalFormatting>
  <conditionalFormatting sqref="AP11:AP34">
    <cfRule type="cellIs" dxfId="578" priority="26" operator="greaterThan">
      <formula>1179</formula>
    </cfRule>
  </conditionalFormatting>
  <conditionalFormatting sqref="AP11:AP34">
    <cfRule type="cellIs" dxfId="577" priority="25" operator="greaterThan">
      <formula>99</formula>
    </cfRule>
  </conditionalFormatting>
  <conditionalFormatting sqref="AP11:AP34">
    <cfRule type="cellIs" dxfId="576" priority="24" operator="greaterThan">
      <formula>0.99</formula>
    </cfRule>
  </conditionalFormatting>
  <conditionalFormatting sqref="AH32:AH34">
    <cfRule type="cellIs" dxfId="575" priority="22" operator="greaterThan">
      <formula>$AH$8</formula>
    </cfRule>
    <cfRule type="cellIs" dxfId="574" priority="23" operator="greaterThan">
      <formula>$AH$8</formula>
    </cfRule>
  </conditionalFormatting>
  <conditionalFormatting sqref="AI11:AI34">
    <cfRule type="cellIs" dxfId="573" priority="21" operator="greaterThan">
      <formula>$AI$8</formula>
    </cfRule>
  </conditionalFormatting>
  <conditionalFormatting sqref="AL32:AN34 AM12:AN12 AL11:AL34">
    <cfRule type="cellIs" dxfId="572" priority="20" operator="equal">
      <formula>0</formula>
    </cfRule>
  </conditionalFormatting>
  <conditionalFormatting sqref="AL32:AN34 AM12:AN12 AL11:AL34">
    <cfRule type="cellIs" dxfId="571" priority="19" operator="greaterThan">
      <formula>1179</formula>
    </cfRule>
  </conditionalFormatting>
  <conditionalFormatting sqref="AL32:AN34 AM12:AN12 AL11:AL34">
    <cfRule type="cellIs" dxfId="570" priority="18" operator="greaterThan">
      <formula>99</formula>
    </cfRule>
  </conditionalFormatting>
  <conditionalFormatting sqref="AL32:AN34 AM12:AN12 AL11:AL34">
    <cfRule type="cellIs" dxfId="569" priority="17" operator="greaterThan">
      <formula>0.99</formula>
    </cfRule>
  </conditionalFormatting>
  <conditionalFormatting sqref="AM16:AM34">
    <cfRule type="cellIs" dxfId="568" priority="16" operator="equal">
      <formula>0</formula>
    </cfRule>
  </conditionalFormatting>
  <conditionalFormatting sqref="AM16:AM34">
    <cfRule type="cellIs" dxfId="567" priority="15" operator="greaterThan">
      <formula>1179</formula>
    </cfRule>
  </conditionalFormatting>
  <conditionalFormatting sqref="AM16:AM34">
    <cfRule type="cellIs" dxfId="566" priority="14" operator="greaterThan">
      <formula>99</formula>
    </cfRule>
  </conditionalFormatting>
  <conditionalFormatting sqref="AM16:AM34">
    <cfRule type="cellIs" dxfId="565" priority="13" operator="greaterThan">
      <formula>0.99</formula>
    </cfRule>
  </conditionalFormatting>
  <conditionalFormatting sqref="AA13">
    <cfRule type="containsText" dxfId="564" priority="9" operator="containsText" text="N/A">
      <formula>NOT(ISERROR(SEARCH("N/A",AA13)))</formula>
    </cfRule>
    <cfRule type="cellIs" dxfId="563" priority="12" operator="equal">
      <formula>0</formula>
    </cfRule>
  </conditionalFormatting>
  <conditionalFormatting sqref="AA13">
    <cfRule type="cellIs" dxfId="562" priority="11" operator="greaterThanOrEqual">
      <formula>1185</formula>
    </cfRule>
  </conditionalFormatting>
  <conditionalFormatting sqref="AA13">
    <cfRule type="cellIs" dxfId="561" priority="10" operator="between">
      <formula>0.1</formula>
      <formula>1184</formula>
    </cfRule>
  </conditionalFormatting>
  <conditionalFormatting sqref="AB13">
    <cfRule type="containsText" dxfId="560" priority="5" operator="containsText" text="N/A">
      <formula>NOT(ISERROR(SEARCH("N/A",AB13)))</formula>
    </cfRule>
    <cfRule type="cellIs" dxfId="559" priority="8" operator="equal">
      <formula>0</formula>
    </cfRule>
  </conditionalFormatting>
  <conditionalFormatting sqref="AB13">
    <cfRule type="cellIs" dxfId="558" priority="7" operator="greaterThanOrEqual">
      <formula>1185</formula>
    </cfRule>
  </conditionalFormatting>
  <conditionalFormatting sqref="AB13">
    <cfRule type="cellIs" dxfId="557" priority="6" operator="between">
      <formula>0.1</formula>
      <formula>1184</formula>
    </cfRule>
  </conditionalFormatting>
  <conditionalFormatting sqref="Z13">
    <cfRule type="containsText" dxfId="556" priority="1" operator="containsText" text="N/A">
      <formula>NOT(ISERROR(SEARCH("N/A",Z13)))</formula>
    </cfRule>
    <cfRule type="cellIs" dxfId="555" priority="4" operator="equal">
      <formula>0</formula>
    </cfRule>
  </conditionalFormatting>
  <conditionalFormatting sqref="Z13">
    <cfRule type="cellIs" dxfId="554" priority="3" operator="greaterThanOrEqual">
      <formula>1185</formula>
    </cfRule>
  </conditionalFormatting>
  <conditionalFormatting sqref="Z13">
    <cfRule type="cellIs" dxfId="553" priority="2" operator="between">
      <formula>0.1</formula>
      <formula>1184</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04"/>
  <sheetViews>
    <sheetView showWhiteSpace="0" topLeftCell="A34" zoomScaleNormal="100" workbookViewId="0">
      <selection activeCell="B53" sqref="B53:B55"/>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126</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234"/>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31" t="s">
        <v>10</v>
      </c>
      <c r="I7" s="108" t="s">
        <v>11</v>
      </c>
      <c r="J7" s="108" t="s">
        <v>12</v>
      </c>
      <c r="K7" s="108" t="s">
        <v>13</v>
      </c>
      <c r="L7" s="12"/>
      <c r="M7" s="12"/>
      <c r="N7" s="12"/>
      <c r="O7" s="231"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42605</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27056</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235" t="s">
        <v>51</v>
      </c>
      <c r="V9" s="235" t="s">
        <v>52</v>
      </c>
      <c r="W9" s="283" t="s">
        <v>53</v>
      </c>
      <c r="X9" s="284" t="s">
        <v>54</v>
      </c>
      <c r="Y9" s="285"/>
      <c r="Z9" s="285"/>
      <c r="AA9" s="285"/>
      <c r="AB9" s="285"/>
      <c r="AC9" s="285"/>
      <c r="AD9" s="285"/>
      <c r="AE9" s="286"/>
      <c r="AF9" s="233" t="s">
        <v>55</v>
      </c>
      <c r="AG9" s="233" t="s">
        <v>56</v>
      </c>
      <c r="AH9" s="272" t="s">
        <v>57</v>
      </c>
      <c r="AI9" s="287" t="s">
        <v>58</v>
      </c>
      <c r="AJ9" s="235" t="s">
        <v>59</v>
      </c>
      <c r="AK9" s="235" t="s">
        <v>60</v>
      </c>
      <c r="AL9" s="235" t="s">
        <v>61</v>
      </c>
      <c r="AM9" s="235" t="s">
        <v>62</v>
      </c>
      <c r="AN9" s="235" t="s">
        <v>63</v>
      </c>
      <c r="AO9" s="235" t="s">
        <v>64</v>
      </c>
      <c r="AP9" s="235" t="s">
        <v>65</v>
      </c>
      <c r="AQ9" s="270" t="s">
        <v>66</v>
      </c>
      <c r="AR9" s="235" t="s">
        <v>67</v>
      </c>
      <c r="AS9" s="272" t="s">
        <v>68</v>
      </c>
      <c r="AV9" s="35" t="s">
        <v>69</v>
      </c>
      <c r="AW9" s="35" t="s">
        <v>70</v>
      </c>
      <c r="AY9" s="36" t="s">
        <v>71</v>
      </c>
    </row>
    <row r="10" spans="2:51" x14ac:dyDescent="0.25">
      <c r="B10" s="235" t="s">
        <v>72</v>
      </c>
      <c r="C10" s="235" t="s">
        <v>73</v>
      </c>
      <c r="D10" s="235" t="s">
        <v>74</v>
      </c>
      <c r="E10" s="235" t="s">
        <v>75</v>
      </c>
      <c r="F10" s="235" t="s">
        <v>74</v>
      </c>
      <c r="G10" s="235" t="s">
        <v>75</v>
      </c>
      <c r="H10" s="266"/>
      <c r="I10" s="235" t="s">
        <v>75</v>
      </c>
      <c r="J10" s="235" t="s">
        <v>75</v>
      </c>
      <c r="K10" s="235" t="s">
        <v>75</v>
      </c>
      <c r="L10" s="28" t="s">
        <v>29</v>
      </c>
      <c r="M10" s="269"/>
      <c r="N10" s="28" t="s">
        <v>29</v>
      </c>
      <c r="O10" s="271"/>
      <c r="P10" s="271"/>
      <c r="Q10" s="1">
        <f>'AUG 22'!Q34</f>
        <v>14273297</v>
      </c>
      <c r="R10" s="280"/>
      <c r="S10" s="281"/>
      <c r="T10" s="282"/>
      <c r="U10" s="235" t="s">
        <v>75</v>
      </c>
      <c r="V10" s="235" t="s">
        <v>75</v>
      </c>
      <c r="W10" s="283"/>
      <c r="X10" s="37" t="s">
        <v>76</v>
      </c>
      <c r="Y10" s="37" t="s">
        <v>77</v>
      </c>
      <c r="Z10" s="37" t="s">
        <v>78</v>
      </c>
      <c r="AA10" s="37" t="s">
        <v>79</v>
      </c>
      <c r="AB10" s="37" t="s">
        <v>80</v>
      </c>
      <c r="AC10" s="37" t="s">
        <v>81</v>
      </c>
      <c r="AD10" s="37" t="s">
        <v>82</v>
      </c>
      <c r="AE10" s="37" t="s">
        <v>83</v>
      </c>
      <c r="AF10" s="38"/>
      <c r="AG10" s="1">
        <f>'AUG 22'!AG34</f>
        <v>49497546</v>
      </c>
      <c r="AH10" s="272"/>
      <c r="AI10" s="288"/>
      <c r="AJ10" s="235" t="s">
        <v>84</v>
      </c>
      <c r="AK10" s="235" t="s">
        <v>84</v>
      </c>
      <c r="AL10" s="235" t="s">
        <v>84</v>
      </c>
      <c r="AM10" s="235" t="s">
        <v>84</v>
      </c>
      <c r="AN10" s="235" t="s">
        <v>84</v>
      </c>
      <c r="AO10" s="235" t="s">
        <v>84</v>
      </c>
      <c r="AP10" s="1">
        <f>'AUG 22'!AP34</f>
        <v>11177217</v>
      </c>
      <c r="AQ10" s="271"/>
      <c r="AR10" s="232" t="s">
        <v>85</v>
      </c>
      <c r="AS10" s="272"/>
      <c r="AV10" s="39" t="s">
        <v>86</v>
      </c>
      <c r="AW10" s="39" t="s">
        <v>87</v>
      </c>
      <c r="AY10" s="80" t="s">
        <v>126</v>
      </c>
    </row>
    <row r="11" spans="2:51" x14ac:dyDescent="0.25">
      <c r="B11" s="40">
        <v>2</v>
      </c>
      <c r="C11" s="40">
        <v>4.1666666666666664E-2</v>
      </c>
      <c r="D11" s="102">
        <v>4</v>
      </c>
      <c r="E11" s="41">
        <f t="shared" ref="E11:E34" si="0">D11/1.42</f>
        <v>2.8169014084507045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138</v>
      </c>
      <c r="P11" s="103">
        <v>115</v>
      </c>
      <c r="Q11" s="103">
        <v>14277489</v>
      </c>
      <c r="R11" s="46">
        <f>IF(ISBLANK(Q11),"-",Q11-Q10)</f>
        <v>4192</v>
      </c>
      <c r="S11" s="47">
        <f>R11*24/1000</f>
        <v>100.608</v>
      </c>
      <c r="T11" s="47">
        <f>R11/1000</f>
        <v>4.1920000000000002</v>
      </c>
      <c r="U11" s="104">
        <v>4.0999999999999996</v>
      </c>
      <c r="V11" s="104">
        <f>U11</f>
        <v>4.0999999999999996</v>
      </c>
      <c r="W11" s="105" t="s">
        <v>131</v>
      </c>
      <c r="X11" s="107">
        <v>0</v>
      </c>
      <c r="Y11" s="107">
        <v>0</v>
      </c>
      <c r="Z11" s="107">
        <v>1115</v>
      </c>
      <c r="AA11" s="107">
        <v>1185</v>
      </c>
      <c r="AB11" s="107">
        <v>1116</v>
      </c>
      <c r="AC11" s="48" t="s">
        <v>90</v>
      </c>
      <c r="AD11" s="48" t="s">
        <v>90</v>
      </c>
      <c r="AE11" s="48" t="s">
        <v>90</v>
      </c>
      <c r="AF11" s="106" t="s">
        <v>90</v>
      </c>
      <c r="AG11" s="112">
        <v>49498426</v>
      </c>
      <c r="AH11" s="49">
        <f>IF(ISBLANK(AG11),"-",AG11-AG10)</f>
        <v>880</v>
      </c>
      <c r="AI11" s="50">
        <f>AH11/T11</f>
        <v>209.92366412213741</v>
      </c>
      <c r="AJ11" s="95">
        <v>0</v>
      </c>
      <c r="AK11" s="95">
        <v>0</v>
      </c>
      <c r="AL11" s="95">
        <v>1</v>
      </c>
      <c r="AM11" s="95">
        <v>1</v>
      </c>
      <c r="AN11" s="95">
        <v>1</v>
      </c>
      <c r="AO11" s="95">
        <v>0.65</v>
      </c>
      <c r="AP11" s="107">
        <v>11177842</v>
      </c>
      <c r="AQ11" s="107">
        <f t="shared" ref="AQ11:AQ34" si="1">AP11-AP10</f>
        <v>625</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140</v>
      </c>
      <c r="P12" s="103">
        <v>108</v>
      </c>
      <c r="Q12" s="103">
        <v>14281702</v>
      </c>
      <c r="R12" s="46">
        <f t="shared" ref="R12:R34" si="4">IF(ISBLANK(Q12),"-",Q12-Q11)</f>
        <v>4213</v>
      </c>
      <c r="S12" s="47">
        <f t="shared" ref="S12:S34" si="5">R12*24/1000</f>
        <v>101.11199999999999</v>
      </c>
      <c r="T12" s="47">
        <f t="shared" ref="T12:T34" si="6">R12/1000</f>
        <v>4.2130000000000001</v>
      </c>
      <c r="U12" s="104">
        <v>6.3</v>
      </c>
      <c r="V12" s="104">
        <f t="shared" ref="V12:V34" si="7">U12</f>
        <v>6.3</v>
      </c>
      <c r="W12" s="105" t="s">
        <v>131</v>
      </c>
      <c r="X12" s="107">
        <v>0</v>
      </c>
      <c r="Y12" s="107">
        <v>0</v>
      </c>
      <c r="Z12" s="107">
        <v>1115</v>
      </c>
      <c r="AA12" s="107">
        <v>1185</v>
      </c>
      <c r="AB12" s="107">
        <v>1116</v>
      </c>
      <c r="AC12" s="48" t="s">
        <v>90</v>
      </c>
      <c r="AD12" s="48" t="s">
        <v>90</v>
      </c>
      <c r="AE12" s="48" t="s">
        <v>90</v>
      </c>
      <c r="AF12" s="106" t="s">
        <v>90</v>
      </c>
      <c r="AG12" s="112">
        <v>49499336</v>
      </c>
      <c r="AH12" s="49">
        <f>IF(ISBLANK(AG12),"-",AG12-AG11)</f>
        <v>910</v>
      </c>
      <c r="AI12" s="50">
        <f t="shared" ref="AI12:AI34" si="8">AH12/T12</f>
        <v>215.99810111559458</v>
      </c>
      <c r="AJ12" s="95">
        <v>0</v>
      </c>
      <c r="AK12" s="95">
        <v>0</v>
      </c>
      <c r="AL12" s="95">
        <v>1</v>
      </c>
      <c r="AM12" s="95">
        <v>1</v>
      </c>
      <c r="AN12" s="95">
        <v>1</v>
      </c>
      <c r="AO12" s="95">
        <v>0.65</v>
      </c>
      <c r="AP12" s="107">
        <v>11178457</v>
      </c>
      <c r="AQ12" s="107">
        <f t="shared" si="1"/>
        <v>615</v>
      </c>
      <c r="AR12" s="110">
        <v>1.02</v>
      </c>
      <c r="AS12" s="52" t="s">
        <v>113</v>
      </c>
      <c r="AV12" s="39" t="s">
        <v>92</v>
      </c>
      <c r="AW12" s="39" t="s">
        <v>93</v>
      </c>
      <c r="AY12" s="80" t="s">
        <v>124</v>
      </c>
    </row>
    <row r="13" spans="2:51" x14ac:dyDescent="0.25">
      <c r="B13" s="40">
        <v>2.0833333333333299</v>
      </c>
      <c r="C13" s="40">
        <v>0.125</v>
      </c>
      <c r="D13" s="102">
        <v>4</v>
      </c>
      <c r="E13" s="41">
        <f t="shared" si="0"/>
        <v>2.8169014084507045</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136</v>
      </c>
      <c r="P13" s="103">
        <v>112</v>
      </c>
      <c r="Q13" s="103">
        <v>14285927</v>
      </c>
      <c r="R13" s="46">
        <f t="shared" si="4"/>
        <v>4225</v>
      </c>
      <c r="S13" s="47">
        <f t="shared" si="5"/>
        <v>101.4</v>
      </c>
      <c r="T13" s="47">
        <f t="shared" si="6"/>
        <v>4.2249999999999996</v>
      </c>
      <c r="U13" s="104">
        <v>8.8000000000000007</v>
      </c>
      <c r="V13" s="104">
        <f t="shared" si="7"/>
        <v>8.8000000000000007</v>
      </c>
      <c r="W13" s="105" t="s">
        <v>131</v>
      </c>
      <c r="X13" s="107">
        <v>0</v>
      </c>
      <c r="Y13" s="107">
        <v>0</v>
      </c>
      <c r="Z13" s="107">
        <v>1115</v>
      </c>
      <c r="AA13" s="107">
        <v>1185</v>
      </c>
      <c r="AB13" s="107">
        <v>1116</v>
      </c>
      <c r="AC13" s="48" t="s">
        <v>90</v>
      </c>
      <c r="AD13" s="48" t="s">
        <v>90</v>
      </c>
      <c r="AE13" s="48" t="s">
        <v>90</v>
      </c>
      <c r="AF13" s="106" t="s">
        <v>90</v>
      </c>
      <c r="AG13" s="112">
        <v>49500273</v>
      </c>
      <c r="AH13" s="49">
        <f>IF(ISBLANK(AG13),"-",AG13-AG12)</f>
        <v>937</v>
      </c>
      <c r="AI13" s="50">
        <f t="shared" si="8"/>
        <v>221.7751479289941</v>
      </c>
      <c r="AJ13" s="95">
        <v>0</v>
      </c>
      <c r="AK13" s="95">
        <v>0</v>
      </c>
      <c r="AL13" s="95">
        <v>1</v>
      </c>
      <c r="AM13" s="95">
        <v>1</v>
      </c>
      <c r="AN13" s="95">
        <v>1</v>
      </c>
      <c r="AO13" s="95">
        <v>0.65</v>
      </c>
      <c r="AP13" s="107">
        <v>11179087</v>
      </c>
      <c r="AQ13" s="107">
        <f t="shared" si="1"/>
        <v>630</v>
      </c>
      <c r="AR13" s="51"/>
      <c r="AS13" s="52" t="s">
        <v>113</v>
      </c>
      <c r="AV13" s="39" t="s">
        <v>94</v>
      </c>
      <c r="AW13" s="39" t="s">
        <v>95</v>
      </c>
      <c r="AY13" s="80" t="s">
        <v>129</v>
      </c>
    </row>
    <row r="14" spans="2:51" x14ac:dyDescent="0.25">
      <c r="B14" s="40">
        <v>2.125</v>
      </c>
      <c r="C14" s="40">
        <v>0.16666666666666699</v>
      </c>
      <c r="D14" s="102">
        <v>4</v>
      </c>
      <c r="E14" s="41">
        <f t="shared" si="0"/>
        <v>2.8169014084507045</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135</v>
      </c>
      <c r="P14" s="103">
        <v>118</v>
      </c>
      <c r="Q14" s="103">
        <v>14290469</v>
      </c>
      <c r="R14" s="46">
        <f t="shared" si="4"/>
        <v>4542</v>
      </c>
      <c r="S14" s="47">
        <f t="shared" si="5"/>
        <v>109.008</v>
      </c>
      <c r="T14" s="47">
        <f t="shared" si="6"/>
        <v>4.5419999999999998</v>
      </c>
      <c r="U14" s="104">
        <v>9.3000000000000007</v>
      </c>
      <c r="V14" s="104">
        <f t="shared" si="7"/>
        <v>9.3000000000000007</v>
      </c>
      <c r="W14" s="105" t="s">
        <v>131</v>
      </c>
      <c r="X14" s="107">
        <v>0</v>
      </c>
      <c r="Y14" s="107">
        <v>0</v>
      </c>
      <c r="Z14" s="107">
        <v>1167</v>
      </c>
      <c r="AA14" s="107">
        <v>1185</v>
      </c>
      <c r="AB14" s="107">
        <v>1167</v>
      </c>
      <c r="AC14" s="48" t="s">
        <v>90</v>
      </c>
      <c r="AD14" s="48" t="s">
        <v>90</v>
      </c>
      <c r="AE14" s="48" t="s">
        <v>90</v>
      </c>
      <c r="AF14" s="106" t="s">
        <v>90</v>
      </c>
      <c r="AG14" s="112">
        <v>49501411</v>
      </c>
      <c r="AH14" s="49">
        <f t="shared" ref="AH14:AH34" si="9">IF(ISBLANK(AG14),"-",AG14-AG13)</f>
        <v>1138</v>
      </c>
      <c r="AI14" s="50">
        <f t="shared" si="8"/>
        <v>250.55041831792164</v>
      </c>
      <c r="AJ14" s="95">
        <v>0</v>
      </c>
      <c r="AK14" s="95">
        <v>0</v>
      </c>
      <c r="AL14" s="95">
        <v>1</v>
      </c>
      <c r="AM14" s="95">
        <v>1</v>
      </c>
      <c r="AN14" s="95">
        <v>1</v>
      </c>
      <c r="AO14" s="95">
        <v>0.65</v>
      </c>
      <c r="AP14" s="107">
        <v>11179697</v>
      </c>
      <c r="AQ14" s="107">
        <f>AP14-AP13</f>
        <v>610</v>
      </c>
      <c r="AR14" s="51"/>
      <c r="AS14" s="52" t="s">
        <v>113</v>
      </c>
      <c r="AT14" s="54"/>
      <c r="AV14" s="39" t="s">
        <v>96</v>
      </c>
      <c r="AW14" s="39" t="s">
        <v>97</v>
      </c>
      <c r="AY14" s="80" t="s">
        <v>146</v>
      </c>
    </row>
    <row r="15" spans="2:51" ht="14.25" customHeight="1" x14ac:dyDescent="0.25">
      <c r="B15" s="40">
        <v>2.1666666666666701</v>
      </c>
      <c r="C15" s="40">
        <v>0.20833333333333301</v>
      </c>
      <c r="D15" s="102">
        <v>4</v>
      </c>
      <c r="E15" s="41">
        <f t="shared" si="0"/>
        <v>2.8169014084507045</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127</v>
      </c>
      <c r="P15" s="103">
        <v>121</v>
      </c>
      <c r="Q15" s="103">
        <v>14295049</v>
      </c>
      <c r="R15" s="46">
        <f t="shared" si="4"/>
        <v>4580</v>
      </c>
      <c r="S15" s="47">
        <f t="shared" si="5"/>
        <v>109.92</v>
      </c>
      <c r="T15" s="47">
        <f t="shared" si="6"/>
        <v>4.58</v>
      </c>
      <c r="U15" s="104">
        <v>9.5</v>
      </c>
      <c r="V15" s="104">
        <f t="shared" si="7"/>
        <v>9.5</v>
      </c>
      <c r="W15" s="105" t="s">
        <v>131</v>
      </c>
      <c r="X15" s="107">
        <v>0</v>
      </c>
      <c r="Y15" s="107">
        <v>0</v>
      </c>
      <c r="Z15" s="107">
        <v>1167</v>
      </c>
      <c r="AA15" s="107">
        <v>1185</v>
      </c>
      <c r="AB15" s="107">
        <v>1167</v>
      </c>
      <c r="AC15" s="48" t="s">
        <v>90</v>
      </c>
      <c r="AD15" s="48" t="s">
        <v>90</v>
      </c>
      <c r="AE15" s="48" t="s">
        <v>90</v>
      </c>
      <c r="AF15" s="106" t="s">
        <v>90</v>
      </c>
      <c r="AG15" s="112">
        <v>49502479</v>
      </c>
      <c r="AH15" s="49">
        <f t="shared" si="9"/>
        <v>1068</v>
      </c>
      <c r="AI15" s="50">
        <f t="shared" si="8"/>
        <v>233.18777292576419</v>
      </c>
      <c r="AJ15" s="95">
        <v>0</v>
      </c>
      <c r="AK15" s="95">
        <v>0</v>
      </c>
      <c r="AL15" s="95">
        <v>1</v>
      </c>
      <c r="AM15" s="95">
        <v>1</v>
      </c>
      <c r="AN15" s="95">
        <v>1</v>
      </c>
      <c r="AO15" s="95">
        <v>0.65</v>
      </c>
      <c r="AP15" s="107">
        <v>11179939</v>
      </c>
      <c r="AQ15" s="107">
        <f>AP15-AP14</f>
        <v>242</v>
      </c>
      <c r="AR15" s="51"/>
      <c r="AS15" s="52" t="s">
        <v>113</v>
      </c>
      <c r="AV15" s="39" t="s">
        <v>98</v>
      </c>
      <c r="AW15" s="39" t="s">
        <v>99</v>
      </c>
      <c r="AY15" s="94"/>
    </row>
    <row r="16" spans="2:51" x14ac:dyDescent="0.25">
      <c r="B16" s="40">
        <v>2.2083333333333299</v>
      </c>
      <c r="C16" s="40">
        <v>0.25</v>
      </c>
      <c r="D16" s="102">
        <v>4</v>
      </c>
      <c r="E16" s="41">
        <f t="shared" si="0"/>
        <v>2.8169014084507045</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138</v>
      </c>
      <c r="P16" s="103">
        <v>130</v>
      </c>
      <c r="Q16" s="103">
        <v>14300973</v>
      </c>
      <c r="R16" s="46">
        <f t="shared" si="4"/>
        <v>5924</v>
      </c>
      <c r="S16" s="47">
        <f t="shared" si="5"/>
        <v>142.17599999999999</v>
      </c>
      <c r="T16" s="47">
        <f t="shared" si="6"/>
        <v>5.9240000000000004</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49503633</v>
      </c>
      <c r="AH16" s="49">
        <f t="shared" si="9"/>
        <v>1154</v>
      </c>
      <c r="AI16" s="50">
        <f t="shared" si="8"/>
        <v>194.80081026333556</v>
      </c>
      <c r="AJ16" s="95">
        <v>0</v>
      </c>
      <c r="AK16" s="95">
        <v>0</v>
      </c>
      <c r="AL16" s="95">
        <v>1</v>
      </c>
      <c r="AM16" s="95">
        <v>1</v>
      </c>
      <c r="AN16" s="95">
        <v>1</v>
      </c>
      <c r="AO16" s="95">
        <v>0</v>
      </c>
      <c r="AP16" s="107">
        <v>11179939</v>
      </c>
      <c r="AQ16" s="107">
        <f>AP16-AP15</f>
        <v>0</v>
      </c>
      <c r="AR16" s="53">
        <v>1.1000000000000001</v>
      </c>
      <c r="AS16" s="52" t="s">
        <v>101</v>
      </c>
      <c r="AV16" s="39" t="s">
        <v>102</v>
      </c>
      <c r="AW16" s="39" t="s">
        <v>103</v>
      </c>
      <c r="AY16" s="94"/>
    </row>
    <row r="17" spans="1:51" x14ac:dyDescent="0.25">
      <c r="B17" s="40">
        <v>2.25</v>
      </c>
      <c r="C17" s="40">
        <v>0.29166666666666702</v>
      </c>
      <c r="D17" s="102">
        <v>4</v>
      </c>
      <c r="E17" s="41">
        <f t="shared" si="0"/>
        <v>2.8169014084507045</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137</v>
      </c>
      <c r="P17" s="103">
        <v>145</v>
      </c>
      <c r="Q17" s="103">
        <v>14307007</v>
      </c>
      <c r="R17" s="46">
        <f t="shared" si="4"/>
        <v>6034</v>
      </c>
      <c r="S17" s="47">
        <f t="shared" si="5"/>
        <v>144.816</v>
      </c>
      <c r="T17" s="47">
        <f t="shared" si="6"/>
        <v>6.0339999999999998</v>
      </c>
      <c r="U17" s="104">
        <v>9.3000000000000007</v>
      </c>
      <c r="V17" s="104">
        <f t="shared" si="7"/>
        <v>9.3000000000000007</v>
      </c>
      <c r="W17" s="105" t="s">
        <v>127</v>
      </c>
      <c r="X17" s="107">
        <v>1005</v>
      </c>
      <c r="Y17" s="107">
        <v>0</v>
      </c>
      <c r="Z17" s="107">
        <v>1187</v>
      </c>
      <c r="AA17" s="107">
        <v>1185</v>
      </c>
      <c r="AB17" s="107">
        <v>1186</v>
      </c>
      <c r="AC17" s="48" t="s">
        <v>90</v>
      </c>
      <c r="AD17" s="48" t="s">
        <v>90</v>
      </c>
      <c r="AE17" s="48" t="s">
        <v>90</v>
      </c>
      <c r="AF17" s="106" t="s">
        <v>90</v>
      </c>
      <c r="AG17" s="112">
        <v>49504830</v>
      </c>
      <c r="AH17" s="49">
        <f t="shared" si="9"/>
        <v>1197</v>
      </c>
      <c r="AI17" s="50">
        <f t="shared" si="8"/>
        <v>198.37587006960558</v>
      </c>
      <c r="AJ17" s="95">
        <v>1</v>
      </c>
      <c r="AK17" s="95">
        <v>0</v>
      </c>
      <c r="AL17" s="95">
        <v>1</v>
      </c>
      <c r="AM17" s="95">
        <v>1</v>
      </c>
      <c r="AN17" s="95">
        <v>1</v>
      </c>
      <c r="AO17" s="95">
        <v>0</v>
      </c>
      <c r="AP17" s="107">
        <v>11179939</v>
      </c>
      <c r="AQ17" s="107">
        <f t="shared" si="1"/>
        <v>0</v>
      </c>
      <c r="AR17" s="51"/>
      <c r="AS17" s="52" t="s">
        <v>101</v>
      </c>
      <c r="AT17" s="54"/>
      <c r="AV17" s="39" t="s">
        <v>104</v>
      </c>
      <c r="AW17" s="39" t="s">
        <v>105</v>
      </c>
      <c r="AY17" s="97"/>
    </row>
    <row r="18" spans="1:51" x14ac:dyDescent="0.25">
      <c r="B18" s="40">
        <v>2.2916666666666701</v>
      </c>
      <c r="C18" s="40">
        <v>0.33333333333333298</v>
      </c>
      <c r="D18" s="102">
        <v>4</v>
      </c>
      <c r="E18" s="41">
        <f t="shared" si="0"/>
        <v>2.8169014084507045</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136</v>
      </c>
      <c r="P18" s="103">
        <v>146</v>
      </c>
      <c r="Q18" s="103">
        <v>14313045</v>
      </c>
      <c r="R18" s="46">
        <f t="shared" si="4"/>
        <v>6038</v>
      </c>
      <c r="S18" s="47">
        <f t="shared" si="5"/>
        <v>144.91200000000001</v>
      </c>
      <c r="T18" s="47">
        <f t="shared" si="6"/>
        <v>6.0380000000000003</v>
      </c>
      <c r="U18" s="104">
        <v>8.8000000000000007</v>
      </c>
      <c r="V18" s="104">
        <f t="shared" si="7"/>
        <v>8.8000000000000007</v>
      </c>
      <c r="W18" s="105" t="s">
        <v>127</v>
      </c>
      <c r="X18" s="107">
        <v>1026</v>
      </c>
      <c r="Y18" s="107">
        <v>0</v>
      </c>
      <c r="Z18" s="107">
        <v>1187</v>
      </c>
      <c r="AA18" s="107">
        <v>1185</v>
      </c>
      <c r="AB18" s="107">
        <v>1186</v>
      </c>
      <c r="AC18" s="48" t="s">
        <v>90</v>
      </c>
      <c r="AD18" s="48" t="s">
        <v>90</v>
      </c>
      <c r="AE18" s="48" t="s">
        <v>90</v>
      </c>
      <c r="AF18" s="106" t="s">
        <v>90</v>
      </c>
      <c r="AG18" s="112">
        <v>49506023</v>
      </c>
      <c r="AH18" s="49">
        <f t="shared" si="9"/>
        <v>1193</v>
      </c>
      <c r="AI18" s="50">
        <f t="shared" si="8"/>
        <v>197.5819807883405</v>
      </c>
      <c r="AJ18" s="95">
        <v>1</v>
      </c>
      <c r="AK18" s="95">
        <v>0</v>
      </c>
      <c r="AL18" s="95">
        <v>1</v>
      </c>
      <c r="AM18" s="95">
        <v>1</v>
      </c>
      <c r="AN18" s="95">
        <v>1</v>
      </c>
      <c r="AO18" s="95">
        <v>0</v>
      </c>
      <c r="AP18" s="107">
        <v>11179939</v>
      </c>
      <c r="AQ18" s="107">
        <f t="shared" si="1"/>
        <v>0</v>
      </c>
      <c r="AR18" s="51"/>
      <c r="AS18" s="52" t="s">
        <v>101</v>
      </c>
      <c r="AV18" s="39" t="s">
        <v>106</v>
      </c>
      <c r="AW18" s="39" t="s">
        <v>107</v>
      </c>
      <c r="AY18" s="97"/>
    </row>
    <row r="19" spans="1:51" x14ac:dyDescent="0.25">
      <c r="A19" s="94" t="s">
        <v>130</v>
      </c>
      <c r="B19" s="40">
        <v>2.3333333333333299</v>
      </c>
      <c r="C19" s="40">
        <v>0.375</v>
      </c>
      <c r="D19" s="102">
        <v>4</v>
      </c>
      <c r="E19" s="41">
        <f t="shared" si="0"/>
        <v>2.8169014084507045</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135</v>
      </c>
      <c r="P19" s="103">
        <v>143</v>
      </c>
      <c r="Q19" s="103">
        <v>14319076</v>
      </c>
      <c r="R19" s="46">
        <f t="shared" si="4"/>
        <v>6031</v>
      </c>
      <c r="S19" s="47">
        <f t="shared" si="5"/>
        <v>144.744</v>
      </c>
      <c r="T19" s="47">
        <f t="shared" si="6"/>
        <v>6.0309999999999997</v>
      </c>
      <c r="U19" s="104">
        <v>8.1999999999999993</v>
      </c>
      <c r="V19" s="104">
        <f t="shared" si="7"/>
        <v>8.1999999999999993</v>
      </c>
      <c r="W19" s="105" t="s">
        <v>127</v>
      </c>
      <c r="X19" s="107">
        <v>1036</v>
      </c>
      <c r="Y19" s="107">
        <v>0</v>
      </c>
      <c r="Z19" s="107">
        <v>1187</v>
      </c>
      <c r="AA19" s="107">
        <v>1185</v>
      </c>
      <c r="AB19" s="107">
        <v>1187</v>
      </c>
      <c r="AC19" s="48" t="s">
        <v>90</v>
      </c>
      <c r="AD19" s="48" t="s">
        <v>90</v>
      </c>
      <c r="AE19" s="48" t="s">
        <v>90</v>
      </c>
      <c r="AF19" s="106" t="s">
        <v>90</v>
      </c>
      <c r="AG19" s="112">
        <v>49507224</v>
      </c>
      <c r="AH19" s="49">
        <f t="shared" si="9"/>
        <v>1201</v>
      </c>
      <c r="AI19" s="50">
        <f t="shared" si="8"/>
        <v>199.13778809484333</v>
      </c>
      <c r="AJ19" s="95">
        <v>1</v>
      </c>
      <c r="AK19" s="95">
        <v>0</v>
      </c>
      <c r="AL19" s="95">
        <v>1</v>
      </c>
      <c r="AM19" s="95">
        <v>1</v>
      </c>
      <c r="AN19" s="95">
        <v>1</v>
      </c>
      <c r="AO19" s="95">
        <v>0</v>
      </c>
      <c r="AP19" s="107">
        <v>11179939</v>
      </c>
      <c r="AQ19" s="107">
        <f t="shared" si="1"/>
        <v>0</v>
      </c>
      <c r="AR19" s="51"/>
      <c r="AS19" s="52" t="s">
        <v>101</v>
      </c>
      <c r="AV19" s="39" t="s">
        <v>108</v>
      </c>
      <c r="AW19" s="39" t="s">
        <v>109</v>
      </c>
      <c r="AY19" s="97"/>
    </row>
    <row r="20" spans="1:51" x14ac:dyDescent="0.25">
      <c r="B20" s="40">
        <v>2.375</v>
      </c>
      <c r="C20" s="40">
        <v>0.41666666666666669</v>
      </c>
      <c r="D20" s="102">
        <v>4</v>
      </c>
      <c r="E20" s="41">
        <f t="shared" si="0"/>
        <v>2.8169014084507045</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138</v>
      </c>
      <c r="P20" s="103">
        <v>142</v>
      </c>
      <c r="Q20" s="103">
        <v>14325096</v>
      </c>
      <c r="R20" s="46">
        <f t="shared" si="4"/>
        <v>6020</v>
      </c>
      <c r="S20" s="47">
        <f t="shared" si="5"/>
        <v>144.47999999999999</v>
      </c>
      <c r="T20" s="47">
        <f t="shared" si="6"/>
        <v>6.02</v>
      </c>
      <c r="U20" s="104">
        <v>7.7</v>
      </c>
      <c r="V20" s="104">
        <f t="shared" si="7"/>
        <v>7.7</v>
      </c>
      <c r="W20" s="105" t="s">
        <v>127</v>
      </c>
      <c r="X20" s="107">
        <v>1017</v>
      </c>
      <c r="Y20" s="107">
        <v>0</v>
      </c>
      <c r="Z20" s="107">
        <v>1187</v>
      </c>
      <c r="AA20" s="107">
        <v>1185</v>
      </c>
      <c r="AB20" s="107">
        <v>1186</v>
      </c>
      <c r="AC20" s="48" t="s">
        <v>90</v>
      </c>
      <c r="AD20" s="48" t="s">
        <v>90</v>
      </c>
      <c r="AE20" s="48" t="s">
        <v>90</v>
      </c>
      <c r="AF20" s="106" t="s">
        <v>90</v>
      </c>
      <c r="AG20" s="112">
        <v>49508415</v>
      </c>
      <c r="AH20" s="49">
        <f t="shared" si="9"/>
        <v>1191</v>
      </c>
      <c r="AI20" s="50">
        <f t="shared" si="8"/>
        <v>197.8405315614618</v>
      </c>
      <c r="AJ20" s="95">
        <v>1</v>
      </c>
      <c r="AK20" s="95">
        <v>0</v>
      </c>
      <c r="AL20" s="95">
        <v>1</v>
      </c>
      <c r="AM20" s="95">
        <v>1</v>
      </c>
      <c r="AN20" s="95">
        <v>1</v>
      </c>
      <c r="AO20" s="95">
        <v>0</v>
      </c>
      <c r="AP20" s="107">
        <v>11179939</v>
      </c>
      <c r="AQ20" s="107">
        <v>0</v>
      </c>
      <c r="AR20" s="53">
        <v>1.18</v>
      </c>
      <c r="AS20" s="52" t="s">
        <v>130</v>
      </c>
      <c r="AY20" s="97"/>
    </row>
    <row r="21" spans="1:51" x14ac:dyDescent="0.25">
      <c r="B21" s="40">
        <v>2.4166666666666701</v>
      </c>
      <c r="C21" s="40">
        <v>0.45833333333333298</v>
      </c>
      <c r="D21" s="102">
        <v>4</v>
      </c>
      <c r="E21" s="41">
        <f t="shared" si="0"/>
        <v>2.8169014084507045</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130</v>
      </c>
      <c r="P21" s="103">
        <v>140</v>
      </c>
      <c r="Q21" s="103">
        <v>14331125</v>
      </c>
      <c r="R21" s="46">
        <f t="shared" si="4"/>
        <v>6029</v>
      </c>
      <c r="S21" s="47">
        <f t="shared" si="5"/>
        <v>144.696</v>
      </c>
      <c r="T21" s="47">
        <f t="shared" si="6"/>
        <v>6.0289999999999999</v>
      </c>
      <c r="U21" s="104">
        <v>7.2</v>
      </c>
      <c r="V21" s="104">
        <f t="shared" si="7"/>
        <v>7.2</v>
      </c>
      <c r="W21" s="105" t="s">
        <v>127</v>
      </c>
      <c r="X21" s="107">
        <v>1016</v>
      </c>
      <c r="Y21" s="107">
        <v>0</v>
      </c>
      <c r="Z21" s="107">
        <v>1187</v>
      </c>
      <c r="AA21" s="107">
        <v>1185</v>
      </c>
      <c r="AB21" s="107">
        <v>1187</v>
      </c>
      <c r="AC21" s="48" t="s">
        <v>90</v>
      </c>
      <c r="AD21" s="48" t="s">
        <v>90</v>
      </c>
      <c r="AE21" s="48" t="s">
        <v>90</v>
      </c>
      <c r="AF21" s="106" t="s">
        <v>90</v>
      </c>
      <c r="AG21" s="112">
        <v>49509605</v>
      </c>
      <c r="AH21" s="49">
        <f t="shared" si="9"/>
        <v>1190</v>
      </c>
      <c r="AI21" s="50">
        <f t="shared" si="8"/>
        <v>197.37933322275669</v>
      </c>
      <c r="AJ21" s="95">
        <v>1</v>
      </c>
      <c r="AK21" s="95">
        <v>0</v>
      </c>
      <c r="AL21" s="95">
        <v>1</v>
      </c>
      <c r="AM21" s="95">
        <v>1</v>
      </c>
      <c r="AN21" s="95">
        <v>1</v>
      </c>
      <c r="AO21" s="95">
        <v>0</v>
      </c>
      <c r="AP21" s="107">
        <v>11179939</v>
      </c>
      <c r="AQ21" s="107">
        <f t="shared" si="1"/>
        <v>0</v>
      </c>
      <c r="AR21" s="51"/>
      <c r="AS21" s="52" t="s">
        <v>101</v>
      </c>
      <c r="AY21" s="97"/>
    </row>
    <row r="22" spans="1:51" x14ac:dyDescent="0.25">
      <c r="A22" s="94" t="s">
        <v>135</v>
      </c>
      <c r="B22" s="40">
        <v>2.4583333333333299</v>
      </c>
      <c r="C22" s="40">
        <v>0.5</v>
      </c>
      <c r="D22" s="102">
        <v>4</v>
      </c>
      <c r="E22" s="41">
        <f t="shared" si="0"/>
        <v>2.8169014084507045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131</v>
      </c>
      <c r="P22" s="103">
        <v>143</v>
      </c>
      <c r="Q22" s="103">
        <v>14336993</v>
      </c>
      <c r="R22" s="46">
        <f t="shared" si="4"/>
        <v>5868</v>
      </c>
      <c r="S22" s="47">
        <f t="shared" si="5"/>
        <v>140.83199999999999</v>
      </c>
      <c r="T22" s="47">
        <f t="shared" si="6"/>
        <v>5.8680000000000003</v>
      </c>
      <c r="U22" s="104">
        <v>6.7</v>
      </c>
      <c r="V22" s="104">
        <f t="shared" si="7"/>
        <v>6.7</v>
      </c>
      <c r="W22" s="105" t="s">
        <v>127</v>
      </c>
      <c r="X22" s="107">
        <v>1036</v>
      </c>
      <c r="Y22" s="107">
        <v>0</v>
      </c>
      <c r="Z22" s="107">
        <v>1187</v>
      </c>
      <c r="AA22" s="107">
        <v>1185</v>
      </c>
      <c r="AB22" s="107">
        <v>1187</v>
      </c>
      <c r="AC22" s="48" t="s">
        <v>90</v>
      </c>
      <c r="AD22" s="48" t="s">
        <v>90</v>
      </c>
      <c r="AE22" s="48" t="s">
        <v>90</v>
      </c>
      <c r="AF22" s="106" t="s">
        <v>90</v>
      </c>
      <c r="AG22" s="112">
        <v>49510786</v>
      </c>
      <c r="AH22" s="49">
        <f t="shared" si="9"/>
        <v>1181</v>
      </c>
      <c r="AI22" s="50">
        <f t="shared" si="8"/>
        <v>201.26107702794818</v>
      </c>
      <c r="AJ22" s="95">
        <v>1</v>
      </c>
      <c r="AK22" s="95">
        <v>0</v>
      </c>
      <c r="AL22" s="95">
        <v>1</v>
      </c>
      <c r="AM22" s="95">
        <v>1</v>
      </c>
      <c r="AN22" s="95">
        <v>1</v>
      </c>
      <c r="AO22" s="95">
        <v>0</v>
      </c>
      <c r="AP22" s="107">
        <v>11179939</v>
      </c>
      <c r="AQ22" s="107">
        <f t="shared" si="1"/>
        <v>0</v>
      </c>
      <c r="AR22" s="51"/>
      <c r="AS22" s="52" t="s">
        <v>101</v>
      </c>
      <c r="AV22" s="55" t="s">
        <v>110</v>
      </c>
      <c r="AY22" s="97"/>
    </row>
    <row r="23" spans="1:51" x14ac:dyDescent="0.25">
      <c r="B23" s="40">
        <v>2.5</v>
      </c>
      <c r="C23" s="40">
        <v>0.54166666666666696</v>
      </c>
      <c r="D23" s="102">
        <v>4</v>
      </c>
      <c r="E23" s="41">
        <f t="shared" si="0"/>
        <v>2.8169014084507045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131</v>
      </c>
      <c r="P23" s="103">
        <v>138</v>
      </c>
      <c r="Q23" s="103">
        <v>14342857</v>
      </c>
      <c r="R23" s="46">
        <f t="shared" si="4"/>
        <v>5864</v>
      </c>
      <c r="S23" s="47">
        <f t="shared" si="5"/>
        <v>140.73599999999999</v>
      </c>
      <c r="T23" s="47">
        <f t="shared" si="6"/>
        <v>5.8639999999999999</v>
      </c>
      <c r="U23" s="104">
        <v>6.2</v>
      </c>
      <c r="V23" s="104">
        <f t="shared" si="7"/>
        <v>6.2</v>
      </c>
      <c r="W23" s="105" t="s">
        <v>127</v>
      </c>
      <c r="X23" s="107">
        <v>1036</v>
      </c>
      <c r="Y23" s="107">
        <v>0</v>
      </c>
      <c r="Z23" s="107">
        <v>1187</v>
      </c>
      <c r="AA23" s="107">
        <v>1185</v>
      </c>
      <c r="AB23" s="107">
        <v>1187</v>
      </c>
      <c r="AC23" s="48" t="s">
        <v>90</v>
      </c>
      <c r="AD23" s="48" t="s">
        <v>90</v>
      </c>
      <c r="AE23" s="48" t="s">
        <v>90</v>
      </c>
      <c r="AF23" s="106" t="s">
        <v>90</v>
      </c>
      <c r="AG23" s="112">
        <v>49511971</v>
      </c>
      <c r="AH23" s="49">
        <f t="shared" si="9"/>
        <v>1185</v>
      </c>
      <c r="AI23" s="50">
        <f t="shared" si="8"/>
        <v>202.0804911323329</v>
      </c>
      <c r="AJ23" s="95">
        <v>1</v>
      </c>
      <c r="AK23" s="95">
        <v>0</v>
      </c>
      <c r="AL23" s="95">
        <v>1</v>
      </c>
      <c r="AM23" s="95">
        <v>1</v>
      </c>
      <c r="AN23" s="95">
        <v>1</v>
      </c>
      <c r="AO23" s="95">
        <v>0</v>
      </c>
      <c r="AP23" s="107">
        <v>11179939</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132</v>
      </c>
      <c r="P24" s="103">
        <v>132</v>
      </c>
      <c r="Q24" s="103">
        <v>14349022</v>
      </c>
      <c r="R24" s="46">
        <f t="shared" si="4"/>
        <v>6165</v>
      </c>
      <c r="S24" s="47">
        <f t="shared" si="5"/>
        <v>147.96</v>
      </c>
      <c r="T24" s="47">
        <f t="shared" si="6"/>
        <v>6.165</v>
      </c>
      <c r="U24" s="104">
        <v>5.8</v>
      </c>
      <c r="V24" s="104">
        <f t="shared" si="7"/>
        <v>5.8</v>
      </c>
      <c r="W24" s="105" t="s">
        <v>127</v>
      </c>
      <c r="X24" s="107">
        <v>1035</v>
      </c>
      <c r="Y24" s="107">
        <v>0</v>
      </c>
      <c r="Z24" s="107">
        <v>1187</v>
      </c>
      <c r="AA24" s="107">
        <v>1185</v>
      </c>
      <c r="AB24" s="107">
        <v>1187</v>
      </c>
      <c r="AC24" s="48" t="s">
        <v>90</v>
      </c>
      <c r="AD24" s="48" t="s">
        <v>90</v>
      </c>
      <c r="AE24" s="48" t="s">
        <v>90</v>
      </c>
      <c r="AF24" s="106" t="s">
        <v>90</v>
      </c>
      <c r="AG24" s="112">
        <v>49513176</v>
      </c>
      <c r="AH24" s="49">
        <f>IF(ISBLANK(AG24),"-",AG24-AG23)</f>
        <v>1205</v>
      </c>
      <c r="AI24" s="50">
        <f t="shared" si="8"/>
        <v>195.45823195458232</v>
      </c>
      <c r="AJ24" s="95">
        <v>1</v>
      </c>
      <c r="AK24" s="95">
        <v>0</v>
      </c>
      <c r="AL24" s="95">
        <v>1</v>
      </c>
      <c r="AM24" s="95">
        <v>1</v>
      </c>
      <c r="AN24" s="95">
        <v>1</v>
      </c>
      <c r="AO24" s="95">
        <v>0</v>
      </c>
      <c r="AP24" s="107">
        <v>11179939</v>
      </c>
      <c r="AQ24" s="107">
        <f t="shared" si="1"/>
        <v>0</v>
      </c>
      <c r="AR24" s="53">
        <v>1.2</v>
      </c>
      <c r="AS24" s="52" t="s">
        <v>113</v>
      </c>
      <c r="AV24" s="58" t="s">
        <v>29</v>
      </c>
      <c r="AW24" s="58">
        <v>14.7</v>
      </c>
      <c r="AY24" s="97"/>
    </row>
    <row r="25" spans="1:51" x14ac:dyDescent="0.25">
      <c r="A25" s="94" t="s">
        <v>130</v>
      </c>
      <c r="B25" s="40">
        <v>2.5833333333333299</v>
      </c>
      <c r="C25" s="40">
        <v>0.625</v>
      </c>
      <c r="D25" s="102">
        <v>5</v>
      </c>
      <c r="E25" s="41">
        <f t="shared" si="0"/>
        <v>3.5211267605633805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137</v>
      </c>
      <c r="P25" s="103">
        <v>142</v>
      </c>
      <c r="Q25" s="103">
        <v>14354626</v>
      </c>
      <c r="R25" s="46">
        <f t="shared" si="4"/>
        <v>5604</v>
      </c>
      <c r="S25" s="47">
        <f t="shared" si="5"/>
        <v>134.49600000000001</v>
      </c>
      <c r="T25" s="47">
        <f t="shared" si="6"/>
        <v>5.6040000000000001</v>
      </c>
      <c r="U25" s="104">
        <v>5.5</v>
      </c>
      <c r="V25" s="104">
        <f t="shared" si="7"/>
        <v>5.5</v>
      </c>
      <c r="W25" s="105" t="s">
        <v>127</v>
      </c>
      <c r="X25" s="107">
        <v>1004</v>
      </c>
      <c r="Y25" s="107">
        <v>0</v>
      </c>
      <c r="Z25" s="107">
        <v>1187</v>
      </c>
      <c r="AA25" s="107">
        <v>1185</v>
      </c>
      <c r="AB25" s="107">
        <v>1187</v>
      </c>
      <c r="AC25" s="48" t="s">
        <v>90</v>
      </c>
      <c r="AD25" s="48" t="s">
        <v>90</v>
      </c>
      <c r="AE25" s="48" t="s">
        <v>90</v>
      </c>
      <c r="AF25" s="106" t="s">
        <v>90</v>
      </c>
      <c r="AG25" s="112">
        <v>49514288</v>
      </c>
      <c r="AH25" s="49">
        <f t="shared" si="9"/>
        <v>1112</v>
      </c>
      <c r="AI25" s="50">
        <f t="shared" si="8"/>
        <v>198.42969307637401</v>
      </c>
      <c r="AJ25" s="95">
        <v>1</v>
      </c>
      <c r="AK25" s="95">
        <v>0</v>
      </c>
      <c r="AL25" s="95">
        <v>1</v>
      </c>
      <c r="AM25" s="95">
        <v>1</v>
      </c>
      <c r="AN25" s="95">
        <v>1</v>
      </c>
      <c r="AO25" s="95">
        <v>0</v>
      </c>
      <c r="AP25" s="107">
        <v>11179939</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139</v>
      </c>
      <c r="P26" s="103">
        <v>140</v>
      </c>
      <c r="Q26" s="103">
        <v>14360364</v>
      </c>
      <c r="R26" s="46">
        <f t="shared" si="4"/>
        <v>5738</v>
      </c>
      <c r="S26" s="47">
        <f t="shared" si="5"/>
        <v>137.71199999999999</v>
      </c>
      <c r="T26" s="47">
        <f t="shared" si="6"/>
        <v>5.7380000000000004</v>
      </c>
      <c r="U26" s="104">
        <v>5.3</v>
      </c>
      <c r="V26" s="104">
        <f t="shared" si="7"/>
        <v>5.3</v>
      </c>
      <c r="W26" s="105" t="s">
        <v>127</v>
      </c>
      <c r="X26" s="107">
        <v>1005</v>
      </c>
      <c r="Y26" s="107">
        <v>0</v>
      </c>
      <c r="Z26" s="107">
        <v>1186</v>
      </c>
      <c r="AA26" s="107">
        <v>1185</v>
      </c>
      <c r="AB26" s="107">
        <v>1187</v>
      </c>
      <c r="AC26" s="48" t="s">
        <v>90</v>
      </c>
      <c r="AD26" s="48" t="s">
        <v>90</v>
      </c>
      <c r="AE26" s="48" t="s">
        <v>90</v>
      </c>
      <c r="AF26" s="106" t="s">
        <v>90</v>
      </c>
      <c r="AG26" s="112">
        <v>49515440</v>
      </c>
      <c r="AH26" s="49">
        <f t="shared" si="9"/>
        <v>1152</v>
      </c>
      <c r="AI26" s="50">
        <f t="shared" si="8"/>
        <v>200.76681770651794</v>
      </c>
      <c r="AJ26" s="95">
        <v>1</v>
      </c>
      <c r="AK26" s="95">
        <v>0</v>
      </c>
      <c r="AL26" s="95">
        <v>1</v>
      </c>
      <c r="AM26" s="95">
        <v>1</v>
      </c>
      <c r="AN26" s="95">
        <v>1</v>
      </c>
      <c r="AO26" s="95">
        <v>0</v>
      </c>
      <c r="AP26" s="107">
        <v>11179939</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135</v>
      </c>
      <c r="P27" s="103">
        <v>136</v>
      </c>
      <c r="Q27" s="103">
        <v>14366402</v>
      </c>
      <c r="R27" s="46">
        <f t="shared" si="4"/>
        <v>6038</v>
      </c>
      <c r="S27" s="47">
        <f t="shared" si="5"/>
        <v>144.91200000000001</v>
      </c>
      <c r="T27" s="47">
        <f t="shared" si="6"/>
        <v>6.0380000000000003</v>
      </c>
      <c r="U27" s="104">
        <v>5.0999999999999996</v>
      </c>
      <c r="V27" s="104">
        <f t="shared" si="7"/>
        <v>5.0999999999999996</v>
      </c>
      <c r="W27" s="105" t="s">
        <v>127</v>
      </c>
      <c r="X27" s="107">
        <v>1006</v>
      </c>
      <c r="Y27" s="107">
        <v>0</v>
      </c>
      <c r="Z27" s="107">
        <v>1187</v>
      </c>
      <c r="AA27" s="107">
        <v>1185</v>
      </c>
      <c r="AB27" s="107">
        <v>1187</v>
      </c>
      <c r="AC27" s="48" t="s">
        <v>90</v>
      </c>
      <c r="AD27" s="48" t="s">
        <v>90</v>
      </c>
      <c r="AE27" s="48" t="s">
        <v>90</v>
      </c>
      <c r="AF27" s="106" t="s">
        <v>90</v>
      </c>
      <c r="AG27" s="112">
        <v>49516650</v>
      </c>
      <c r="AH27" s="49">
        <f t="shared" si="9"/>
        <v>1210</v>
      </c>
      <c r="AI27" s="50">
        <f t="shared" si="8"/>
        <v>200.3974826101358</v>
      </c>
      <c r="AJ27" s="95">
        <v>1</v>
      </c>
      <c r="AK27" s="95">
        <v>0</v>
      </c>
      <c r="AL27" s="95">
        <v>1</v>
      </c>
      <c r="AM27" s="95">
        <v>1</v>
      </c>
      <c r="AN27" s="95">
        <v>1</v>
      </c>
      <c r="AO27" s="95">
        <v>0</v>
      </c>
      <c r="AP27" s="107">
        <v>11179939</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134</v>
      </c>
      <c r="P28" s="103">
        <v>138</v>
      </c>
      <c r="Q28" s="103">
        <v>14372036</v>
      </c>
      <c r="R28" s="46">
        <f t="shared" si="4"/>
        <v>5634</v>
      </c>
      <c r="S28" s="47">
        <f t="shared" si="5"/>
        <v>135.21600000000001</v>
      </c>
      <c r="T28" s="47">
        <f t="shared" si="6"/>
        <v>5.6340000000000003</v>
      </c>
      <c r="U28" s="104">
        <v>4.8</v>
      </c>
      <c r="V28" s="104">
        <f t="shared" si="7"/>
        <v>4.8</v>
      </c>
      <c r="W28" s="105" t="s">
        <v>127</v>
      </c>
      <c r="X28" s="107">
        <v>1005</v>
      </c>
      <c r="Y28" s="107">
        <v>0</v>
      </c>
      <c r="Z28" s="107">
        <v>1186</v>
      </c>
      <c r="AA28" s="107">
        <v>1185</v>
      </c>
      <c r="AB28" s="107">
        <v>1186</v>
      </c>
      <c r="AC28" s="48" t="s">
        <v>90</v>
      </c>
      <c r="AD28" s="48" t="s">
        <v>90</v>
      </c>
      <c r="AE28" s="48" t="s">
        <v>90</v>
      </c>
      <c r="AF28" s="106" t="s">
        <v>90</v>
      </c>
      <c r="AG28" s="112">
        <v>49517808</v>
      </c>
      <c r="AH28" s="49">
        <f t="shared" si="9"/>
        <v>1158</v>
      </c>
      <c r="AI28" s="50">
        <f t="shared" si="8"/>
        <v>205.53780617678379</v>
      </c>
      <c r="AJ28" s="95">
        <v>1</v>
      </c>
      <c r="AK28" s="95">
        <v>0</v>
      </c>
      <c r="AL28" s="95">
        <v>1</v>
      </c>
      <c r="AM28" s="95">
        <v>1</v>
      </c>
      <c r="AN28" s="95">
        <v>1</v>
      </c>
      <c r="AO28" s="95">
        <v>0</v>
      </c>
      <c r="AP28" s="107">
        <v>11179939</v>
      </c>
      <c r="AQ28" s="107">
        <f t="shared" si="1"/>
        <v>0</v>
      </c>
      <c r="AR28" s="53">
        <v>1.39</v>
      </c>
      <c r="AS28" s="52" t="s">
        <v>113</v>
      </c>
      <c r="AV28" s="58" t="s">
        <v>116</v>
      </c>
      <c r="AW28" s="58">
        <v>101.325</v>
      </c>
      <c r="AY28" s="97"/>
    </row>
    <row r="29" spans="1:51" x14ac:dyDescent="0.25">
      <c r="A29" s="94" t="s">
        <v>130</v>
      </c>
      <c r="B29" s="40">
        <v>2.75</v>
      </c>
      <c r="C29" s="40">
        <v>0.79166666666666896</v>
      </c>
      <c r="D29" s="102">
        <v>4</v>
      </c>
      <c r="E29" s="41">
        <f t="shared" si="0"/>
        <v>2.8169014084507045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132</v>
      </c>
      <c r="P29" s="103">
        <v>131</v>
      </c>
      <c r="Q29" s="103">
        <v>14377494</v>
      </c>
      <c r="R29" s="46">
        <f t="shared" si="4"/>
        <v>5458</v>
      </c>
      <c r="S29" s="47">
        <f t="shared" si="5"/>
        <v>130.99199999999999</v>
      </c>
      <c r="T29" s="47">
        <f t="shared" si="6"/>
        <v>5.4580000000000002</v>
      </c>
      <c r="U29" s="104">
        <v>4.5</v>
      </c>
      <c r="V29" s="104">
        <f t="shared" si="7"/>
        <v>4.5</v>
      </c>
      <c r="W29" s="105" t="s">
        <v>127</v>
      </c>
      <c r="X29" s="107">
        <v>1006</v>
      </c>
      <c r="Y29" s="107">
        <v>0</v>
      </c>
      <c r="Z29" s="107">
        <v>1187</v>
      </c>
      <c r="AA29" s="107">
        <v>1185</v>
      </c>
      <c r="AB29" s="107">
        <v>1187</v>
      </c>
      <c r="AC29" s="48" t="s">
        <v>90</v>
      </c>
      <c r="AD29" s="48" t="s">
        <v>90</v>
      </c>
      <c r="AE29" s="48" t="s">
        <v>90</v>
      </c>
      <c r="AF29" s="106" t="s">
        <v>90</v>
      </c>
      <c r="AG29" s="112">
        <v>49518938</v>
      </c>
      <c r="AH29" s="49">
        <f t="shared" si="9"/>
        <v>1130</v>
      </c>
      <c r="AI29" s="50">
        <f t="shared" si="8"/>
        <v>207.03554415536826</v>
      </c>
      <c r="AJ29" s="95">
        <v>1</v>
      </c>
      <c r="AK29" s="95">
        <v>0</v>
      </c>
      <c r="AL29" s="95">
        <v>1</v>
      </c>
      <c r="AM29" s="95">
        <v>1</v>
      </c>
      <c r="AN29" s="95">
        <v>1</v>
      </c>
      <c r="AO29" s="95">
        <v>0</v>
      </c>
      <c r="AP29" s="107">
        <v>11179939</v>
      </c>
      <c r="AQ29" s="107">
        <f t="shared" si="1"/>
        <v>0</v>
      </c>
      <c r="AR29" s="51"/>
      <c r="AS29" s="52" t="s">
        <v>113</v>
      </c>
      <c r="AY29" s="97"/>
    </row>
    <row r="30" spans="1:51" x14ac:dyDescent="0.25">
      <c r="B30" s="40">
        <v>2.7916666666666701</v>
      </c>
      <c r="C30" s="40">
        <v>0.83333333333333703</v>
      </c>
      <c r="D30" s="102">
        <v>4</v>
      </c>
      <c r="E30" s="41">
        <f t="shared" si="0"/>
        <v>2.8169014084507045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133</v>
      </c>
      <c r="P30" s="103">
        <v>133</v>
      </c>
      <c r="Q30" s="103">
        <v>14383220</v>
      </c>
      <c r="R30" s="46">
        <f t="shared" si="4"/>
        <v>5726</v>
      </c>
      <c r="S30" s="47">
        <f t="shared" si="5"/>
        <v>137.42400000000001</v>
      </c>
      <c r="T30" s="47">
        <f t="shared" si="6"/>
        <v>5.726</v>
      </c>
      <c r="U30" s="104">
        <v>4.2</v>
      </c>
      <c r="V30" s="104">
        <f t="shared" si="7"/>
        <v>4.2</v>
      </c>
      <c r="W30" s="105" t="s">
        <v>127</v>
      </c>
      <c r="X30" s="107">
        <v>1005</v>
      </c>
      <c r="Y30" s="107">
        <v>0</v>
      </c>
      <c r="Z30" s="107">
        <v>1187</v>
      </c>
      <c r="AA30" s="107">
        <v>1185</v>
      </c>
      <c r="AB30" s="107">
        <v>1187</v>
      </c>
      <c r="AC30" s="48" t="s">
        <v>90</v>
      </c>
      <c r="AD30" s="48" t="s">
        <v>90</v>
      </c>
      <c r="AE30" s="48" t="s">
        <v>90</v>
      </c>
      <c r="AF30" s="106" t="s">
        <v>90</v>
      </c>
      <c r="AG30" s="112">
        <v>49520126</v>
      </c>
      <c r="AH30" s="49">
        <f t="shared" si="9"/>
        <v>1188</v>
      </c>
      <c r="AI30" s="50">
        <f t="shared" si="8"/>
        <v>207.47467691232973</v>
      </c>
      <c r="AJ30" s="95">
        <v>1</v>
      </c>
      <c r="AK30" s="95">
        <v>0</v>
      </c>
      <c r="AL30" s="95">
        <v>1</v>
      </c>
      <c r="AM30" s="95">
        <v>1</v>
      </c>
      <c r="AN30" s="95">
        <v>1</v>
      </c>
      <c r="AO30" s="95">
        <v>0</v>
      </c>
      <c r="AP30" s="107">
        <v>11179939</v>
      </c>
      <c r="AQ30" s="107">
        <f t="shared" si="1"/>
        <v>0</v>
      </c>
      <c r="AR30" s="51"/>
      <c r="AS30" s="52" t="s">
        <v>113</v>
      </c>
      <c r="AV30" s="273" t="s">
        <v>117</v>
      </c>
      <c r="AW30" s="273"/>
      <c r="AY30" s="97"/>
    </row>
    <row r="31" spans="1:51" x14ac:dyDescent="0.25">
      <c r="B31" s="40">
        <v>2.8333333333333299</v>
      </c>
      <c r="C31" s="40">
        <v>0.875000000000004</v>
      </c>
      <c r="D31" s="102">
        <v>4</v>
      </c>
      <c r="E31" s="41">
        <f t="shared" si="0"/>
        <v>2.8169014084507045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128</v>
      </c>
      <c r="P31" s="103">
        <v>134</v>
      </c>
      <c r="Q31" s="103">
        <v>14388978</v>
      </c>
      <c r="R31" s="46">
        <f t="shared" si="4"/>
        <v>5758</v>
      </c>
      <c r="S31" s="47">
        <f t="shared" si="5"/>
        <v>138.19200000000001</v>
      </c>
      <c r="T31" s="47">
        <f t="shared" si="6"/>
        <v>5.758</v>
      </c>
      <c r="U31" s="104">
        <v>3.6</v>
      </c>
      <c r="V31" s="104">
        <f t="shared" si="7"/>
        <v>3.6</v>
      </c>
      <c r="W31" s="105" t="s">
        <v>127</v>
      </c>
      <c r="X31" s="107">
        <v>1056</v>
      </c>
      <c r="Y31" s="107">
        <v>0</v>
      </c>
      <c r="Z31" s="107">
        <v>1187</v>
      </c>
      <c r="AA31" s="107">
        <v>1185</v>
      </c>
      <c r="AB31" s="107">
        <v>1187</v>
      </c>
      <c r="AC31" s="48" t="s">
        <v>90</v>
      </c>
      <c r="AD31" s="48" t="s">
        <v>90</v>
      </c>
      <c r="AE31" s="48" t="s">
        <v>90</v>
      </c>
      <c r="AF31" s="106" t="s">
        <v>90</v>
      </c>
      <c r="AG31" s="112">
        <v>49521300</v>
      </c>
      <c r="AH31" s="49">
        <f t="shared" si="9"/>
        <v>1174</v>
      </c>
      <c r="AI31" s="50">
        <f t="shared" si="8"/>
        <v>203.89023966655088</v>
      </c>
      <c r="AJ31" s="95">
        <v>1</v>
      </c>
      <c r="AK31" s="95">
        <v>0</v>
      </c>
      <c r="AL31" s="95">
        <v>1</v>
      </c>
      <c r="AM31" s="95">
        <v>1</v>
      </c>
      <c r="AN31" s="95">
        <v>1</v>
      </c>
      <c r="AO31" s="95">
        <v>0</v>
      </c>
      <c r="AP31" s="107">
        <v>11179939</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130</v>
      </c>
      <c r="P32" s="103">
        <v>131</v>
      </c>
      <c r="Q32" s="103">
        <v>14394546</v>
      </c>
      <c r="R32" s="46">
        <f t="shared" si="4"/>
        <v>5568</v>
      </c>
      <c r="S32" s="47">
        <f t="shared" si="5"/>
        <v>133.63200000000001</v>
      </c>
      <c r="T32" s="47">
        <f t="shared" si="6"/>
        <v>5.5679999999999996</v>
      </c>
      <c r="U32" s="104">
        <v>3.2</v>
      </c>
      <c r="V32" s="104">
        <f t="shared" si="7"/>
        <v>3.2</v>
      </c>
      <c r="W32" s="105" t="s">
        <v>127</v>
      </c>
      <c r="X32" s="107">
        <v>1016</v>
      </c>
      <c r="Y32" s="107">
        <v>0</v>
      </c>
      <c r="Z32" s="107">
        <v>1187</v>
      </c>
      <c r="AA32" s="107">
        <v>1185</v>
      </c>
      <c r="AB32" s="107">
        <v>1187</v>
      </c>
      <c r="AC32" s="48" t="s">
        <v>90</v>
      </c>
      <c r="AD32" s="48" t="s">
        <v>90</v>
      </c>
      <c r="AE32" s="48" t="s">
        <v>90</v>
      </c>
      <c r="AF32" s="106" t="s">
        <v>90</v>
      </c>
      <c r="AG32" s="112">
        <v>49522461</v>
      </c>
      <c r="AH32" s="49">
        <f t="shared" si="9"/>
        <v>1161</v>
      </c>
      <c r="AI32" s="50">
        <f t="shared" si="8"/>
        <v>208.51293103448276</v>
      </c>
      <c r="AJ32" s="95">
        <v>1</v>
      </c>
      <c r="AK32" s="95">
        <v>0</v>
      </c>
      <c r="AL32" s="95">
        <v>1</v>
      </c>
      <c r="AM32" s="95">
        <v>1</v>
      </c>
      <c r="AN32" s="95">
        <v>1</v>
      </c>
      <c r="AO32" s="95">
        <v>0</v>
      </c>
      <c r="AP32" s="107">
        <v>11179939</v>
      </c>
      <c r="AQ32" s="107">
        <f t="shared" si="1"/>
        <v>0</v>
      </c>
      <c r="AR32" s="53">
        <v>1.26</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129</v>
      </c>
      <c r="P33" s="103">
        <v>123</v>
      </c>
      <c r="Q33" s="103">
        <v>14399827</v>
      </c>
      <c r="R33" s="46">
        <f t="shared" si="4"/>
        <v>5281</v>
      </c>
      <c r="S33" s="47">
        <f t="shared" si="5"/>
        <v>126.744</v>
      </c>
      <c r="T33" s="47">
        <f t="shared" si="6"/>
        <v>5.2809999999999997</v>
      </c>
      <c r="U33" s="104">
        <v>3.4</v>
      </c>
      <c r="V33" s="104">
        <f t="shared" si="7"/>
        <v>3.4</v>
      </c>
      <c r="W33" s="105" t="s">
        <v>131</v>
      </c>
      <c r="X33" s="107">
        <v>0</v>
      </c>
      <c r="Y33" s="107">
        <v>0</v>
      </c>
      <c r="Z33" s="107">
        <v>1187</v>
      </c>
      <c r="AA33" s="107">
        <v>1185</v>
      </c>
      <c r="AB33" s="107">
        <v>1187</v>
      </c>
      <c r="AC33" s="48" t="s">
        <v>90</v>
      </c>
      <c r="AD33" s="48" t="s">
        <v>90</v>
      </c>
      <c r="AE33" s="48" t="s">
        <v>90</v>
      </c>
      <c r="AF33" s="106" t="s">
        <v>90</v>
      </c>
      <c r="AG33" s="112">
        <v>49523548</v>
      </c>
      <c r="AH33" s="49">
        <f t="shared" si="9"/>
        <v>1087</v>
      </c>
      <c r="AI33" s="50">
        <f t="shared" si="8"/>
        <v>205.83222874455598</v>
      </c>
      <c r="AJ33" s="95">
        <v>0</v>
      </c>
      <c r="AK33" s="95">
        <v>0</v>
      </c>
      <c r="AL33" s="95">
        <v>1</v>
      </c>
      <c r="AM33" s="95">
        <v>1</v>
      </c>
      <c r="AN33" s="95">
        <v>1</v>
      </c>
      <c r="AO33" s="95">
        <v>0.35</v>
      </c>
      <c r="AP33" s="107">
        <v>11179981</v>
      </c>
      <c r="AQ33" s="107">
        <f t="shared" si="1"/>
        <v>42</v>
      </c>
      <c r="AR33" s="51"/>
      <c r="AS33" s="52" t="s">
        <v>113</v>
      </c>
      <c r="AY33" s="97"/>
    </row>
    <row r="34" spans="2:51" x14ac:dyDescent="0.25">
      <c r="B34" s="40">
        <v>2.9583333333333299</v>
      </c>
      <c r="C34" s="40">
        <v>1</v>
      </c>
      <c r="D34" s="102">
        <v>4</v>
      </c>
      <c r="E34" s="41">
        <f t="shared" si="0"/>
        <v>2.8169014084507045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132</v>
      </c>
      <c r="P34" s="103">
        <v>120</v>
      </c>
      <c r="Q34" s="103">
        <v>14404879</v>
      </c>
      <c r="R34" s="46">
        <f t="shared" si="4"/>
        <v>5052</v>
      </c>
      <c r="S34" s="47">
        <f t="shared" si="5"/>
        <v>121.248</v>
      </c>
      <c r="T34" s="47">
        <f t="shared" si="6"/>
        <v>5.0519999999999996</v>
      </c>
      <c r="U34" s="104">
        <v>3.9</v>
      </c>
      <c r="V34" s="104">
        <f t="shared" si="7"/>
        <v>3.9</v>
      </c>
      <c r="W34" s="105" t="s">
        <v>131</v>
      </c>
      <c r="X34" s="107">
        <v>0</v>
      </c>
      <c r="Y34" s="107">
        <v>0</v>
      </c>
      <c r="Z34" s="107">
        <v>1167</v>
      </c>
      <c r="AA34" s="107">
        <v>1185</v>
      </c>
      <c r="AB34" s="107">
        <v>1167</v>
      </c>
      <c r="AC34" s="48" t="s">
        <v>90</v>
      </c>
      <c r="AD34" s="48" t="s">
        <v>90</v>
      </c>
      <c r="AE34" s="48" t="s">
        <v>90</v>
      </c>
      <c r="AF34" s="106" t="s">
        <v>90</v>
      </c>
      <c r="AG34" s="112">
        <v>49524602</v>
      </c>
      <c r="AH34" s="49">
        <f t="shared" si="9"/>
        <v>1054</v>
      </c>
      <c r="AI34" s="50">
        <f t="shared" si="8"/>
        <v>208.63024544734759</v>
      </c>
      <c r="AJ34" s="95">
        <v>0</v>
      </c>
      <c r="AK34" s="95">
        <v>0</v>
      </c>
      <c r="AL34" s="95">
        <v>1</v>
      </c>
      <c r="AM34" s="95">
        <v>1</v>
      </c>
      <c r="AN34" s="95">
        <v>1</v>
      </c>
      <c r="AO34" s="95">
        <v>0.35</v>
      </c>
      <c r="AP34" s="107">
        <v>11180382</v>
      </c>
      <c r="AQ34" s="107">
        <f t="shared" si="1"/>
        <v>401</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131582</v>
      </c>
      <c r="S35" s="65">
        <f>AVERAGE(S11:S34)</f>
        <v>131.58199999999999</v>
      </c>
      <c r="T35" s="65">
        <f>SUM(T11:T34)</f>
        <v>131.58199999999999</v>
      </c>
      <c r="U35" s="104"/>
      <c r="V35" s="91"/>
      <c r="W35" s="57"/>
      <c r="X35" s="85"/>
      <c r="Y35" s="86"/>
      <c r="Z35" s="86"/>
      <c r="AA35" s="86"/>
      <c r="AB35" s="87"/>
      <c r="AC35" s="85"/>
      <c r="AD35" s="86"/>
      <c r="AE35" s="87"/>
      <c r="AF35" s="88"/>
      <c r="AG35" s="66">
        <f>AG34-AG10</f>
        <v>27056</v>
      </c>
      <c r="AH35" s="67">
        <f>SUM(AH11:AH34)</f>
        <v>27056</v>
      </c>
      <c r="AI35" s="68">
        <f>$AH$35/$T35</f>
        <v>205.62082959675337</v>
      </c>
      <c r="AJ35" s="95"/>
      <c r="AK35" s="95"/>
      <c r="AL35" s="95"/>
      <c r="AM35" s="95"/>
      <c r="AN35" s="95"/>
      <c r="AO35" s="69"/>
      <c r="AP35" s="70">
        <f>AP34-AP10</f>
        <v>3165</v>
      </c>
      <c r="AQ35" s="71">
        <f>SUM(AQ11:AQ34)</f>
        <v>3165</v>
      </c>
      <c r="AR35" s="72">
        <f>AVERAGE(AR11:AR34)</f>
        <v>1.1916666666666667</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221" t="s">
        <v>244</v>
      </c>
      <c r="C41" s="210"/>
      <c r="D41" s="210"/>
      <c r="E41" s="210"/>
      <c r="F41" s="210"/>
      <c r="G41" s="210"/>
      <c r="H41" s="210"/>
      <c r="I41" s="211"/>
      <c r="J41" s="211"/>
      <c r="K41" s="211"/>
      <c r="L41" s="211"/>
      <c r="M41" s="211"/>
      <c r="N41" s="211"/>
      <c r="O41" s="211"/>
      <c r="P41" s="211"/>
      <c r="Q41" s="211"/>
      <c r="R41" s="211"/>
      <c r="S41" s="212"/>
      <c r="T41" s="212"/>
      <c r="U41" s="212"/>
      <c r="V41" s="139"/>
      <c r="W41" s="98"/>
      <c r="X41" s="98"/>
      <c r="Y41" s="98"/>
      <c r="Z41" s="98"/>
      <c r="AA41" s="98"/>
      <c r="AB41" s="98"/>
      <c r="AC41" s="98"/>
      <c r="AD41" s="98"/>
      <c r="AE41" s="98"/>
      <c r="AM41" s="20"/>
      <c r="AN41" s="96"/>
      <c r="AO41" s="96"/>
      <c r="AP41" s="96"/>
      <c r="AQ41" s="96"/>
      <c r="AR41" s="98"/>
      <c r="AV41" s="73"/>
      <c r="AW41" s="73"/>
      <c r="AY41" s="97"/>
    </row>
    <row r="42" spans="2:51" x14ac:dyDescent="0.25">
      <c r="B42" s="135" t="s">
        <v>272</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273</v>
      </c>
      <c r="C44" s="99"/>
      <c r="D44" s="99"/>
      <c r="E44" s="99"/>
      <c r="F44" s="99"/>
      <c r="G44" s="99"/>
      <c r="H44" s="99"/>
      <c r="I44" s="100"/>
      <c r="J44" s="100"/>
      <c r="K44" s="100"/>
      <c r="L44" s="100"/>
      <c r="M44" s="100"/>
      <c r="N44" s="100"/>
      <c r="O44" s="100"/>
      <c r="P44" s="100"/>
      <c r="Q44" s="100"/>
      <c r="R44" s="100"/>
      <c r="S44" s="139"/>
      <c r="T44" s="139"/>
      <c r="U44" s="139"/>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99"/>
      <c r="D45" s="99"/>
      <c r="E45" s="99"/>
      <c r="F45" s="99"/>
      <c r="G45" s="99"/>
      <c r="H45" s="99"/>
      <c r="I45" s="100"/>
      <c r="J45" s="100"/>
      <c r="K45" s="100"/>
      <c r="L45" s="100"/>
      <c r="M45" s="100"/>
      <c r="N45" s="100"/>
      <c r="O45" s="100"/>
      <c r="P45" s="100"/>
      <c r="Q45" s="100"/>
      <c r="R45" s="100"/>
      <c r="S45" s="139"/>
      <c r="T45" s="139"/>
      <c r="U45" s="139"/>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99"/>
      <c r="D46" s="99"/>
      <c r="E46" s="99"/>
      <c r="F46" s="99"/>
      <c r="G46" s="99"/>
      <c r="H46" s="99"/>
      <c r="I46" s="100"/>
      <c r="J46" s="100"/>
      <c r="K46" s="100"/>
      <c r="L46" s="100"/>
      <c r="M46" s="100"/>
      <c r="N46" s="100"/>
      <c r="O46" s="100"/>
      <c r="P46" s="100"/>
      <c r="Q46" s="100"/>
      <c r="R46" s="100"/>
      <c r="S46" s="139"/>
      <c r="T46" s="139"/>
      <c r="U46" s="139"/>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150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274</v>
      </c>
      <c r="C48" s="99"/>
      <c r="D48" s="192"/>
      <c r="E48" s="193"/>
      <c r="F48" s="193"/>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150"/>
      <c r="G49" s="150"/>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150"/>
      <c r="D50" s="150"/>
      <c r="E50" s="150"/>
      <c r="F50" s="150"/>
      <c r="G50" s="150"/>
      <c r="H50" s="99"/>
      <c r="I50" s="100"/>
      <c r="J50" s="100"/>
      <c r="K50" s="100"/>
      <c r="L50" s="100"/>
      <c r="M50" s="100"/>
      <c r="N50" s="100"/>
      <c r="O50" s="100"/>
      <c r="P50" s="100"/>
      <c r="Q50" s="100"/>
      <c r="R50" s="100"/>
      <c r="S50" s="139"/>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139"/>
      <c r="T51" s="139"/>
      <c r="U51" s="139"/>
      <c r="V51" s="139"/>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139"/>
      <c r="T52" s="139"/>
      <c r="U52" s="139"/>
      <c r="V52" s="139"/>
      <c r="W52" s="98"/>
      <c r="X52" s="98"/>
      <c r="Y52" s="98"/>
      <c r="Z52" s="98"/>
      <c r="AA52" s="98"/>
      <c r="AB52" s="98"/>
      <c r="AC52" s="98"/>
      <c r="AD52" s="98"/>
      <c r="AE52" s="98"/>
      <c r="AM52" s="20"/>
      <c r="AN52" s="96"/>
      <c r="AO52" s="96"/>
      <c r="AP52" s="96"/>
      <c r="AQ52" s="96"/>
      <c r="AR52" s="98"/>
      <c r="AV52" s="113"/>
      <c r="AW52" s="113"/>
      <c r="AY52" s="97"/>
    </row>
    <row r="53" spans="1:51" x14ac:dyDescent="0.25">
      <c r="A53" s="161"/>
      <c r="B53" s="114" t="s">
        <v>275</v>
      </c>
      <c r="C53" s="99"/>
      <c r="D53" s="99"/>
      <c r="E53" s="99"/>
      <c r="F53" s="99"/>
      <c r="G53" s="99"/>
      <c r="H53" s="99"/>
      <c r="I53" s="100"/>
      <c r="J53" s="100"/>
      <c r="K53" s="100"/>
      <c r="L53" s="100"/>
      <c r="M53" s="100"/>
      <c r="N53" s="100"/>
      <c r="O53" s="100"/>
      <c r="P53" s="100"/>
      <c r="Q53" s="100"/>
      <c r="R53" s="100"/>
      <c r="S53" s="139"/>
      <c r="T53" s="139"/>
      <c r="U53" s="139"/>
      <c r="V53" s="139"/>
      <c r="W53" s="98"/>
      <c r="X53" s="98"/>
      <c r="Y53" s="98"/>
      <c r="Z53" s="98"/>
      <c r="AA53" s="98"/>
      <c r="AB53" s="98"/>
      <c r="AC53" s="98"/>
      <c r="AD53" s="98"/>
      <c r="AE53" s="98"/>
      <c r="AM53" s="20"/>
      <c r="AN53" s="96"/>
      <c r="AO53" s="96"/>
      <c r="AP53" s="96"/>
      <c r="AQ53" s="96"/>
      <c r="AR53" s="98"/>
      <c r="AV53" s="113"/>
      <c r="AW53" s="113"/>
      <c r="AY53" s="97"/>
    </row>
    <row r="54" spans="1:51" x14ac:dyDescent="0.25">
      <c r="A54" s="161"/>
      <c r="B54" s="123" t="s">
        <v>134</v>
      </c>
      <c r="C54" s="99"/>
      <c r="D54" s="99"/>
      <c r="E54" s="99"/>
      <c r="F54" s="99"/>
      <c r="G54" s="99"/>
      <c r="H54" s="99"/>
      <c r="I54" s="100"/>
      <c r="J54" s="100"/>
      <c r="K54" s="100"/>
      <c r="L54" s="100"/>
      <c r="M54" s="100"/>
      <c r="N54" s="100"/>
      <c r="O54" s="100"/>
      <c r="P54" s="100"/>
      <c r="Q54" s="100"/>
      <c r="R54" s="100"/>
      <c r="S54" s="139"/>
      <c r="T54" s="139"/>
      <c r="U54" s="139"/>
      <c r="V54" s="139"/>
      <c r="W54" s="98"/>
      <c r="X54" s="98"/>
      <c r="Y54" s="98"/>
      <c r="Z54" s="98"/>
      <c r="AA54" s="98"/>
      <c r="AB54" s="98"/>
      <c r="AC54" s="98"/>
      <c r="AD54" s="98"/>
      <c r="AE54" s="98"/>
      <c r="AM54" s="20"/>
      <c r="AN54" s="96"/>
      <c r="AO54" s="96"/>
      <c r="AP54" s="96"/>
      <c r="AQ54" s="96"/>
      <c r="AR54" s="98"/>
      <c r="AV54" s="113"/>
      <c r="AW54" s="113"/>
      <c r="AY54" s="97"/>
    </row>
    <row r="55" spans="1:51" x14ac:dyDescent="0.25">
      <c r="A55" s="161"/>
      <c r="B55" s="114" t="s">
        <v>264</v>
      </c>
      <c r="C55" s="223"/>
      <c r="D55" s="223"/>
      <c r="E55" s="223"/>
      <c r="F55" s="223"/>
      <c r="G55" s="223"/>
      <c r="H55" s="223"/>
      <c r="I55" s="224"/>
      <c r="J55" s="224"/>
      <c r="K55" s="224"/>
      <c r="L55" s="224"/>
      <c r="M55" s="224"/>
      <c r="N55" s="224"/>
      <c r="O55" s="224"/>
      <c r="P55" s="224"/>
      <c r="Q55" s="224"/>
      <c r="R55" s="100"/>
      <c r="S55" s="139"/>
      <c r="T55" s="139"/>
      <c r="U55" s="139"/>
      <c r="V55" s="139"/>
      <c r="W55" s="98"/>
      <c r="X55" s="98"/>
      <c r="Y55" s="98"/>
      <c r="Z55" s="98"/>
      <c r="AA55" s="98"/>
      <c r="AB55" s="98"/>
      <c r="AC55" s="98"/>
      <c r="AD55" s="98"/>
      <c r="AE55" s="98"/>
      <c r="AM55" s="20"/>
      <c r="AN55" s="96"/>
      <c r="AO55" s="96"/>
      <c r="AP55" s="96"/>
      <c r="AQ55" s="96"/>
      <c r="AR55" s="98"/>
      <c r="AV55" s="113"/>
      <c r="AW55" s="113"/>
      <c r="AY55" s="97"/>
    </row>
    <row r="56" spans="1:51" x14ac:dyDescent="0.25">
      <c r="B56" s="123"/>
      <c r="C56" s="194"/>
      <c r="D56" s="194"/>
      <c r="E56" s="99"/>
      <c r="F56" s="99"/>
      <c r="G56" s="99"/>
      <c r="H56" s="99"/>
      <c r="I56" s="100"/>
      <c r="J56" s="100"/>
      <c r="K56" s="100"/>
      <c r="L56" s="100"/>
      <c r="M56" s="100"/>
      <c r="N56" s="100"/>
      <c r="O56" s="100"/>
      <c r="P56" s="100"/>
      <c r="Q56" s="100"/>
      <c r="R56" s="100"/>
      <c r="S56" s="139"/>
      <c r="T56" s="139"/>
      <c r="U56" s="139"/>
      <c r="V56" s="139"/>
      <c r="W56" s="98"/>
      <c r="X56" s="98"/>
      <c r="Y56" s="98"/>
      <c r="Z56" s="98"/>
      <c r="AA56" s="98"/>
      <c r="AB56" s="98"/>
      <c r="AC56" s="98"/>
      <c r="AD56" s="98"/>
      <c r="AE56" s="98"/>
      <c r="AM56" s="20"/>
      <c r="AN56" s="96"/>
      <c r="AO56" s="96"/>
      <c r="AP56" s="96"/>
      <c r="AQ56" s="96"/>
      <c r="AR56" s="98"/>
      <c r="AV56" s="113"/>
      <c r="AW56" s="113"/>
      <c r="AY56" s="97"/>
    </row>
    <row r="57" spans="1:51" x14ac:dyDescent="0.25">
      <c r="B57" s="114"/>
      <c r="C57" s="99"/>
      <c r="D57" s="99"/>
      <c r="E57" s="99"/>
      <c r="F57" s="99"/>
      <c r="G57" s="99"/>
      <c r="H57" s="99"/>
      <c r="I57" s="100"/>
      <c r="J57" s="100"/>
      <c r="K57" s="100"/>
      <c r="L57" s="100"/>
      <c r="M57" s="100"/>
      <c r="N57" s="100"/>
      <c r="O57" s="100"/>
      <c r="P57" s="100"/>
      <c r="Q57" s="100"/>
      <c r="R57" s="100"/>
      <c r="S57" s="190"/>
      <c r="T57" s="139"/>
      <c r="U57" s="139"/>
      <c r="V57" s="139"/>
      <c r="W57" s="98"/>
      <c r="X57" s="98"/>
      <c r="Y57" s="98"/>
      <c r="Z57" s="98"/>
      <c r="AA57" s="98"/>
      <c r="AB57" s="98"/>
      <c r="AC57" s="98"/>
      <c r="AD57" s="98"/>
      <c r="AE57" s="98"/>
      <c r="AM57" s="20"/>
      <c r="AN57" s="96"/>
      <c r="AO57" s="96"/>
      <c r="AP57" s="96"/>
      <c r="AQ57" s="96"/>
      <c r="AR57" s="98"/>
      <c r="AV57" s="113"/>
      <c r="AW57" s="113"/>
      <c r="AY57" s="97"/>
    </row>
    <row r="58" spans="1:51" x14ac:dyDescent="0.25">
      <c r="B58" s="123"/>
      <c r="C58" s="99"/>
      <c r="D58" s="99"/>
      <c r="E58" s="99"/>
      <c r="F58" s="99"/>
      <c r="G58" s="99"/>
      <c r="H58" s="99"/>
      <c r="I58" s="100"/>
      <c r="J58" s="100"/>
      <c r="K58" s="100"/>
      <c r="L58" s="100"/>
      <c r="M58" s="100"/>
      <c r="N58" s="100"/>
      <c r="O58" s="100"/>
      <c r="P58" s="100"/>
      <c r="Q58" s="100"/>
      <c r="R58" s="100"/>
      <c r="S58" s="190"/>
      <c r="T58" s="139"/>
      <c r="U58" s="139"/>
      <c r="V58" s="139"/>
      <c r="W58" s="98"/>
      <c r="X58" s="98"/>
      <c r="Y58" s="98"/>
      <c r="Z58" s="98"/>
      <c r="AA58" s="98"/>
      <c r="AB58" s="98"/>
      <c r="AC58" s="98"/>
      <c r="AD58" s="98"/>
      <c r="AE58" s="98"/>
      <c r="AM58" s="20"/>
      <c r="AN58" s="96"/>
      <c r="AO58" s="96"/>
      <c r="AP58" s="96"/>
      <c r="AQ58" s="96"/>
      <c r="AR58" s="98"/>
      <c r="AV58" s="113"/>
      <c r="AW58" s="113"/>
      <c r="AY58" s="97"/>
    </row>
    <row r="59" spans="1:51" x14ac:dyDescent="0.25">
      <c r="B59" s="114"/>
      <c r="C59" s="99"/>
      <c r="D59" s="99"/>
      <c r="E59" s="99"/>
      <c r="F59" s="99"/>
      <c r="G59" s="99"/>
      <c r="H59" s="99"/>
      <c r="I59" s="100"/>
      <c r="J59" s="100"/>
      <c r="K59" s="100"/>
      <c r="L59" s="100"/>
      <c r="M59" s="100"/>
      <c r="N59" s="100"/>
      <c r="O59" s="100"/>
      <c r="P59" s="100"/>
      <c r="Q59" s="100"/>
      <c r="R59" s="100"/>
      <c r="S59" s="139"/>
      <c r="T59" s="139"/>
      <c r="U59" s="139"/>
      <c r="V59" s="139"/>
      <c r="W59" s="98"/>
      <c r="X59" s="98"/>
      <c r="Y59" s="98"/>
      <c r="Z59" s="98"/>
      <c r="AA59" s="98"/>
      <c r="AB59" s="98"/>
      <c r="AC59" s="98"/>
      <c r="AD59" s="98"/>
      <c r="AE59" s="98"/>
      <c r="AM59" s="20"/>
      <c r="AN59" s="96"/>
      <c r="AO59" s="96"/>
      <c r="AP59" s="96"/>
      <c r="AQ59" s="96"/>
      <c r="AR59" s="98"/>
      <c r="AV59" s="113"/>
      <c r="AW59" s="113"/>
      <c r="AY59" s="97"/>
    </row>
    <row r="60" spans="1:51" x14ac:dyDescent="0.25">
      <c r="B60" s="168"/>
      <c r="C60" s="99"/>
      <c r="D60" s="99"/>
      <c r="E60" s="99"/>
      <c r="F60" s="99"/>
      <c r="G60" s="99"/>
      <c r="H60" s="99"/>
      <c r="I60" s="100"/>
      <c r="J60" s="100"/>
      <c r="K60" s="100"/>
      <c r="L60" s="100"/>
      <c r="M60" s="100"/>
      <c r="N60" s="100"/>
      <c r="O60" s="100"/>
      <c r="P60" s="100"/>
      <c r="Q60" s="100"/>
      <c r="R60" s="100"/>
      <c r="S60" s="139"/>
      <c r="T60" s="139"/>
      <c r="U60" s="139"/>
      <c r="V60" s="139"/>
      <c r="W60" s="98"/>
      <c r="X60" s="98"/>
      <c r="Y60" s="98"/>
      <c r="Z60" s="98"/>
      <c r="AA60" s="98"/>
      <c r="AB60" s="98"/>
      <c r="AC60" s="98"/>
      <c r="AD60" s="98"/>
      <c r="AE60" s="98"/>
      <c r="AM60" s="20"/>
      <c r="AN60" s="96"/>
      <c r="AO60" s="96"/>
      <c r="AP60" s="96"/>
      <c r="AQ60" s="96"/>
      <c r="AR60" s="98"/>
      <c r="AV60" s="113"/>
      <c r="AW60" s="113"/>
      <c r="AY60" s="97"/>
    </row>
    <row r="61" spans="1:51" x14ac:dyDescent="0.25">
      <c r="B61" s="115"/>
      <c r="C61" s="99"/>
      <c r="D61" s="99"/>
      <c r="E61" s="99"/>
      <c r="F61" s="99"/>
      <c r="G61" s="99"/>
      <c r="H61" s="99"/>
      <c r="I61" s="100"/>
      <c r="J61" s="100"/>
      <c r="K61" s="100"/>
      <c r="L61" s="100"/>
      <c r="M61" s="100"/>
      <c r="N61" s="100"/>
      <c r="O61" s="100"/>
      <c r="P61" s="100"/>
      <c r="Q61" s="100"/>
      <c r="R61" s="100"/>
      <c r="S61" s="139"/>
      <c r="T61" s="139"/>
      <c r="U61" s="139"/>
      <c r="V61" s="139"/>
      <c r="W61" s="98"/>
      <c r="X61" s="98"/>
      <c r="Y61" s="98"/>
      <c r="Z61" s="98"/>
      <c r="AA61" s="98"/>
      <c r="AB61" s="98"/>
      <c r="AC61" s="98"/>
      <c r="AD61" s="98"/>
      <c r="AE61" s="98"/>
      <c r="AM61" s="20"/>
      <c r="AN61" s="96"/>
      <c r="AO61" s="96"/>
      <c r="AP61" s="96"/>
      <c r="AQ61" s="96"/>
      <c r="AR61" s="98"/>
      <c r="AV61" s="113"/>
      <c r="AW61" s="113"/>
      <c r="AY61" s="97"/>
    </row>
    <row r="62" spans="1:51" x14ac:dyDescent="0.25">
      <c r="B62" s="213"/>
      <c r="C62" s="99"/>
      <c r="D62" s="99"/>
      <c r="E62" s="99"/>
      <c r="F62" s="99"/>
      <c r="G62" s="99"/>
      <c r="H62" s="99"/>
      <c r="I62" s="100"/>
      <c r="J62" s="100"/>
      <c r="K62" s="100"/>
      <c r="L62" s="100"/>
      <c r="M62" s="100"/>
      <c r="N62" s="100"/>
      <c r="O62" s="100"/>
      <c r="P62" s="100"/>
      <c r="Q62" s="100"/>
      <c r="R62" s="100"/>
      <c r="S62" s="139"/>
      <c r="T62" s="139"/>
      <c r="U62" s="139"/>
      <c r="V62" s="139"/>
      <c r="W62" s="98"/>
      <c r="X62" s="98"/>
      <c r="Y62" s="98"/>
      <c r="Z62" s="98"/>
      <c r="AA62" s="98"/>
      <c r="AB62" s="98"/>
      <c r="AC62" s="98"/>
      <c r="AD62" s="98"/>
      <c r="AE62" s="98"/>
      <c r="AM62" s="20"/>
      <c r="AN62" s="96"/>
      <c r="AO62" s="96"/>
      <c r="AP62" s="96"/>
      <c r="AQ62" s="96"/>
      <c r="AR62" s="98"/>
      <c r="AV62" s="113"/>
      <c r="AW62" s="113"/>
      <c r="AY62" s="97"/>
    </row>
    <row r="63" spans="1:51" x14ac:dyDescent="0.25">
      <c r="B63" s="123"/>
      <c r="C63" s="99"/>
      <c r="D63" s="99"/>
      <c r="E63" s="99"/>
      <c r="F63" s="99"/>
      <c r="G63" s="99"/>
      <c r="H63" s="99"/>
      <c r="I63" s="100"/>
      <c r="J63" s="100"/>
      <c r="K63" s="100"/>
      <c r="L63" s="100"/>
      <c r="M63" s="100"/>
      <c r="N63" s="100"/>
      <c r="O63" s="100"/>
      <c r="P63" s="100"/>
      <c r="Q63" s="100"/>
      <c r="R63" s="100"/>
      <c r="S63" s="139"/>
      <c r="T63" s="139"/>
      <c r="U63" s="139"/>
      <c r="V63" s="139"/>
      <c r="W63" s="98"/>
      <c r="X63" s="98"/>
      <c r="Y63" s="98"/>
      <c r="Z63" s="98"/>
      <c r="AA63" s="98"/>
      <c r="AB63" s="98"/>
      <c r="AC63" s="98"/>
      <c r="AD63" s="98"/>
      <c r="AE63" s="98"/>
      <c r="AM63" s="20"/>
      <c r="AN63" s="96"/>
      <c r="AO63" s="96"/>
      <c r="AP63" s="96"/>
      <c r="AQ63" s="96"/>
      <c r="AR63" s="98"/>
      <c r="AV63" s="113"/>
      <c r="AW63" s="113"/>
      <c r="AY63" s="97"/>
    </row>
    <row r="64" spans="1:51" x14ac:dyDescent="0.25">
      <c r="B64" s="199"/>
      <c r="C64" s="99"/>
      <c r="D64" s="99"/>
      <c r="E64" s="99"/>
      <c r="F64" s="99"/>
      <c r="G64" s="99"/>
      <c r="H64" s="99"/>
      <c r="I64" s="100"/>
      <c r="J64" s="100"/>
      <c r="K64" s="100"/>
      <c r="L64" s="100"/>
      <c r="M64" s="100"/>
      <c r="N64" s="100"/>
      <c r="O64" s="100"/>
      <c r="P64" s="100"/>
      <c r="Q64" s="100"/>
      <c r="R64" s="100"/>
      <c r="S64" s="139"/>
      <c r="T64" s="139"/>
      <c r="U64" s="139"/>
      <c r="V64" s="139"/>
      <c r="W64" s="98"/>
      <c r="X64" s="98"/>
      <c r="Y64" s="98"/>
      <c r="Z64" s="98"/>
      <c r="AA64" s="98"/>
      <c r="AB64" s="98"/>
      <c r="AC64" s="98"/>
      <c r="AD64" s="98"/>
      <c r="AE64" s="98"/>
      <c r="AM64" s="20"/>
      <c r="AN64" s="96"/>
      <c r="AO64" s="96"/>
      <c r="AP64" s="96"/>
      <c r="AQ64" s="96"/>
      <c r="AR64" s="98"/>
      <c r="AV64" s="113"/>
      <c r="AW64" s="113"/>
      <c r="AY64" s="97"/>
    </row>
    <row r="65" spans="1:51" x14ac:dyDescent="0.25">
      <c r="B65" s="123"/>
      <c r="C65" s="99"/>
      <c r="D65" s="99"/>
      <c r="E65" s="99"/>
      <c r="F65" s="99"/>
      <c r="G65" s="99"/>
      <c r="H65" s="99"/>
      <c r="I65" s="100"/>
      <c r="J65" s="100"/>
      <c r="K65" s="100"/>
      <c r="L65" s="100"/>
      <c r="M65" s="100"/>
      <c r="N65" s="100"/>
      <c r="O65" s="100"/>
      <c r="P65" s="100"/>
      <c r="Q65" s="100"/>
      <c r="R65" s="100"/>
      <c r="S65" s="139"/>
      <c r="T65" s="139"/>
      <c r="U65" s="139"/>
      <c r="V65" s="139"/>
      <c r="W65" s="98"/>
      <c r="X65" s="98"/>
      <c r="Y65" s="98"/>
      <c r="Z65" s="98"/>
      <c r="AA65" s="98"/>
      <c r="AB65" s="98"/>
      <c r="AC65" s="98"/>
      <c r="AD65" s="98"/>
      <c r="AE65" s="98"/>
      <c r="AM65" s="20"/>
      <c r="AN65" s="96"/>
      <c r="AO65" s="96"/>
      <c r="AP65" s="96"/>
      <c r="AQ65" s="96"/>
      <c r="AR65" s="98"/>
      <c r="AV65" s="113"/>
      <c r="AW65" s="113"/>
      <c r="AY65" s="97"/>
    </row>
    <row r="66" spans="1:51" x14ac:dyDescent="0.25">
      <c r="B66" s="199"/>
      <c r="C66" s="99"/>
      <c r="D66" s="99"/>
      <c r="E66" s="99"/>
      <c r="F66" s="99"/>
      <c r="G66" s="99"/>
      <c r="H66" s="99"/>
      <c r="I66" s="100"/>
      <c r="J66" s="100"/>
      <c r="K66" s="100"/>
      <c r="L66" s="100"/>
      <c r="M66" s="100"/>
      <c r="N66" s="100"/>
      <c r="O66" s="100"/>
      <c r="P66" s="100"/>
      <c r="Q66" s="100"/>
      <c r="R66" s="100"/>
      <c r="S66" s="139"/>
      <c r="T66" s="139"/>
      <c r="U66" s="139"/>
      <c r="V66" s="139"/>
      <c r="W66" s="98"/>
      <c r="X66" s="98"/>
      <c r="Y66" s="98"/>
      <c r="Z66" s="98"/>
      <c r="AA66" s="98"/>
      <c r="AB66" s="98"/>
      <c r="AC66" s="98"/>
      <c r="AD66" s="98"/>
      <c r="AE66" s="98"/>
      <c r="AM66" s="20"/>
      <c r="AN66" s="96"/>
      <c r="AO66" s="96"/>
      <c r="AP66" s="96"/>
      <c r="AQ66" s="96"/>
      <c r="AR66" s="98"/>
      <c r="AV66" s="113"/>
      <c r="AW66" s="113"/>
      <c r="AY66" s="97"/>
    </row>
    <row r="67" spans="1:51" x14ac:dyDescent="0.25">
      <c r="B67" s="123"/>
      <c r="C67" s="99"/>
      <c r="D67" s="99"/>
      <c r="E67" s="99"/>
      <c r="F67" s="99"/>
      <c r="G67" s="99"/>
      <c r="H67" s="99"/>
      <c r="I67" s="100"/>
      <c r="J67" s="100"/>
      <c r="K67" s="100"/>
      <c r="L67" s="100"/>
      <c r="M67" s="100"/>
      <c r="N67" s="100"/>
      <c r="O67" s="100"/>
      <c r="P67" s="100"/>
      <c r="Q67" s="100"/>
      <c r="R67" s="100"/>
      <c r="S67" s="139"/>
      <c r="T67" s="139"/>
      <c r="U67" s="139"/>
      <c r="V67" s="139"/>
      <c r="W67" s="98"/>
      <c r="X67" s="98"/>
      <c r="Y67" s="98"/>
      <c r="Z67" s="98"/>
      <c r="AA67" s="98"/>
      <c r="AB67" s="98"/>
      <c r="AC67" s="98"/>
      <c r="AD67" s="98"/>
      <c r="AE67" s="98"/>
      <c r="AM67" s="20"/>
      <c r="AN67" s="96"/>
      <c r="AO67" s="96"/>
      <c r="AP67" s="96"/>
      <c r="AQ67" s="96"/>
      <c r="AR67" s="98"/>
      <c r="AV67" s="113"/>
      <c r="AW67" s="113"/>
      <c r="AY67" s="97"/>
    </row>
    <row r="68" spans="1:51" x14ac:dyDescent="0.25">
      <c r="B68" s="199"/>
      <c r="C68" s="99"/>
      <c r="D68" s="99"/>
      <c r="E68" s="99"/>
      <c r="F68" s="99"/>
      <c r="G68" s="99"/>
      <c r="H68" s="99"/>
      <c r="I68" s="100"/>
      <c r="J68" s="100"/>
      <c r="K68" s="100"/>
      <c r="L68" s="100"/>
      <c r="M68" s="100"/>
      <c r="N68" s="100"/>
      <c r="O68" s="100"/>
      <c r="P68" s="100"/>
      <c r="Q68" s="100"/>
      <c r="R68" s="100"/>
      <c r="S68" s="139"/>
      <c r="T68" s="139"/>
      <c r="U68" s="139"/>
      <c r="V68" s="139"/>
      <c r="W68" s="98"/>
      <c r="X68" s="98"/>
      <c r="Y68" s="98"/>
      <c r="Z68" s="98"/>
      <c r="AA68" s="98"/>
      <c r="AB68" s="98"/>
      <c r="AC68" s="98"/>
      <c r="AD68" s="98"/>
      <c r="AE68" s="98"/>
      <c r="AM68" s="20"/>
      <c r="AN68" s="96"/>
      <c r="AO68" s="96"/>
      <c r="AP68" s="96"/>
      <c r="AQ68" s="96"/>
      <c r="AR68" s="98"/>
      <c r="AV68" s="113"/>
      <c r="AW68" s="113"/>
      <c r="AY68" s="97"/>
    </row>
    <row r="69" spans="1:51" x14ac:dyDescent="0.25">
      <c r="B69" s="114"/>
      <c r="C69" s="99"/>
      <c r="D69" s="99"/>
      <c r="E69" s="99"/>
      <c r="F69" s="99"/>
      <c r="G69" s="99"/>
      <c r="H69" s="99"/>
      <c r="I69" s="100"/>
      <c r="J69" s="100"/>
      <c r="K69" s="100"/>
      <c r="L69" s="100"/>
      <c r="M69" s="100"/>
      <c r="N69" s="100"/>
      <c r="O69" s="100"/>
      <c r="P69" s="100"/>
      <c r="Q69" s="100"/>
      <c r="R69" s="100"/>
      <c r="S69" s="139"/>
      <c r="T69" s="139"/>
      <c r="U69" s="139"/>
      <c r="V69" s="139"/>
      <c r="W69" s="98"/>
      <c r="X69" s="98"/>
      <c r="Y69" s="98"/>
      <c r="Z69" s="98"/>
      <c r="AA69" s="98"/>
      <c r="AB69" s="98"/>
      <c r="AC69" s="98"/>
      <c r="AD69" s="98"/>
      <c r="AE69" s="98"/>
      <c r="AM69" s="20"/>
      <c r="AN69" s="96"/>
      <c r="AO69" s="96"/>
      <c r="AP69" s="96"/>
      <c r="AQ69" s="96"/>
      <c r="AR69" s="98"/>
      <c r="AV69" s="113"/>
      <c r="AW69" s="113"/>
      <c r="AY69" s="97"/>
    </row>
    <row r="70" spans="1:51" x14ac:dyDescent="0.25">
      <c r="B70" s="123"/>
      <c r="C70" s="99"/>
      <c r="D70" s="99"/>
      <c r="E70" s="99"/>
      <c r="F70" s="99"/>
      <c r="G70" s="99"/>
      <c r="H70" s="99"/>
      <c r="I70" s="100"/>
      <c r="J70" s="100"/>
      <c r="K70" s="100"/>
      <c r="L70" s="100"/>
      <c r="M70" s="100"/>
      <c r="N70" s="100"/>
      <c r="O70" s="100"/>
      <c r="P70" s="100"/>
      <c r="Q70" s="100"/>
      <c r="R70" s="100"/>
      <c r="S70" s="139"/>
      <c r="T70" s="139"/>
      <c r="U70" s="139"/>
      <c r="V70" s="139"/>
      <c r="W70" s="98"/>
      <c r="X70" s="98"/>
      <c r="Y70" s="98"/>
      <c r="Z70" s="98"/>
      <c r="AA70" s="98"/>
      <c r="AB70" s="98"/>
      <c r="AC70" s="98"/>
      <c r="AD70" s="98"/>
      <c r="AE70" s="98"/>
      <c r="AM70" s="20"/>
      <c r="AN70" s="96"/>
      <c r="AO70" s="96"/>
      <c r="AP70" s="96"/>
      <c r="AQ70" s="96"/>
      <c r="AR70" s="98"/>
      <c r="AV70" s="113"/>
      <c r="AW70" s="113"/>
      <c r="AY70" s="97"/>
    </row>
    <row r="71" spans="1:51" x14ac:dyDescent="0.25">
      <c r="B71" s="114"/>
      <c r="C71" s="99"/>
      <c r="D71" s="99"/>
      <c r="E71" s="99"/>
      <c r="F71" s="99"/>
      <c r="G71" s="99"/>
      <c r="H71" s="99"/>
      <c r="I71" s="100"/>
      <c r="J71" s="100"/>
      <c r="K71" s="100"/>
      <c r="L71" s="100"/>
      <c r="M71" s="100"/>
      <c r="N71" s="100"/>
      <c r="O71" s="100"/>
      <c r="P71" s="100"/>
      <c r="Q71" s="100"/>
      <c r="R71" s="100"/>
      <c r="S71" s="139"/>
      <c r="T71" s="139"/>
      <c r="U71" s="139"/>
      <c r="V71" s="139"/>
      <c r="W71" s="98"/>
      <c r="X71" s="98"/>
      <c r="Y71" s="98"/>
      <c r="Z71" s="98"/>
      <c r="AA71" s="98"/>
      <c r="AB71" s="98"/>
      <c r="AC71" s="98"/>
      <c r="AD71" s="98"/>
      <c r="AE71" s="98"/>
      <c r="AM71" s="20"/>
      <c r="AN71" s="96"/>
      <c r="AO71" s="96"/>
      <c r="AP71" s="96"/>
      <c r="AQ71" s="96"/>
      <c r="AR71" s="98"/>
      <c r="AV71" s="113"/>
      <c r="AW71" s="113"/>
      <c r="AY71" s="97"/>
    </row>
    <row r="72" spans="1:51" x14ac:dyDescent="0.25">
      <c r="B72" s="81"/>
      <c r="C72" s="99"/>
      <c r="D72" s="99"/>
      <c r="E72" s="99"/>
      <c r="F72" s="99"/>
      <c r="G72" s="99"/>
      <c r="H72" s="99"/>
      <c r="I72" s="100"/>
      <c r="J72" s="100"/>
      <c r="K72" s="100"/>
      <c r="L72" s="100"/>
      <c r="M72" s="100"/>
      <c r="N72" s="100"/>
      <c r="O72" s="100"/>
      <c r="P72" s="100"/>
      <c r="Q72" s="100"/>
      <c r="R72" s="100"/>
      <c r="S72" s="139"/>
      <c r="T72" s="139"/>
      <c r="U72" s="139"/>
      <c r="V72" s="139"/>
      <c r="W72" s="98"/>
      <c r="X72" s="98"/>
      <c r="Y72" s="98"/>
      <c r="Z72" s="98"/>
      <c r="AA72" s="98"/>
      <c r="AB72" s="98"/>
      <c r="AC72" s="98"/>
      <c r="AD72" s="98"/>
      <c r="AE72" s="98"/>
      <c r="AM72" s="20"/>
      <c r="AN72" s="96"/>
      <c r="AO72" s="96"/>
      <c r="AP72" s="96"/>
      <c r="AQ72" s="96"/>
      <c r="AR72" s="98"/>
      <c r="AV72" s="113"/>
      <c r="AW72" s="113"/>
      <c r="AY72" s="97"/>
    </row>
    <row r="73" spans="1:51" x14ac:dyDescent="0.25">
      <c r="B73" s="81"/>
      <c r="C73" s="99"/>
      <c r="D73" s="99"/>
      <c r="E73" s="99"/>
      <c r="F73" s="99"/>
      <c r="G73" s="99"/>
      <c r="H73" s="99"/>
      <c r="I73" s="100"/>
      <c r="J73" s="100"/>
      <c r="K73" s="100"/>
      <c r="L73" s="100"/>
      <c r="M73" s="100"/>
      <c r="N73" s="100"/>
      <c r="O73" s="100"/>
      <c r="P73" s="100"/>
      <c r="Q73" s="100"/>
      <c r="R73" s="100"/>
      <c r="S73" s="139"/>
      <c r="T73" s="139"/>
      <c r="U73" s="139"/>
      <c r="V73" s="139"/>
      <c r="W73" s="98"/>
      <c r="X73" s="98"/>
      <c r="Y73" s="98"/>
      <c r="Z73" s="98"/>
      <c r="AA73" s="98"/>
      <c r="AB73" s="98"/>
      <c r="AC73" s="98"/>
      <c r="AD73" s="98"/>
      <c r="AE73" s="98"/>
      <c r="AM73" s="20"/>
      <c r="AN73" s="96"/>
      <c r="AO73" s="96"/>
      <c r="AP73" s="96"/>
      <c r="AQ73" s="96"/>
      <c r="AR73" s="98"/>
      <c r="AV73" s="113"/>
      <c r="AW73" s="113"/>
      <c r="AY73" s="97"/>
    </row>
    <row r="74" spans="1:51" x14ac:dyDescent="0.25">
      <c r="B74" s="81"/>
      <c r="C74" s="99"/>
      <c r="D74" s="99"/>
      <c r="E74" s="99"/>
      <c r="F74" s="99"/>
      <c r="G74" s="99"/>
      <c r="H74" s="99"/>
      <c r="I74" s="100"/>
      <c r="J74" s="100"/>
      <c r="K74" s="100"/>
      <c r="L74" s="100"/>
      <c r="M74" s="100"/>
      <c r="N74" s="100"/>
      <c r="O74" s="100"/>
      <c r="P74" s="100"/>
      <c r="Q74" s="100"/>
      <c r="R74" s="100"/>
      <c r="S74" s="139"/>
      <c r="T74" s="139"/>
      <c r="U74" s="139"/>
      <c r="V74" s="139"/>
      <c r="W74" s="98"/>
      <c r="X74" s="98"/>
      <c r="Y74" s="98"/>
      <c r="Z74" s="98"/>
      <c r="AA74" s="98"/>
      <c r="AB74" s="98"/>
      <c r="AC74" s="98"/>
      <c r="AD74" s="98"/>
      <c r="AE74" s="98"/>
      <c r="AM74" s="20"/>
      <c r="AN74" s="96"/>
      <c r="AO74" s="96"/>
      <c r="AP74" s="96"/>
      <c r="AQ74" s="96"/>
      <c r="AR74" s="98"/>
      <c r="AV74" s="113"/>
      <c r="AW74" s="113"/>
      <c r="AY74" s="97"/>
    </row>
    <row r="75" spans="1:51" x14ac:dyDescent="0.25">
      <c r="B75" s="81"/>
      <c r="C75" s="99"/>
      <c r="D75" s="99"/>
      <c r="E75" s="99"/>
      <c r="F75" s="99"/>
      <c r="G75" s="99"/>
      <c r="H75" s="99"/>
      <c r="I75" s="100"/>
      <c r="J75" s="100"/>
      <c r="K75" s="100"/>
      <c r="L75" s="100"/>
      <c r="M75" s="100"/>
      <c r="N75" s="100"/>
      <c r="O75" s="100"/>
      <c r="P75" s="100"/>
      <c r="Q75" s="100"/>
      <c r="R75" s="100"/>
      <c r="S75" s="139"/>
      <c r="T75" s="139"/>
      <c r="U75" s="139"/>
      <c r="V75" s="139"/>
      <c r="W75" s="98"/>
      <c r="X75" s="98"/>
      <c r="Y75" s="98"/>
      <c r="Z75" s="98"/>
      <c r="AA75" s="98"/>
      <c r="AB75" s="98"/>
      <c r="AC75" s="98"/>
      <c r="AD75" s="98"/>
      <c r="AE75" s="98"/>
      <c r="AM75" s="20"/>
      <c r="AN75" s="96"/>
      <c r="AO75" s="96"/>
      <c r="AP75" s="96"/>
      <c r="AQ75" s="96"/>
      <c r="AR75" s="98"/>
      <c r="AV75" s="113"/>
      <c r="AW75" s="113"/>
      <c r="AY75" s="97"/>
    </row>
    <row r="76" spans="1:51" x14ac:dyDescent="0.25">
      <c r="B76" s="81"/>
      <c r="C76" s="99"/>
      <c r="D76" s="99"/>
      <c r="E76" s="99"/>
      <c r="F76" s="99"/>
      <c r="G76" s="99"/>
      <c r="H76" s="99"/>
      <c r="I76" s="100"/>
      <c r="J76" s="100"/>
      <c r="K76" s="100"/>
      <c r="L76" s="100"/>
      <c r="M76" s="100"/>
      <c r="N76" s="100"/>
      <c r="O76" s="100"/>
      <c r="P76" s="100"/>
      <c r="Q76" s="100"/>
      <c r="R76" s="100"/>
      <c r="S76" s="139"/>
      <c r="T76" s="139"/>
      <c r="U76" s="139"/>
      <c r="V76" s="139"/>
      <c r="W76" s="98"/>
      <c r="X76" s="98"/>
      <c r="Y76" s="98"/>
      <c r="Z76" s="98"/>
      <c r="AA76" s="98"/>
      <c r="AB76" s="98"/>
      <c r="AC76" s="98"/>
      <c r="AD76" s="98"/>
      <c r="AE76" s="98"/>
      <c r="AM76" s="20"/>
      <c r="AN76" s="96"/>
      <c r="AO76" s="96"/>
      <c r="AP76" s="96"/>
      <c r="AQ76" s="96"/>
      <c r="AR76" s="98"/>
      <c r="AV76" s="113"/>
      <c r="AW76" s="113"/>
      <c r="AY76" s="97"/>
    </row>
    <row r="77" spans="1:51" x14ac:dyDescent="0.25">
      <c r="B77" s="136"/>
      <c r="C77" s="99"/>
      <c r="D77" s="99"/>
      <c r="E77" s="99"/>
      <c r="F77" s="99"/>
      <c r="G77" s="99"/>
      <c r="H77" s="99"/>
      <c r="I77" s="100"/>
      <c r="J77" s="100"/>
      <c r="K77" s="100"/>
      <c r="L77" s="100"/>
      <c r="M77" s="100"/>
      <c r="N77" s="100"/>
      <c r="O77" s="100"/>
      <c r="P77" s="100"/>
      <c r="Q77" s="100"/>
      <c r="R77" s="100"/>
      <c r="S77" s="139"/>
      <c r="T77" s="139"/>
      <c r="U77" s="139"/>
      <c r="V77" s="139"/>
      <c r="W77" s="98"/>
      <c r="X77" s="98"/>
      <c r="Y77" s="98"/>
      <c r="Z77" s="98"/>
      <c r="AA77" s="98"/>
      <c r="AB77" s="98"/>
      <c r="AC77" s="98"/>
      <c r="AD77" s="98"/>
      <c r="AE77" s="98"/>
      <c r="AM77" s="20"/>
      <c r="AN77" s="96"/>
      <c r="AO77" s="96"/>
      <c r="AP77" s="96"/>
      <c r="AQ77" s="96"/>
      <c r="AR77" s="98"/>
      <c r="AV77" s="113"/>
      <c r="AW77" s="113"/>
      <c r="AY77" s="97"/>
    </row>
    <row r="78" spans="1:51" x14ac:dyDescent="0.25">
      <c r="A78" s="98"/>
      <c r="B78" s="116"/>
      <c r="C78" s="115"/>
      <c r="D78" s="109"/>
      <c r="E78" s="115"/>
      <c r="F78" s="115"/>
      <c r="G78" s="99"/>
      <c r="H78" s="99"/>
      <c r="I78" s="99"/>
      <c r="J78" s="100"/>
      <c r="K78" s="100"/>
      <c r="L78" s="100"/>
      <c r="M78" s="100"/>
      <c r="N78" s="100"/>
      <c r="O78" s="100"/>
      <c r="P78" s="100"/>
      <c r="Q78" s="100"/>
      <c r="R78" s="100"/>
      <c r="S78" s="100"/>
      <c r="T78" s="214"/>
      <c r="U78" s="215"/>
      <c r="V78" s="215"/>
      <c r="AS78" s="94"/>
      <c r="AT78" s="94"/>
      <c r="AU78" s="94"/>
      <c r="AV78" s="94"/>
      <c r="AW78" s="94"/>
      <c r="AX78" s="94"/>
      <c r="AY78" s="94"/>
    </row>
    <row r="79" spans="1:51" x14ac:dyDescent="0.25">
      <c r="A79" s="98"/>
      <c r="B79" s="117"/>
      <c r="C79" s="118"/>
      <c r="D79" s="119"/>
      <c r="E79" s="118"/>
      <c r="F79" s="118"/>
      <c r="G79" s="118"/>
      <c r="H79" s="118"/>
      <c r="I79" s="118"/>
      <c r="J79" s="120"/>
      <c r="K79" s="120"/>
      <c r="L79" s="120"/>
      <c r="M79" s="120"/>
      <c r="N79" s="120"/>
      <c r="O79" s="120"/>
      <c r="P79" s="120"/>
      <c r="Q79" s="120"/>
      <c r="R79" s="120"/>
      <c r="S79" s="120"/>
      <c r="T79" s="216"/>
      <c r="U79" s="217"/>
      <c r="V79" s="217"/>
      <c r="AS79" s="94"/>
      <c r="AT79" s="94"/>
      <c r="AU79" s="94"/>
      <c r="AV79" s="94"/>
      <c r="AW79" s="94"/>
      <c r="AX79" s="94"/>
      <c r="AY79" s="94"/>
    </row>
    <row r="80" spans="1:51" x14ac:dyDescent="0.25">
      <c r="A80" s="98"/>
      <c r="B80" s="117"/>
      <c r="C80" s="118"/>
      <c r="D80" s="119"/>
      <c r="E80" s="118"/>
      <c r="F80" s="118"/>
      <c r="G80" s="118"/>
      <c r="H80" s="118"/>
      <c r="I80" s="118"/>
      <c r="J80" s="120"/>
      <c r="K80" s="120"/>
      <c r="L80" s="120"/>
      <c r="M80" s="120"/>
      <c r="N80" s="120"/>
      <c r="O80" s="120"/>
      <c r="P80" s="120"/>
      <c r="Q80" s="120"/>
      <c r="R80" s="120"/>
      <c r="S80" s="120"/>
      <c r="T80" s="216"/>
      <c r="U80" s="217"/>
      <c r="V80" s="217"/>
      <c r="AS80" s="94"/>
      <c r="AT80" s="94"/>
      <c r="AU80" s="94"/>
      <c r="AV80" s="94"/>
      <c r="AW80" s="94"/>
      <c r="AX80" s="94"/>
      <c r="AY80" s="94"/>
    </row>
    <row r="81" spans="1:51" x14ac:dyDescent="0.25">
      <c r="A81" s="98"/>
      <c r="B81" s="218"/>
      <c r="C81" s="118"/>
      <c r="D81" s="119"/>
      <c r="E81" s="118"/>
      <c r="F81" s="118"/>
      <c r="G81" s="118"/>
      <c r="H81" s="118"/>
      <c r="I81" s="118"/>
      <c r="J81" s="120"/>
      <c r="K81" s="120"/>
      <c r="L81" s="120"/>
      <c r="M81" s="120"/>
      <c r="N81" s="120"/>
      <c r="O81" s="120"/>
      <c r="P81" s="120"/>
      <c r="Q81" s="120"/>
      <c r="R81" s="120"/>
      <c r="S81" s="120"/>
      <c r="T81" s="216"/>
      <c r="U81" s="217"/>
      <c r="V81" s="217"/>
      <c r="AS81" s="94"/>
      <c r="AT81" s="94"/>
      <c r="AU81" s="94"/>
      <c r="AV81" s="94"/>
      <c r="AW81" s="94"/>
      <c r="AX81" s="94"/>
      <c r="AY81" s="94"/>
    </row>
    <row r="82" spans="1:51" x14ac:dyDescent="0.25">
      <c r="B82" s="218"/>
      <c r="C82" s="161"/>
      <c r="D82" s="161"/>
      <c r="E82" s="161"/>
      <c r="F82" s="161"/>
      <c r="G82" s="161"/>
      <c r="H82" s="161"/>
      <c r="I82" s="161"/>
      <c r="J82" s="161"/>
      <c r="K82" s="161"/>
      <c r="L82" s="161"/>
      <c r="M82" s="161"/>
      <c r="N82" s="161"/>
      <c r="O82" s="219"/>
      <c r="P82" s="220"/>
      <c r="Q82" s="220"/>
      <c r="R82" s="161"/>
      <c r="S82" s="161"/>
      <c r="T82" s="161"/>
      <c r="U82" s="161"/>
      <c r="V82" s="161"/>
      <c r="AS82" s="94"/>
      <c r="AT82" s="94"/>
      <c r="AU82" s="94"/>
      <c r="AV82" s="94"/>
      <c r="AW82" s="94"/>
      <c r="AX82" s="94"/>
      <c r="AY82" s="94"/>
    </row>
    <row r="83" spans="1:51" x14ac:dyDescent="0.25">
      <c r="B83" s="218"/>
      <c r="C83" s="161"/>
      <c r="D83" s="161"/>
      <c r="E83" s="161"/>
      <c r="F83" s="161"/>
      <c r="G83" s="161"/>
      <c r="H83" s="161"/>
      <c r="I83" s="161"/>
      <c r="J83" s="161"/>
      <c r="K83" s="161"/>
      <c r="L83" s="161"/>
      <c r="M83" s="161"/>
      <c r="N83" s="161"/>
      <c r="O83" s="219"/>
      <c r="P83" s="220"/>
      <c r="Q83" s="220"/>
      <c r="R83" s="161"/>
      <c r="S83" s="161"/>
      <c r="T83" s="161"/>
      <c r="U83" s="161"/>
      <c r="V83" s="161"/>
      <c r="AS83" s="94"/>
      <c r="AT83" s="94"/>
      <c r="AU83" s="94"/>
      <c r="AV83" s="94"/>
      <c r="AW83" s="94"/>
      <c r="AX83" s="94"/>
      <c r="AY83" s="94"/>
    </row>
    <row r="84" spans="1:51" x14ac:dyDescent="0.25">
      <c r="B84" s="161"/>
      <c r="C84" s="161"/>
      <c r="D84" s="161"/>
      <c r="E84" s="161"/>
      <c r="F84" s="161"/>
      <c r="G84" s="161"/>
      <c r="H84" s="161"/>
      <c r="I84" s="161"/>
      <c r="J84" s="161"/>
      <c r="K84" s="161"/>
      <c r="L84" s="161"/>
      <c r="M84" s="161"/>
      <c r="N84" s="161"/>
      <c r="O84" s="219"/>
      <c r="P84" s="220"/>
      <c r="Q84" s="220"/>
      <c r="R84" s="161"/>
      <c r="S84" s="161"/>
      <c r="T84" s="161"/>
      <c r="U84" s="161"/>
      <c r="V84" s="161"/>
      <c r="AS84" s="94"/>
      <c r="AT84" s="94"/>
      <c r="AU84" s="94"/>
      <c r="AV84" s="94"/>
      <c r="AW84" s="94"/>
      <c r="AX84" s="94"/>
      <c r="AY84" s="94"/>
    </row>
    <row r="85" spans="1:51" x14ac:dyDescent="0.25">
      <c r="B85" s="161"/>
      <c r="C85" s="161"/>
      <c r="D85" s="161"/>
      <c r="E85" s="161"/>
      <c r="F85" s="161"/>
      <c r="G85" s="161"/>
      <c r="H85" s="161"/>
      <c r="I85" s="161"/>
      <c r="J85" s="161"/>
      <c r="K85" s="161"/>
      <c r="L85" s="161"/>
      <c r="M85" s="161"/>
      <c r="N85" s="161"/>
      <c r="O85" s="219"/>
      <c r="P85" s="220"/>
      <c r="Q85" s="220"/>
      <c r="R85" s="220"/>
      <c r="S85" s="220"/>
      <c r="T85" s="161"/>
      <c r="U85" s="161"/>
      <c r="V85" s="161"/>
      <c r="AS85" s="94"/>
      <c r="AT85" s="94"/>
      <c r="AU85" s="94"/>
      <c r="AV85" s="94"/>
      <c r="AW85" s="94"/>
      <c r="AX85" s="94"/>
      <c r="AY85" s="94"/>
    </row>
    <row r="86" spans="1:51" x14ac:dyDescent="0.25">
      <c r="B86" s="161"/>
      <c r="C86" s="161"/>
      <c r="D86" s="161"/>
      <c r="E86" s="161"/>
      <c r="F86" s="161"/>
      <c r="G86" s="161"/>
      <c r="H86" s="161"/>
      <c r="I86" s="161"/>
      <c r="J86" s="161"/>
      <c r="K86" s="161"/>
      <c r="L86" s="161"/>
      <c r="M86" s="161"/>
      <c r="N86" s="161"/>
      <c r="O86" s="219"/>
      <c r="P86" s="220"/>
      <c r="Q86" s="220"/>
      <c r="R86" s="220"/>
      <c r="S86" s="220"/>
      <c r="T86" s="220"/>
      <c r="U86" s="161"/>
      <c r="V86" s="161"/>
      <c r="AS86" s="94"/>
      <c r="AT86" s="94"/>
      <c r="AU86" s="94"/>
      <c r="AV86" s="94"/>
      <c r="AW86" s="94"/>
      <c r="AX86" s="94"/>
      <c r="AY86" s="94"/>
    </row>
    <row r="87" spans="1:51" x14ac:dyDescent="0.25">
      <c r="B87" s="161"/>
      <c r="C87" s="161"/>
      <c r="D87" s="161"/>
      <c r="E87" s="161"/>
      <c r="F87" s="161"/>
      <c r="G87" s="161"/>
      <c r="H87" s="161"/>
      <c r="I87" s="161"/>
      <c r="J87" s="161"/>
      <c r="K87" s="161"/>
      <c r="L87" s="161"/>
      <c r="M87" s="161"/>
      <c r="N87" s="161"/>
      <c r="O87" s="219"/>
      <c r="P87" s="220"/>
      <c r="Q87" s="220"/>
      <c r="R87" s="220"/>
      <c r="S87" s="220"/>
      <c r="T87" s="220"/>
      <c r="U87" s="161"/>
      <c r="V87" s="161"/>
      <c r="AS87" s="94"/>
      <c r="AT87" s="94"/>
      <c r="AU87" s="94"/>
      <c r="AV87" s="94"/>
      <c r="AW87" s="94"/>
      <c r="AX87" s="94"/>
      <c r="AY87" s="94"/>
    </row>
    <row r="88" spans="1:51" x14ac:dyDescent="0.25">
      <c r="B88" s="161"/>
      <c r="C88" s="161"/>
      <c r="D88" s="161"/>
      <c r="E88" s="161"/>
      <c r="F88" s="161"/>
      <c r="G88" s="161"/>
      <c r="H88" s="161"/>
      <c r="I88" s="161"/>
      <c r="J88" s="161"/>
      <c r="K88" s="161"/>
      <c r="L88" s="161"/>
      <c r="M88" s="161"/>
      <c r="N88" s="161"/>
      <c r="O88" s="219"/>
      <c r="P88" s="220"/>
      <c r="Q88" s="161"/>
      <c r="R88" s="161"/>
      <c r="S88" s="161"/>
      <c r="T88" s="220"/>
      <c r="U88" s="161"/>
      <c r="V88" s="161"/>
      <c r="AS88" s="94"/>
      <c r="AT88" s="94"/>
      <c r="AU88" s="94"/>
      <c r="AV88" s="94"/>
      <c r="AW88" s="94"/>
      <c r="AX88" s="94"/>
      <c r="AY88" s="94"/>
    </row>
    <row r="89" spans="1:51" x14ac:dyDescent="0.25">
      <c r="O89" s="96"/>
      <c r="Q89" s="96"/>
      <c r="R89" s="96"/>
      <c r="S89" s="96"/>
      <c r="AS89" s="94"/>
      <c r="AT89" s="94"/>
      <c r="AU89" s="94"/>
      <c r="AV89" s="94"/>
      <c r="AW89" s="94"/>
      <c r="AX89" s="94"/>
      <c r="AY89" s="94"/>
    </row>
    <row r="90" spans="1:51" x14ac:dyDescent="0.25">
      <c r="O90" s="12"/>
      <c r="P90" s="96"/>
      <c r="Q90" s="96"/>
      <c r="R90" s="96"/>
      <c r="S90" s="96"/>
      <c r="T90" s="96"/>
      <c r="AS90" s="94"/>
      <c r="AT90" s="94"/>
      <c r="AU90" s="94"/>
      <c r="AV90" s="94"/>
      <c r="AW90" s="94"/>
      <c r="AX90" s="94"/>
      <c r="AY90" s="94"/>
    </row>
    <row r="91" spans="1:51" x14ac:dyDescent="0.25">
      <c r="O91" s="12"/>
      <c r="P91" s="96"/>
      <c r="Q91" s="96"/>
      <c r="R91" s="96"/>
      <c r="S91" s="96"/>
      <c r="T91" s="96"/>
      <c r="U91" s="96"/>
      <c r="AS91" s="94"/>
      <c r="AT91" s="94"/>
      <c r="AU91" s="94"/>
      <c r="AV91" s="94"/>
      <c r="AW91" s="94"/>
      <c r="AX91" s="94"/>
      <c r="AY91" s="94"/>
    </row>
    <row r="92" spans="1:51" x14ac:dyDescent="0.25">
      <c r="O92" s="12"/>
      <c r="P92" s="96"/>
      <c r="T92" s="96"/>
      <c r="U92" s="96"/>
      <c r="AS92" s="94"/>
      <c r="AT92" s="94"/>
      <c r="AU92" s="94"/>
      <c r="AV92" s="94"/>
      <c r="AW92" s="94"/>
      <c r="AX92" s="94"/>
      <c r="AY92" s="94"/>
    </row>
    <row r="104" spans="45:51" x14ac:dyDescent="0.25">
      <c r="AS104" s="94"/>
      <c r="AT104" s="94"/>
      <c r="AU104" s="94"/>
      <c r="AV104" s="94"/>
      <c r="AW104" s="94"/>
      <c r="AX104" s="94"/>
      <c r="AY104" s="94"/>
    </row>
  </sheetData>
  <protectedRanges>
    <protectedRange sqref="S78:T81"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8:R81" name="Range2_12_1_6_1_1"/>
    <protectedRange sqref="L78:M81" name="Range2_2_12_1_7_1_1"/>
    <protectedRange sqref="AS11:AS15" name="Range1_4_1_1_1_1"/>
    <protectedRange sqref="J11:J15 J26:J34" name="Range1_1_2_1_10_1_1_1_1"/>
    <protectedRange sqref="S38:S40 S55:S77 S42:S52" name="Range2_12_3_1_1_1_1"/>
    <protectedRange sqref="D38:H38 N55:R55 N59:R77 N38:R40 N42:R52" name="Range2_12_1_3_1_1_1_1"/>
    <protectedRange sqref="I38:M38 F49:M49 G48:M48 E59:M77 E55:M55 E50:M52 E39:M40 E57:H58 E42:M47" name="Range2_2_12_1_6_1_1_1_1"/>
    <protectedRange sqref="D55 D50:D52 D39:D40 D57:D77 D42:D47" name="Range2_1_1_1_1_11_1_1_1_1_1_1"/>
    <protectedRange sqref="C55 C50:C52 C39:C40 C57:C77 C42:C47" name="Range2_1_2_1_1_1_1_1"/>
    <protectedRange sqref="C38" name="Range2_3_1_1_1_1_1"/>
    <protectedRange sqref="Q35" name="Range1_16_3_1_1_1_1_1_2"/>
    <protectedRange sqref="P35" name="Range1_16_3_1_1_2"/>
    <protectedRange sqref="U35 V11:V34 X11:AB34" name="Range1_16_3_1_1_3"/>
    <protectedRange sqref="L6 D6 D8 O8:U8" name="Range1_16_3_1_1_7"/>
    <protectedRange sqref="J78:K81" name="Range2_2_12_1_4_1_1_1_1_1_1_1_1_1_1_1_1_1_1_1"/>
    <protectedRange sqref="I78:I81" name="Range2_2_12_1_7_1_1_2_2_1_2"/>
    <protectedRange sqref="F78:H81" name="Range2_2_12_1_3_1_2_1_1_1_1_2_1_1_1_1_1_1_1_1_1_1_1"/>
    <protectedRange sqref="E78:E81"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 AR16 AR20 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E49" name="Range2_2_12_1_6_1_1_1_1_2"/>
    <protectedRange sqref="D49" name="Range2_1_1_1_1_11_1_1_1_1_1_1_2"/>
    <protectedRange sqref="C49" name="Range2_1_2_1_1_1_1_1_2"/>
    <protectedRange sqref="N58:R58" name="Range2_12_1_3_1_1_1_1_2_1_2_2_2_2_2_2_2_2_2_2"/>
    <protectedRange sqref="I58:M58" name="Range2_2_12_1_6_1_1_1_1_3_1_2_2_2_3_2_2_2_2_2_2"/>
    <protectedRange sqref="N57:R57" name="Range2_12_1_3_1_1_1_1_2_1_2_2_2_2_2_2_3_2_2_2_2_2_2"/>
    <protectedRange sqref="I57:M57" name="Range2_2_12_1_6_1_1_1_1_3_1_2_2_2_3_2_2_3_2_2_2_2_2_2"/>
    <protectedRange sqref="E56" name="Range2_2_12_1_6_1_1_1_1_3_1_2_2_2_1_2_2_2_2_2_2_2_2_2_2_2_2_2"/>
    <protectedRange sqref="D56" name="Range2_1_1_1_1_11_1_1_1_1_1_1_3_1_2_2_2_1_2_2_2_2_2_2_2_2_2_2_2_2_2"/>
    <protectedRange sqref="N56:R56" name="Range2_12_1_3_1_1_1_1_2_1_2_2_2_2_2_2_3_2_2_2_2_2_2_2_2"/>
    <protectedRange sqref="I56:M56" name="Range2_2_12_1_6_1_1_1_1_3_1_2_2_2_3_2_2_3_2_2_2_2_2_2_2_2"/>
    <protectedRange sqref="G56:H56" name="Range2_2_12_1_6_1_1_1_1_2_2_1_2_2_2_2_2_2_3_2_2_2_2_2_2_2_2"/>
    <protectedRange sqref="F56" name="Range2_2_12_1_6_1_1_1_1_3_1_2_2_2_1_2_2_2_2_2_2_2_2_2_2_2_2_2_2_2"/>
    <protectedRange sqref="C56" name="Range2_1_2_1_1_1_1_1_3_1_2_2_1_2_1_2_2_2_2_2_2_2_2_2_2_2_2_2_2"/>
    <protectedRange sqref="Q10" name="Range1_16_3_1_1_1_1_1_4_1"/>
    <protectedRange sqref="AG10" name="Range1_16_3_1_1_1_1_1_3"/>
    <protectedRange sqref="AP10" name="Range1_16_3_1_1_1_1_1_5"/>
    <protectedRange sqref="F48" name="Range2_12_5_1_1_1_2_2_1_1_1_1_1_1_1_1_1_1_1_2_1_1_1_2_1_1_1_1_1_1_1_1_1_1_1_1_1_1_1_1_2_1_1_1_1_1_1_1_1_1_2_1_1_3_1_1_1_3_1_1_1_1_1_1_1_1_1_1_1_1_1_1_1_1_1_1_1_1_1_1_2_1_1_1_1_1_1_1_1_1_1_1_2_2_1_2_1_1_1_1_1_1_1_1_1_1_1_1_1_2_2_2_2_2_2_2_2_1_1_1_2_3_2__4"/>
    <protectedRange sqref="C48"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60" name="Range2_12_5_1_1_1_1_1_2_1_1_2_1_1_1_1_1_1_1_1_1_1_1_1_1_1_1_1_1_2_1_1_1_1_1_1_1_1_1_1_1_1_1_1_3_1_1_1_2_1_1_1_1_1_1_1_1_1_2_1_1_1_1_1_1_1_1_1_1_1_1_1_1_1_1_1_1_1_1_1_1_1_1_1_1_2_1_1_1_2_2_1_1"/>
    <protectedRange sqref="B61" name="Range2_12_5_1_1_1_2_1_1_1_1_1_1_1_1_1_1_1_2_1_2_1_1_1_1_1_1_1_1_1_2_1_1_1_1_1_1_1_1_1_1_1_1_1_1_1_1_1_1_1_1_1_1_1_1_1_1_1_1_1_1_1_1_1_1_1_1_1_1_1_1_1_1_1_2_1_1_1_1_1_1_1_1_1_2_1_2_1_1_1_1_1_2_1_1_1_1_1_1_1_1_2_1_1_1_1_1_2_1_1"/>
    <protectedRange sqref="AR13:AR15 AR17:AR19 AR21:AR23 AR11" name="Range1_16_3_1_1_5_1_2"/>
    <protectedRange sqref="AR25:AR34" name="Range1_16_3_1_1_5_2"/>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S41" name="Range2_12_3_1_1_1_1_1"/>
    <protectedRange sqref="N41:R41" name="Range2_12_1_3_1_1_1_1_1"/>
    <protectedRange sqref="E41:M41" name="Range2_2_12_1_6_1_1_1_1_1"/>
    <protectedRange sqref="D41" name="Range2_1_1_1_1_11_1_1_1_1_1_1_1"/>
    <protectedRange sqref="C41" name="Range2_1_2_1_1_1_1_1_1"/>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6"/>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3"/>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15 AA11:AA12 AA33:AA34 X33:Y34 AA14:AA15 X16:AB32">
    <cfRule type="containsText" dxfId="552" priority="48" operator="containsText" text="N/A">
      <formula>NOT(ISERROR(SEARCH("N/A",X11)))</formula>
    </cfRule>
    <cfRule type="cellIs" dxfId="551" priority="61" operator="equal">
      <formula>0</formula>
    </cfRule>
  </conditionalFormatting>
  <conditionalFormatting sqref="AC11:AE34 X11:Y15 AA11:AA12 AA33:AA34 X33:Y34 AA14:AA15 X16:AB32">
    <cfRule type="cellIs" dxfId="550" priority="60" operator="greaterThanOrEqual">
      <formula>1185</formula>
    </cfRule>
  </conditionalFormatting>
  <conditionalFormatting sqref="AC11:AE34 X11:Y15 AA11:AA12 AA33:AA34 X33:Y34 AA14:AA15 X16:AB32">
    <cfRule type="cellIs" dxfId="549" priority="59" operator="between">
      <formula>0.1</formula>
      <formula>1184</formula>
    </cfRule>
  </conditionalFormatting>
  <conditionalFormatting sqref="X8">
    <cfRule type="cellIs" dxfId="548" priority="58" operator="equal">
      <formula>0</formula>
    </cfRule>
  </conditionalFormatting>
  <conditionalFormatting sqref="X8">
    <cfRule type="cellIs" dxfId="547" priority="57" operator="greaterThan">
      <formula>1179</formula>
    </cfRule>
  </conditionalFormatting>
  <conditionalFormatting sqref="X8">
    <cfRule type="cellIs" dxfId="546" priority="56" operator="greaterThan">
      <formula>99</formula>
    </cfRule>
  </conditionalFormatting>
  <conditionalFormatting sqref="X8">
    <cfRule type="cellIs" dxfId="545" priority="55" operator="greaterThan">
      <formula>0.99</formula>
    </cfRule>
  </conditionalFormatting>
  <conditionalFormatting sqref="AB8">
    <cfRule type="cellIs" dxfId="544" priority="54" operator="equal">
      <formula>0</formula>
    </cfRule>
  </conditionalFormatting>
  <conditionalFormatting sqref="AB8">
    <cfRule type="cellIs" dxfId="543" priority="53" operator="greaterThan">
      <formula>1179</formula>
    </cfRule>
  </conditionalFormatting>
  <conditionalFormatting sqref="AB8">
    <cfRule type="cellIs" dxfId="542" priority="52" operator="greaterThan">
      <formula>99</formula>
    </cfRule>
  </conditionalFormatting>
  <conditionalFormatting sqref="AB8">
    <cfRule type="cellIs" dxfId="541" priority="51" operator="greaterThan">
      <formula>0.99</formula>
    </cfRule>
  </conditionalFormatting>
  <conditionalFormatting sqref="AH11:AH31">
    <cfRule type="cellIs" dxfId="540" priority="49" operator="greaterThan">
      <formula>$AH$8</formula>
    </cfRule>
    <cfRule type="cellIs" dxfId="539" priority="50" operator="greaterThan">
      <formula>$AH$8</formula>
    </cfRule>
  </conditionalFormatting>
  <conditionalFormatting sqref="AB11:AB12 AB33:AB34 AB14:AB15">
    <cfRule type="containsText" dxfId="538" priority="44" operator="containsText" text="N/A">
      <formula>NOT(ISERROR(SEARCH("N/A",AB11)))</formula>
    </cfRule>
    <cfRule type="cellIs" dxfId="537" priority="47" operator="equal">
      <formula>0</formula>
    </cfRule>
  </conditionalFormatting>
  <conditionalFormatting sqref="AB11:AB12 AB33:AB34 AB14:AB15">
    <cfRule type="cellIs" dxfId="536" priority="46" operator="greaterThanOrEqual">
      <formula>1185</formula>
    </cfRule>
  </conditionalFormatting>
  <conditionalFormatting sqref="AB11:AB12 AB33:AB34 AB14:AB15">
    <cfRule type="cellIs" dxfId="535" priority="45" operator="between">
      <formula>0.1</formula>
      <formula>1184</formula>
    </cfRule>
  </conditionalFormatting>
  <conditionalFormatting sqref="AN11:AN35 AO11:AO34">
    <cfRule type="cellIs" dxfId="534" priority="43" operator="equal">
      <formula>0</formula>
    </cfRule>
  </conditionalFormatting>
  <conditionalFormatting sqref="AN11:AN35 AO11:AO34">
    <cfRule type="cellIs" dxfId="533" priority="42" operator="greaterThan">
      <formula>1179</formula>
    </cfRule>
  </conditionalFormatting>
  <conditionalFormatting sqref="AN11:AN35 AO11:AO34">
    <cfRule type="cellIs" dxfId="532" priority="41" operator="greaterThan">
      <formula>99</formula>
    </cfRule>
  </conditionalFormatting>
  <conditionalFormatting sqref="AN11:AN35 AO11:AO34">
    <cfRule type="cellIs" dxfId="531" priority="40" operator="greaterThan">
      <formula>0.99</formula>
    </cfRule>
  </conditionalFormatting>
  <conditionalFormatting sqref="AQ11:AQ34">
    <cfRule type="cellIs" dxfId="530" priority="39" operator="equal">
      <formula>0</formula>
    </cfRule>
  </conditionalFormatting>
  <conditionalFormatting sqref="AQ11:AQ34">
    <cfRule type="cellIs" dxfId="529" priority="38" operator="greaterThan">
      <formula>1179</formula>
    </cfRule>
  </conditionalFormatting>
  <conditionalFormatting sqref="AQ11:AQ34">
    <cfRule type="cellIs" dxfId="528" priority="37" operator="greaterThan">
      <formula>99</formula>
    </cfRule>
  </conditionalFormatting>
  <conditionalFormatting sqref="AQ11:AQ34">
    <cfRule type="cellIs" dxfId="527" priority="36" operator="greaterThan">
      <formula>0.99</formula>
    </cfRule>
  </conditionalFormatting>
  <conditionalFormatting sqref="Z11:Z12 Z33:Z34 Z14:Z15">
    <cfRule type="containsText" dxfId="526" priority="32" operator="containsText" text="N/A">
      <formula>NOT(ISERROR(SEARCH("N/A",Z11)))</formula>
    </cfRule>
    <cfRule type="cellIs" dxfId="525" priority="35" operator="equal">
      <formula>0</formula>
    </cfRule>
  </conditionalFormatting>
  <conditionalFormatting sqref="Z11:Z12 Z33:Z34 Z14:Z15">
    <cfRule type="cellIs" dxfId="524" priority="34" operator="greaterThanOrEqual">
      <formula>1185</formula>
    </cfRule>
  </conditionalFormatting>
  <conditionalFormatting sqref="Z11:Z12 Z33:Z34 Z14:Z15">
    <cfRule type="cellIs" dxfId="523" priority="33" operator="between">
      <formula>0.1</formula>
      <formula>1184</formula>
    </cfRule>
  </conditionalFormatting>
  <conditionalFormatting sqref="AJ11:AN35">
    <cfRule type="cellIs" dxfId="522" priority="31" operator="equal">
      <formula>0</formula>
    </cfRule>
  </conditionalFormatting>
  <conditionalFormatting sqref="AJ11:AN35">
    <cfRule type="cellIs" dxfId="521" priority="30" operator="greaterThan">
      <formula>1179</formula>
    </cfRule>
  </conditionalFormatting>
  <conditionalFormatting sqref="AJ11:AN35">
    <cfRule type="cellIs" dxfId="520" priority="29" operator="greaterThan">
      <formula>99</formula>
    </cfRule>
  </conditionalFormatting>
  <conditionalFormatting sqref="AJ11:AN35">
    <cfRule type="cellIs" dxfId="519" priority="28" operator="greaterThan">
      <formula>0.99</formula>
    </cfRule>
  </conditionalFormatting>
  <conditionalFormatting sqref="AP11:AP34">
    <cfRule type="cellIs" dxfId="518" priority="27" operator="equal">
      <formula>0</formula>
    </cfRule>
  </conditionalFormatting>
  <conditionalFormatting sqref="AP11:AP34">
    <cfRule type="cellIs" dxfId="517" priority="26" operator="greaterThan">
      <formula>1179</formula>
    </cfRule>
  </conditionalFormatting>
  <conditionalFormatting sqref="AP11:AP34">
    <cfRule type="cellIs" dxfId="516" priority="25" operator="greaterThan">
      <formula>99</formula>
    </cfRule>
  </conditionalFormatting>
  <conditionalFormatting sqref="AP11:AP34">
    <cfRule type="cellIs" dxfId="515" priority="24" operator="greaterThan">
      <formula>0.99</formula>
    </cfRule>
  </conditionalFormatting>
  <conditionalFormatting sqref="AH32:AH34">
    <cfRule type="cellIs" dxfId="514" priority="22" operator="greaterThan">
      <formula>$AH$8</formula>
    </cfRule>
    <cfRule type="cellIs" dxfId="513" priority="23" operator="greaterThan">
      <formula>$AH$8</formula>
    </cfRule>
  </conditionalFormatting>
  <conditionalFormatting sqref="AI11:AI34">
    <cfRule type="cellIs" dxfId="512" priority="21" operator="greaterThan">
      <formula>$AI$8</formula>
    </cfRule>
  </conditionalFormatting>
  <conditionalFormatting sqref="AL32:AN34 AM12:AN12 AL11:AL31">
    <cfRule type="cellIs" dxfId="511" priority="20" operator="equal">
      <formula>0</formula>
    </cfRule>
  </conditionalFormatting>
  <conditionalFormatting sqref="AL32:AN34 AM12:AN12 AL11:AL31">
    <cfRule type="cellIs" dxfId="510" priority="19" operator="greaterThan">
      <formula>1179</formula>
    </cfRule>
  </conditionalFormatting>
  <conditionalFormatting sqref="AL32:AN34 AM12:AN12 AL11:AL31">
    <cfRule type="cellIs" dxfId="509" priority="18" operator="greaterThan">
      <formula>99</formula>
    </cfRule>
  </conditionalFormatting>
  <conditionalFormatting sqref="AL32:AN34 AM12:AN12 AL11:AL31">
    <cfRule type="cellIs" dxfId="508" priority="17" operator="greaterThan">
      <formula>0.99</formula>
    </cfRule>
  </conditionalFormatting>
  <conditionalFormatting sqref="AM16:AM34">
    <cfRule type="cellIs" dxfId="507" priority="16" operator="equal">
      <formula>0</formula>
    </cfRule>
  </conditionalFormatting>
  <conditionalFormatting sqref="AM16:AM34">
    <cfRule type="cellIs" dxfId="506" priority="15" operator="greaterThan">
      <formula>1179</formula>
    </cfRule>
  </conditionalFormatting>
  <conditionalFormatting sqref="AM16:AM34">
    <cfRule type="cellIs" dxfId="505" priority="14" operator="greaterThan">
      <formula>99</formula>
    </cfRule>
  </conditionalFormatting>
  <conditionalFormatting sqref="AM16:AM34">
    <cfRule type="cellIs" dxfId="504" priority="13" operator="greaterThan">
      <formula>0.99</formula>
    </cfRule>
  </conditionalFormatting>
  <conditionalFormatting sqref="AA13">
    <cfRule type="containsText" dxfId="503" priority="9" operator="containsText" text="N/A">
      <formula>NOT(ISERROR(SEARCH("N/A",AA13)))</formula>
    </cfRule>
    <cfRule type="cellIs" dxfId="502" priority="12" operator="equal">
      <formula>0</formula>
    </cfRule>
  </conditionalFormatting>
  <conditionalFormatting sqref="AA13">
    <cfRule type="cellIs" dxfId="501" priority="11" operator="greaterThanOrEqual">
      <formula>1185</formula>
    </cfRule>
  </conditionalFormatting>
  <conditionalFormatting sqref="AA13">
    <cfRule type="cellIs" dxfId="500" priority="10" operator="between">
      <formula>0.1</formula>
      <formula>1184</formula>
    </cfRule>
  </conditionalFormatting>
  <conditionalFormatting sqref="AB13">
    <cfRule type="containsText" dxfId="499" priority="5" operator="containsText" text="N/A">
      <formula>NOT(ISERROR(SEARCH("N/A",AB13)))</formula>
    </cfRule>
    <cfRule type="cellIs" dxfId="498" priority="8" operator="equal">
      <formula>0</formula>
    </cfRule>
  </conditionalFormatting>
  <conditionalFormatting sqref="AB13">
    <cfRule type="cellIs" dxfId="497" priority="7" operator="greaterThanOrEqual">
      <formula>1185</formula>
    </cfRule>
  </conditionalFormatting>
  <conditionalFormatting sqref="AB13">
    <cfRule type="cellIs" dxfId="496" priority="6" operator="between">
      <formula>0.1</formula>
      <formula>1184</formula>
    </cfRule>
  </conditionalFormatting>
  <conditionalFormatting sqref="Z13">
    <cfRule type="containsText" dxfId="495" priority="1" operator="containsText" text="N/A">
      <formula>NOT(ISERROR(SEARCH("N/A",Z13)))</formula>
    </cfRule>
    <cfRule type="cellIs" dxfId="494" priority="4" operator="equal">
      <formula>0</formula>
    </cfRule>
  </conditionalFormatting>
  <conditionalFormatting sqref="Z13">
    <cfRule type="cellIs" dxfId="493" priority="3" operator="greaterThanOrEqual">
      <formula>1185</formula>
    </cfRule>
  </conditionalFormatting>
  <conditionalFormatting sqref="Z13">
    <cfRule type="cellIs" dxfId="492" priority="2" operator="between">
      <formula>0.1</formula>
      <formula>1184</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04"/>
  <sheetViews>
    <sheetView showWhiteSpace="0" topLeftCell="A39" zoomScaleNormal="100" workbookViewId="0">
      <selection activeCell="B53" sqref="B53:B55"/>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126</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234"/>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31" t="s">
        <v>10</v>
      </c>
      <c r="I7" s="108" t="s">
        <v>11</v>
      </c>
      <c r="J7" s="108" t="s">
        <v>12</v>
      </c>
      <c r="K7" s="108" t="s">
        <v>13</v>
      </c>
      <c r="L7" s="12"/>
      <c r="M7" s="12"/>
      <c r="N7" s="12"/>
      <c r="O7" s="231"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42606</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26827</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235" t="s">
        <v>51</v>
      </c>
      <c r="V9" s="235" t="s">
        <v>52</v>
      </c>
      <c r="W9" s="283" t="s">
        <v>53</v>
      </c>
      <c r="X9" s="284" t="s">
        <v>54</v>
      </c>
      <c r="Y9" s="285"/>
      <c r="Z9" s="285"/>
      <c r="AA9" s="285"/>
      <c r="AB9" s="285"/>
      <c r="AC9" s="285"/>
      <c r="AD9" s="285"/>
      <c r="AE9" s="286"/>
      <c r="AF9" s="233" t="s">
        <v>55</v>
      </c>
      <c r="AG9" s="233" t="s">
        <v>56</v>
      </c>
      <c r="AH9" s="272" t="s">
        <v>57</v>
      </c>
      <c r="AI9" s="287" t="s">
        <v>58</v>
      </c>
      <c r="AJ9" s="235" t="s">
        <v>59</v>
      </c>
      <c r="AK9" s="235" t="s">
        <v>60</v>
      </c>
      <c r="AL9" s="235" t="s">
        <v>61</v>
      </c>
      <c r="AM9" s="235" t="s">
        <v>62</v>
      </c>
      <c r="AN9" s="235" t="s">
        <v>63</v>
      </c>
      <c r="AO9" s="235" t="s">
        <v>64</v>
      </c>
      <c r="AP9" s="235" t="s">
        <v>65</v>
      </c>
      <c r="AQ9" s="270" t="s">
        <v>66</v>
      </c>
      <c r="AR9" s="235" t="s">
        <v>67</v>
      </c>
      <c r="AS9" s="272" t="s">
        <v>68</v>
      </c>
      <c r="AV9" s="35" t="s">
        <v>69</v>
      </c>
      <c r="AW9" s="35" t="s">
        <v>70</v>
      </c>
      <c r="AY9" s="36" t="s">
        <v>71</v>
      </c>
    </row>
    <row r="10" spans="2:51" x14ac:dyDescent="0.25">
      <c r="B10" s="235" t="s">
        <v>72</v>
      </c>
      <c r="C10" s="235" t="s">
        <v>73</v>
      </c>
      <c r="D10" s="235" t="s">
        <v>74</v>
      </c>
      <c r="E10" s="235" t="s">
        <v>75</v>
      </c>
      <c r="F10" s="235" t="s">
        <v>74</v>
      </c>
      <c r="G10" s="235" t="s">
        <v>75</v>
      </c>
      <c r="H10" s="266"/>
      <c r="I10" s="235" t="s">
        <v>75</v>
      </c>
      <c r="J10" s="235" t="s">
        <v>75</v>
      </c>
      <c r="K10" s="235" t="s">
        <v>75</v>
      </c>
      <c r="L10" s="28" t="s">
        <v>29</v>
      </c>
      <c r="M10" s="269"/>
      <c r="N10" s="28" t="s">
        <v>29</v>
      </c>
      <c r="O10" s="271"/>
      <c r="P10" s="271"/>
      <c r="Q10" s="1">
        <f>'AUG 23'!Q34</f>
        <v>14404879</v>
      </c>
      <c r="R10" s="280"/>
      <c r="S10" s="281"/>
      <c r="T10" s="282"/>
      <c r="U10" s="235" t="s">
        <v>75</v>
      </c>
      <c r="V10" s="235" t="s">
        <v>75</v>
      </c>
      <c r="W10" s="283"/>
      <c r="X10" s="37" t="s">
        <v>76</v>
      </c>
      <c r="Y10" s="37" t="s">
        <v>77</v>
      </c>
      <c r="Z10" s="37" t="s">
        <v>78</v>
      </c>
      <c r="AA10" s="37" t="s">
        <v>79</v>
      </c>
      <c r="AB10" s="37" t="s">
        <v>80</v>
      </c>
      <c r="AC10" s="37" t="s">
        <v>81</v>
      </c>
      <c r="AD10" s="37" t="s">
        <v>82</v>
      </c>
      <c r="AE10" s="37" t="s">
        <v>83</v>
      </c>
      <c r="AF10" s="38"/>
      <c r="AG10" s="1">
        <f>'AUG 23'!AG34</f>
        <v>49524602</v>
      </c>
      <c r="AH10" s="272"/>
      <c r="AI10" s="288"/>
      <c r="AJ10" s="235" t="s">
        <v>84</v>
      </c>
      <c r="AK10" s="235" t="s">
        <v>84</v>
      </c>
      <c r="AL10" s="235" t="s">
        <v>84</v>
      </c>
      <c r="AM10" s="235" t="s">
        <v>84</v>
      </c>
      <c r="AN10" s="235" t="s">
        <v>84</v>
      </c>
      <c r="AO10" s="235" t="s">
        <v>84</v>
      </c>
      <c r="AP10" s="1">
        <f>'AUG 23'!AP34</f>
        <v>11180382</v>
      </c>
      <c r="AQ10" s="271"/>
      <c r="AR10" s="232" t="s">
        <v>85</v>
      </c>
      <c r="AS10" s="272"/>
      <c r="AV10" s="39" t="s">
        <v>86</v>
      </c>
      <c r="AW10" s="39" t="s">
        <v>87</v>
      </c>
      <c r="AY10" s="80" t="s">
        <v>126</v>
      </c>
    </row>
    <row r="11" spans="2:51" x14ac:dyDescent="0.25">
      <c r="B11" s="40">
        <v>2</v>
      </c>
      <c r="C11" s="40">
        <v>4.1666666666666664E-2</v>
      </c>
      <c r="D11" s="102">
        <v>4</v>
      </c>
      <c r="E11" s="41">
        <f t="shared" ref="E11:E34" si="0">D11/1.42</f>
        <v>2.8169014084507045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131</v>
      </c>
      <c r="P11" s="103">
        <v>109</v>
      </c>
      <c r="Q11" s="103">
        <v>14409336</v>
      </c>
      <c r="R11" s="46">
        <f>IF(ISBLANK(Q11),"-",Q11-Q10)</f>
        <v>4457</v>
      </c>
      <c r="S11" s="47">
        <f>R11*24/1000</f>
        <v>106.968</v>
      </c>
      <c r="T11" s="47">
        <f>R11/1000</f>
        <v>4.4569999999999999</v>
      </c>
      <c r="U11" s="104">
        <v>4.9000000000000004</v>
      </c>
      <c r="V11" s="104">
        <f>U11</f>
        <v>4.9000000000000004</v>
      </c>
      <c r="W11" s="105" t="s">
        <v>131</v>
      </c>
      <c r="X11" s="107">
        <v>0</v>
      </c>
      <c r="Y11" s="107">
        <v>0</v>
      </c>
      <c r="Z11" s="107">
        <v>1076</v>
      </c>
      <c r="AA11" s="107">
        <v>1185</v>
      </c>
      <c r="AB11" s="107">
        <v>1076</v>
      </c>
      <c r="AC11" s="48" t="s">
        <v>90</v>
      </c>
      <c r="AD11" s="48" t="s">
        <v>90</v>
      </c>
      <c r="AE11" s="48" t="s">
        <v>90</v>
      </c>
      <c r="AF11" s="106" t="s">
        <v>90</v>
      </c>
      <c r="AG11" s="112">
        <v>49525405</v>
      </c>
      <c r="AH11" s="49">
        <f>IF(ISBLANK(AG11),"-",AG11-AG10)</f>
        <v>803</v>
      </c>
      <c r="AI11" s="50">
        <f>AH11/T11</f>
        <v>180.16603096253087</v>
      </c>
      <c r="AJ11" s="95">
        <v>0</v>
      </c>
      <c r="AK11" s="95">
        <v>0</v>
      </c>
      <c r="AL11" s="95">
        <v>1</v>
      </c>
      <c r="AM11" s="95">
        <v>1</v>
      </c>
      <c r="AN11" s="95">
        <v>1</v>
      </c>
      <c r="AO11" s="95">
        <v>0.65</v>
      </c>
      <c r="AP11" s="107">
        <v>11181167</v>
      </c>
      <c r="AQ11" s="107">
        <f t="shared" ref="AQ11:AQ34" si="1">AP11-AP10</f>
        <v>785</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134</v>
      </c>
      <c r="P12" s="103">
        <v>108</v>
      </c>
      <c r="Q12" s="103">
        <v>14413765</v>
      </c>
      <c r="R12" s="46">
        <f t="shared" ref="R12:R34" si="4">IF(ISBLANK(Q12),"-",Q12-Q11)</f>
        <v>4429</v>
      </c>
      <c r="S12" s="47">
        <f t="shared" ref="S12:S34" si="5">R12*24/1000</f>
        <v>106.29600000000001</v>
      </c>
      <c r="T12" s="47">
        <f t="shared" ref="T12:T34" si="6">R12/1000</f>
        <v>4.4290000000000003</v>
      </c>
      <c r="U12" s="104">
        <v>5.8</v>
      </c>
      <c r="V12" s="104">
        <f t="shared" ref="V12:V34" si="7">U12</f>
        <v>5.8</v>
      </c>
      <c r="W12" s="105" t="s">
        <v>131</v>
      </c>
      <c r="X12" s="107">
        <v>0</v>
      </c>
      <c r="Y12" s="107">
        <v>0</v>
      </c>
      <c r="Z12" s="107">
        <v>1076</v>
      </c>
      <c r="AA12" s="107">
        <v>1185</v>
      </c>
      <c r="AB12" s="107">
        <v>1076</v>
      </c>
      <c r="AC12" s="48" t="s">
        <v>90</v>
      </c>
      <c r="AD12" s="48" t="s">
        <v>90</v>
      </c>
      <c r="AE12" s="48" t="s">
        <v>90</v>
      </c>
      <c r="AF12" s="106" t="s">
        <v>90</v>
      </c>
      <c r="AG12" s="112">
        <v>49526288</v>
      </c>
      <c r="AH12" s="49">
        <f>IF(ISBLANK(AG12),"-",AG12-AG11)</f>
        <v>883</v>
      </c>
      <c r="AI12" s="50">
        <f t="shared" ref="AI12:AI34" si="8">AH12/T12</f>
        <v>199.36780311582748</v>
      </c>
      <c r="AJ12" s="95">
        <v>0</v>
      </c>
      <c r="AK12" s="95">
        <v>0</v>
      </c>
      <c r="AL12" s="95">
        <v>1</v>
      </c>
      <c r="AM12" s="95">
        <v>1</v>
      </c>
      <c r="AN12" s="95">
        <v>1</v>
      </c>
      <c r="AO12" s="95">
        <v>0.65</v>
      </c>
      <c r="AP12" s="107">
        <v>11181720</v>
      </c>
      <c r="AQ12" s="107">
        <f t="shared" si="1"/>
        <v>553</v>
      </c>
      <c r="AR12" s="110">
        <v>1.05</v>
      </c>
      <c r="AS12" s="52" t="s">
        <v>113</v>
      </c>
      <c r="AV12" s="39" t="s">
        <v>92</v>
      </c>
      <c r="AW12" s="39" t="s">
        <v>93</v>
      </c>
      <c r="AY12" s="80" t="s">
        <v>124</v>
      </c>
    </row>
    <row r="13" spans="2:51" x14ac:dyDescent="0.25">
      <c r="B13" s="40">
        <v>2.0833333333333299</v>
      </c>
      <c r="C13" s="40">
        <v>0.125</v>
      </c>
      <c r="D13" s="102">
        <v>5</v>
      </c>
      <c r="E13" s="41">
        <f t="shared" si="0"/>
        <v>3.5211267605633805</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137</v>
      </c>
      <c r="P13" s="103">
        <v>103</v>
      </c>
      <c r="Q13" s="103">
        <v>14418151</v>
      </c>
      <c r="R13" s="46">
        <f t="shared" si="4"/>
        <v>4386</v>
      </c>
      <c r="S13" s="47">
        <f t="shared" si="5"/>
        <v>105.264</v>
      </c>
      <c r="T13" s="47">
        <f t="shared" si="6"/>
        <v>4.3860000000000001</v>
      </c>
      <c r="U13" s="104">
        <v>7.1</v>
      </c>
      <c r="V13" s="104">
        <f t="shared" si="7"/>
        <v>7.1</v>
      </c>
      <c r="W13" s="105" t="s">
        <v>131</v>
      </c>
      <c r="X13" s="107">
        <v>0</v>
      </c>
      <c r="Y13" s="107">
        <v>0</v>
      </c>
      <c r="Z13" s="107">
        <v>1056</v>
      </c>
      <c r="AA13" s="107">
        <v>1185</v>
      </c>
      <c r="AB13" s="107">
        <v>1056</v>
      </c>
      <c r="AC13" s="48" t="s">
        <v>90</v>
      </c>
      <c r="AD13" s="48" t="s">
        <v>90</v>
      </c>
      <c r="AE13" s="48" t="s">
        <v>90</v>
      </c>
      <c r="AF13" s="106" t="s">
        <v>90</v>
      </c>
      <c r="AG13" s="112">
        <v>49527157</v>
      </c>
      <c r="AH13" s="49">
        <f>IF(ISBLANK(AG13),"-",AG13-AG12)</f>
        <v>869</v>
      </c>
      <c r="AI13" s="50">
        <f t="shared" si="8"/>
        <v>198.13041495668034</v>
      </c>
      <c r="AJ13" s="95">
        <v>0</v>
      </c>
      <c r="AK13" s="95">
        <v>0</v>
      </c>
      <c r="AL13" s="95">
        <v>1</v>
      </c>
      <c r="AM13" s="95">
        <v>1</v>
      </c>
      <c r="AN13" s="95">
        <v>1</v>
      </c>
      <c r="AO13" s="95">
        <v>0.65</v>
      </c>
      <c r="AP13" s="107">
        <v>11182229</v>
      </c>
      <c r="AQ13" s="107">
        <f t="shared" si="1"/>
        <v>509</v>
      </c>
      <c r="AR13" s="51"/>
      <c r="AS13" s="52" t="s">
        <v>113</v>
      </c>
      <c r="AV13" s="39" t="s">
        <v>94</v>
      </c>
      <c r="AW13" s="39" t="s">
        <v>95</v>
      </c>
      <c r="AY13" s="80" t="s">
        <v>129</v>
      </c>
    </row>
    <row r="14" spans="2:51" x14ac:dyDescent="0.25">
      <c r="B14" s="40">
        <v>2.125</v>
      </c>
      <c r="C14" s="40">
        <v>0.16666666666666699</v>
      </c>
      <c r="D14" s="102">
        <v>5</v>
      </c>
      <c r="E14" s="41">
        <f t="shared" si="0"/>
        <v>3.5211267605633805</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125</v>
      </c>
      <c r="P14" s="103">
        <v>114</v>
      </c>
      <c r="Q14" s="103">
        <v>14422637</v>
      </c>
      <c r="R14" s="46">
        <f t="shared" si="4"/>
        <v>4486</v>
      </c>
      <c r="S14" s="47">
        <f t="shared" si="5"/>
        <v>107.664</v>
      </c>
      <c r="T14" s="47">
        <f t="shared" si="6"/>
        <v>4.4859999999999998</v>
      </c>
      <c r="U14" s="104">
        <v>8.6</v>
      </c>
      <c r="V14" s="104">
        <f t="shared" si="7"/>
        <v>8.6</v>
      </c>
      <c r="W14" s="105" t="s">
        <v>131</v>
      </c>
      <c r="X14" s="107">
        <v>0</v>
      </c>
      <c r="Y14" s="107">
        <v>0</v>
      </c>
      <c r="Z14" s="107">
        <v>1126</v>
      </c>
      <c r="AA14" s="107">
        <v>1185</v>
      </c>
      <c r="AB14" s="107">
        <v>1126</v>
      </c>
      <c r="AC14" s="48" t="s">
        <v>90</v>
      </c>
      <c r="AD14" s="48" t="s">
        <v>90</v>
      </c>
      <c r="AE14" s="48" t="s">
        <v>90</v>
      </c>
      <c r="AF14" s="106" t="s">
        <v>90</v>
      </c>
      <c r="AG14" s="112">
        <v>49528126</v>
      </c>
      <c r="AH14" s="49">
        <f t="shared" ref="AH14:AH34" si="9">IF(ISBLANK(AG14),"-",AG14-AG13)</f>
        <v>969</v>
      </c>
      <c r="AI14" s="50">
        <f t="shared" si="8"/>
        <v>216.00534997770845</v>
      </c>
      <c r="AJ14" s="95">
        <v>0</v>
      </c>
      <c r="AK14" s="95">
        <v>0</v>
      </c>
      <c r="AL14" s="95">
        <v>1</v>
      </c>
      <c r="AM14" s="95">
        <v>1</v>
      </c>
      <c r="AN14" s="95">
        <v>1</v>
      </c>
      <c r="AO14" s="95">
        <v>0.65</v>
      </c>
      <c r="AP14" s="107">
        <v>11182791</v>
      </c>
      <c r="AQ14" s="107">
        <f>AP14-AP13</f>
        <v>562</v>
      </c>
      <c r="AR14" s="51"/>
      <c r="AS14" s="52" t="s">
        <v>113</v>
      </c>
      <c r="AT14" s="54"/>
      <c r="AV14" s="39" t="s">
        <v>96</v>
      </c>
      <c r="AW14" s="39" t="s">
        <v>97</v>
      </c>
      <c r="AY14" s="80" t="s">
        <v>146</v>
      </c>
    </row>
    <row r="15" spans="2:51" ht="14.25" customHeight="1" x14ac:dyDescent="0.25">
      <c r="B15" s="40">
        <v>2.1666666666666701</v>
      </c>
      <c r="C15" s="40">
        <v>0.20833333333333301</v>
      </c>
      <c r="D15" s="102">
        <v>5</v>
      </c>
      <c r="E15" s="41">
        <f t="shared" si="0"/>
        <v>3.5211267605633805</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130</v>
      </c>
      <c r="P15" s="103">
        <v>127</v>
      </c>
      <c r="Q15" s="103">
        <v>14427143</v>
      </c>
      <c r="R15" s="46">
        <f t="shared" si="4"/>
        <v>4506</v>
      </c>
      <c r="S15" s="47">
        <f t="shared" si="5"/>
        <v>108.14400000000001</v>
      </c>
      <c r="T15" s="47">
        <f t="shared" si="6"/>
        <v>4.5060000000000002</v>
      </c>
      <c r="U15" s="104">
        <v>9.5</v>
      </c>
      <c r="V15" s="104">
        <f t="shared" si="7"/>
        <v>9.5</v>
      </c>
      <c r="W15" s="105" t="s">
        <v>131</v>
      </c>
      <c r="X15" s="107">
        <v>0</v>
      </c>
      <c r="Y15" s="107">
        <v>0</v>
      </c>
      <c r="Z15" s="107">
        <v>1177</v>
      </c>
      <c r="AA15" s="107">
        <v>1185</v>
      </c>
      <c r="AB15" s="107">
        <v>1177</v>
      </c>
      <c r="AC15" s="48" t="s">
        <v>90</v>
      </c>
      <c r="AD15" s="48" t="s">
        <v>90</v>
      </c>
      <c r="AE15" s="48" t="s">
        <v>90</v>
      </c>
      <c r="AF15" s="106" t="s">
        <v>90</v>
      </c>
      <c r="AG15" s="112">
        <v>49529256</v>
      </c>
      <c r="AH15" s="49">
        <f t="shared" si="9"/>
        <v>1130</v>
      </c>
      <c r="AI15" s="50">
        <f t="shared" si="8"/>
        <v>250.7767421216156</v>
      </c>
      <c r="AJ15" s="95">
        <v>0</v>
      </c>
      <c r="AK15" s="95">
        <v>0</v>
      </c>
      <c r="AL15" s="95">
        <v>1</v>
      </c>
      <c r="AM15" s="95">
        <v>1</v>
      </c>
      <c r="AN15" s="95">
        <v>1</v>
      </c>
      <c r="AO15" s="95">
        <v>0.65</v>
      </c>
      <c r="AP15" s="107">
        <v>11183165</v>
      </c>
      <c r="AQ15" s="107">
        <f>AP15-AP14</f>
        <v>374</v>
      </c>
      <c r="AR15" s="51"/>
      <c r="AS15" s="52" t="s">
        <v>113</v>
      </c>
      <c r="AV15" s="39" t="s">
        <v>98</v>
      </c>
      <c r="AW15" s="39" t="s">
        <v>99</v>
      </c>
      <c r="AY15" s="94"/>
    </row>
    <row r="16" spans="2:51" x14ac:dyDescent="0.25">
      <c r="B16" s="40">
        <v>2.2083333333333299</v>
      </c>
      <c r="C16" s="40">
        <v>0.25</v>
      </c>
      <c r="D16" s="102">
        <v>5</v>
      </c>
      <c r="E16" s="41">
        <f t="shared" si="0"/>
        <v>3.5211267605633805</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142</v>
      </c>
      <c r="P16" s="103">
        <v>130</v>
      </c>
      <c r="Q16" s="103">
        <v>14432731</v>
      </c>
      <c r="R16" s="46">
        <f t="shared" si="4"/>
        <v>5588</v>
      </c>
      <c r="S16" s="47">
        <f t="shared" si="5"/>
        <v>134.11199999999999</v>
      </c>
      <c r="T16" s="47">
        <f t="shared" si="6"/>
        <v>5.5880000000000001</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49530369</v>
      </c>
      <c r="AH16" s="49">
        <f t="shared" si="9"/>
        <v>1113</v>
      </c>
      <c r="AI16" s="50">
        <f t="shared" si="8"/>
        <v>199.17680744452397</v>
      </c>
      <c r="AJ16" s="95">
        <v>0</v>
      </c>
      <c r="AK16" s="95">
        <v>0</v>
      </c>
      <c r="AL16" s="95">
        <v>1</v>
      </c>
      <c r="AM16" s="95">
        <v>1</v>
      </c>
      <c r="AN16" s="95">
        <v>1</v>
      </c>
      <c r="AO16" s="95">
        <v>0</v>
      </c>
      <c r="AP16" s="107">
        <v>11183165</v>
      </c>
      <c r="AQ16" s="107">
        <f>AP16-AP15</f>
        <v>0</v>
      </c>
      <c r="AR16" s="53">
        <v>1.1200000000000001</v>
      </c>
      <c r="AS16" s="52" t="s">
        <v>101</v>
      </c>
      <c r="AV16" s="39" t="s">
        <v>102</v>
      </c>
      <c r="AW16" s="39" t="s">
        <v>103</v>
      </c>
      <c r="AY16" s="94"/>
    </row>
    <row r="17" spans="1:51" x14ac:dyDescent="0.25">
      <c r="B17" s="40">
        <v>2.25</v>
      </c>
      <c r="C17" s="40">
        <v>0.29166666666666702</v>
      </c>
      <c r="D17" s="102">
        <v>4</v>
      </c>
      <c r="E17" s="41">
        <f t="shared" si="0"/>
        <v>2.8169014084507045</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134</v>
      </c>
      <c r="P17" s="103">
        <v>143</v>
      </c>
      <c r="Q17" s="103">
        <v>14438760</v>
      </c>
      <c r="R17" s="46">
        <f t="shared" si="4"/>
        <v>6029</v>
      </c>
      <c r="S17" s="47">
        <f t="shared" si="5"/>
        <v>144.696</v>
      </c>
      <c r="T17" s="47">
        <f t="shared" si="6"/>
        <v>6.0289999999999999</v>
      </c>
      <c r="U17" s="104">
        <v>9.1</v>
      </c>
      <c r="V17" s="104">
        <f t="shared" si="7"/>
        <v>9.1</v>
      </c>
      <c r="W17" s="105" t="s">
        <v>127</v>
      </c>
      <c r="X17" s="107">
        <v>0</v>
      </c>
      <c r="Y17" s="107">
        <v>1026</v>
      </c>
      <c r="Z17" s="107">
        <v>1187</v>
      </c>
      <c r="AA17" s="107">
        <v>1185</v>
      </c>
      <c r="AB17" s="107">
        <v>1186</v>
      </c>
      <c r="AC17" s="48" t="s">
        <v>90</v>
      </c>
      <c r="AD17" s="48" t="s">
        <v>90</v>
      </c>
      <c r="AE17" s="48" t="s">
        <v>90</v>
      </c>
      <c r="AF17" s="106" t="s">
        <v>90</v>
      </c>
      <c r="AG17" s="112">
        <v>49531561</v>
      </c>
      <c r="AH17" s="49">
        <f t="shared" si="9"/>
        <v>1192</v>
      </c>
      <c r="AI17" s="50">
        <f t="shared" si="8"/>
        <v>197.71106319455964</v>
      </c>
      <c r="AJ17" s="95">
        <v>0</v>
      </c>
      <c r="AK17" s="95">
        <v>1</v>
      </c>
      <c r="AL17" s="95">
        <v>1</v>
      </c>
      <c r="AM17" s="95">
        <v>1</v>
      </c>
      <c r="AN17" s="95">
        <v>1</v>
      </c>
      <c r="AO17" s="95">
        <v>0</v>
      </c>
      <c r="AP17" s="107">
        <v>11183165</v>
      </c>
      <c r="AQ17" s="107">
        <f t="shared" si="1"/>
        <v>0</v>
      </c>
      <c r="AR17" s="51"/>
      <c r="AS17" s="52" t="s">
        <v>101</v>
      </c>
      <c r="AT17" s="54"/>
      <c r="AV17" s="39" t="s">
        <v>104</v>
      </c>
      <c r="AW17" s="39" t="s">
        <v>105</v>
      </c>
      <c r="AY17" s="97"/>
    </row>
    <row r="18" spans="1:51" x14ac:dyDescent="0.25">
      <c r="B18" s="40">
        <v>2.2916666666666701</v>
      </c>
      <c r="C18" s="40">
        <v>0.33333333333333298</v>
      </c>
      <c r="D18" s="102">
        <v>4</v>
      </c>
      <c r="E18" s="41">
        <f t="shared" si="0"/>
        <v>2.8169014084507045</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133</v>
      </c>
      <c r="P18" s="103">
        <v>143</v>
      </c>
      <c r="Q18" s="103">
        <v>14444853</v>
      </c>
      <c r="R18" s="46">
        <f t="shared" si="4"/>
        <v>6093</v>
      </c>
      <c r="S18" s="47">
        <f t="shared" si="5"/>
        <v>146.232</v>
      </c>
      <c r="T18" s="47">
        <f t="shared" si="6"/>
        <v>6.093</v>
      </c>
      <c r="U18" s="104">
        <v>8.5</v>
      </c>
      <c r="V18" s="104">
        <f t="shared" si="7"/>
        <v>8.5</v>
      </c>
      <c r="W18" s="105" t="s">
        <v>127</v>
      </c>
      <c r="X18" s="107">
        <v>0</v>
      </c>
      <c r="Y18" s="107">
        <v>1036</v>
      </c>
      <c r="Z18" s="107">
        <v>1186</v>
      </c>
      <c r="AA18" s="107">
        <v>1185</v>
      </c>
      <c r="AB18" s="107">
        <v>1187</v>
      </c>
      <c r="AC18" s="48" t="s">
        <v>90</v>
      </c>
      <c r="AD18" s="48" t="s">
        <v>90</v>
      </c>
      <c r="AE18" s="48" t="s">
        <v>90</v>
      </c>
      <c r="AF18" s="106" t="s">
        <v>90</v>
      </c>
      <c r="AG18" s="112">
        <v>49532770</v>
      </c>
      <c r="AH18" s="49">
        <f t="shared" si="9"/>
        <v>1209</v>
      </c>
      <c r="AI18" s="50">
        <f t="shared" si="8"/>
        <v>198.4244214672575</v>
      </c>
      <c r="AJ18" s="95">
        <v>0</v>
      </c>
      <c r="AK18" s="95">
        <v>1</v>
      </c>
      <c r="AL18" s="95">
        <v>1</v>
      </c>
      <c r="AM18" s="95">
        <v>1</v>
      </c>
      <c r="AN18" s="95">
        <v>1</v>
      </c>
      <c r="AO18" s="95">
        <v>0</v>
      </c>
      <c r="AP18" s="107">
        <v>11183165</v>
      </c>
      <c r="AQ18" s="107">
        <f t="shared" si="1"/>
        <v>0</v>
      </c>
      <c r="AR18" s="51"/>
      <c r="AS18" s="52" t="s">
        <v>101</v>
      </c>
      <c r="AV18" s="39" t="s">
        <v>106</v>
      </c>
      <c r="AW18" s="39" t="s">
        <v>107</v>
      </c>
      <c r="AY18" s="97"/>
    </row>
    <row r="19" spans="1:51" x14ac:dyDescent="0.25">
      <c r="A19" s="94" t="s">
        <v>130</v>
      </c>
      <c r="B19" s="40">
        <v>2.3333333333333299</v>
      </c>
      <c r="C19" s="40">
        <v>0.375</v>
      </c>
      <c r="D19" s="102">
        <v>4</v>
      </c>
      <c r="E19" s="41">
        <f t="shared" si="0"/>
        <v>2.8169014084507045</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134</v>
      </c>
      <c r="P19" s="103">
        <v>144</v>
      </c>
      <c r="Q19" s="103">
        <v>14450894</v>
      </c>
      <c r="R19" s="46">
        <f t="shared" si="4"/>
        <v>6041</v>
      </c>
      <c r="S19" s="47">
        <f t="shared" si="5"/>
        <v>144.98400000000001</v>
      </c>
      <c r="T19" s="47">
        <f t="shared" si="6"/>
        <v>6.0410000000000004</v>
      </c>
      <c r="U19" s="104">
        <v>7.8</v>
      </c>
      <c r="V19" s="104">
        <f t="shared" si="7"/>
        <v>7.8</v>
      </c>
      <c r="W19" s="105" t="s">
        <v>127</v>
      </c>
      <c r="X19" s="107">
        <v>0</v>
      </c>
      <c r="Y19" s="107">
        <v>1047</v>
      </c>
      <c r="Z19" s="107">
        <v>1187</v>
      </c>
      <c r="AA19" s="107">
        <v>1185</v>
      </c>
      <c r="AB19" s="107">
        <v>1187</v>
      </c>
      <c r="AC19" s="48" t="s">
        <v>90</v>
      </c>
      <c r="AD19" s="48" t="s">
        <v>90</v>
      </c>
      <c r="AE19" s="48" t="s">
        <v>90</v>
      </c>
      <c r="AF19" s="106" t="s">
        <v>90</v>
      </c>
      <c r="AG19" s="112">
        <v>49533969</v>
      </c>
      <c r="AH19" s="49">
        <f t="shared" si="9"/>
        <v>1199</v>
      </c>
      <c r="AI19" s="50">
        <f t="shared" si="8"/>
        <v>198.47707333222976</v>
      </c>
      <c r="AJ19" s="95">
        <v>0</v>
      </c>
      <c r="AK19" s="95">
        <v>1</v>
      </c>
      <c r="AL19" s="95">
        <v>1</v>
      </c>
      <c r="AM19" s="95">
        <v>1</v>
      </c>
      <c r="AN19" s="95">
        <v>1</v>
      </c>
      <c r="AO19" s="95">
        <v>0</v>
      </c>
      <c r="AP19" s="107">
        <v>11183165</v>
      </c>
      <c r="AQ19" s="107">
        <f t="shared" si="1"/>
        <v>0</v>
      </c>
      <c r="AR19" s="51"/>
      <c r="AS19" s="52" t="s">
        <v>101</v>
      </c>
      <c r="AV19" s="39" t="s">
        <v>108</v>
      </c>
      <c r="AW19" s="39" t="s">
        <v>109</v>
      </c>
      <c r="AY19" s="97"/>
    </row>
    <row r="20" spans="1:51" x14ac:dyDescent="0.25">
      <c r="B20" s="40">
        <v>2.375</v>
      </c>
      <c r="C20" s="40">
        <v>0.41666666666666669</v>
      </c>
      <c r="D20" s="102">
        <v>4</v>
      </c>
      <c r="E20" s="41">
        <f t="shared" si="0"/>
        <v>2.8169014084507045</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134</v>
      </c>
      <c r="P20" s="103">
        <v>143</v>
      </c>
      <c r="Q20" s="103">
        <v>14457015</v>
      </c>
      <c r="R20" s="46">
        <f t="shared" si="4"/>
        <v>6121</v>
      </c>
      <c r="S20" s="47">
        <f t="shared" si="5"/>
        <v>146.904</v>
      </c>
      <c r="T20" s="47">
        <f t="shared" si="6"/>
        <v>6.1210000000000004</v>
      </c>
      <c r="U20" s="104">
        <v>7.2</v>
      </c>
      <c r="V20" s="104">
        <f t="shared" si="7"/>
        <v>7.2</v>
      </c>
      <c r="W20" s="105" t="s">
        <v>127</v>
      </c>
      <c r="X20" s="107">
        <v>0</v>
      </c>
      <c r="Y20" s="107">
        <v>1047</v>
      </c>
      <c r="Z20" s="107">
        <v>1187</v>
      </c>
      <c r="AA20" s="107">
        <v>1185</v>
      </c>
      <c r="AB20" s="107">
        <v>1187</v>
      </c>
      <c r="AC20" s="48" t="s">
        <v>90</v>
      </c>
      <c r="AD20" s="48" t="s">
        <v>90</v>
      </c>
      <c r="AE20" s="48" t="s">
        <v>90</v>
      </c>
      <c r="AF20" s="106" t="s">
        <v>90</v>
      </c>
      <c r="AG20" s="112">
        <v>49535179</v>
      </c>
      <c r="AH20" s="49">
        <f t="shared" si="9"/>
        <v>1210</v>
      </c>
      <c r="AI20" s="50">
        <f t="shared" si="8"/>
        <v>197.68011762783857</v>
      </c>
      <c r="AJ20" s="95">
        <v>0</v>
      </c>
      <c r="AK20" s="95">
        <v>1</v>
      </c>
      <c r="AL20" s="95">
        <v>1</v>
      </c>
      <c r="AM20" s="95">
        <v>1</v>
      </c>
      <c r="AN20" s="95">
        <v>1</v>
      </c>
      <c r="AO20" s="95">
        <v>0</v>
      </c>
      <c r="AP20" s="107">
        <v>11183165</v>
      </c>
      <c r="AQ20" s="107">
        <v>0</v>
      </c>
      <c r="AR20" s="53">
        <v>1.1599999999999999</v>
      </c>
      <c r="AS20" s="52" t="s">
        <v>130</v>
      </c>
      <c r="AY20" s="97"/>
    </row>
    <row r="21" spans="1:51" x14ac:dyDescent="0.25">
      <c r="B21" s="40">
        <v>2.4166666666666701</v>
      </c>
      <c r="C21" s="40">
        <v>0.45833333333333298</v>
      </c>
      <c r="D21" s="102">
        <v>4</v>
      </c>
      <c r="E21" s="41">
        <f t="shared" si="0"/>
        <v>2.8169014084507045</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133</v>
      </c>
      <c r="P21" s="103">
        <v>142</v>
      </c>
      <c r="Q21" s="103">
        <v>14463013</v>
      </c>
      <c r="R21" s="46">
        <f t="shared" si="4"/>
        <v>5998</v>
      </c>
      <c r="S21" s="47">
        <f t="shared" si="5"/>
        <v>143.952</v>
      </c>
      <c r="T21" s="47">
        <f t="shared" si="6"/>
        <v>5.9980000000000002</v>
      </c>
      <c r="U21" s="104">
        <v>6.6</v>
      </c>
      <c r="V21" s="104">
        <f t="shared" si="7"/>
        <v>6.6</v>
      </c>
      <c r="W21" s="105" t="s">
        <v>127</v>
      </c>
      <c r="X21" s="107">
        <v>0</v>
      </c>
      <c r="Y21" s="107">
        <v>1046</v>
      </c>
      <c r="Z21" s="107">
        <v>1187</v>
      </c>
      <c r="AA21" s="107">
        <v>1185</v>
      </c>
      <c r="AB21" s="107">
        <v>1187</v>
      </c>
      <c r="AC21" s="48" t="s">
        <v>90</v>
      </c>
      <c r="AD21" s="48" t="s">
        <v>90</v>
      </c>
      <c r="AE21" s="48" t="s">
        <v>90</v>
      </c>
      <c r="AF21" s="106" t="s">
        <v>90</v>
      </c>
      <c r="AG21" s="112">
        <v>49536380</v>
      </c>
      <c r="AH21" s="49">
        <f t="shared" si="9"/>
        <v>1201</v>
      </c>
      <c r="AI21" s="50">
        <f t="shared" si="8"/>
        <v>200.23341113704566</v>
      </c>
      <c r="AJ21" s="95">
        <v>0</v>
      </c>
      <c r="AK21" s="95">
        <v>1</v>
      </c>
      <c r="AL21" s="95">
        <v>1</v>
      </c>
      <c r="AM21" s="95">
        <v>1</v>
      </c>
      <c r="AN21" s="95">
        <v>1</v>
      </c>
      <c r="AO21" s="95">
        <v>0</v>
      </c>
      <c r="AP21" s="107">
        <v>11183165</v>
      </c>
      <c r="AQ21" s="107">
        <f t="shared" si="1"/>
        <v>0</v>
      </c>
      <c r="AR21" s="51"/>
      <c r="AS21" s="52" t="s">
        <v>101</v>
      </c>
      <c r="AY21" s="97"/>
    </row>
    <row r="22" spans="1:51" x14ac:dyDescent="0.25">
      <c r="A22" s="94" t="s">
        <v>135</v>
      </c>
      <c r="B22" s="40">
        <v>2.4583333333333299</v>
      </c>
      <c r="C22" s="40">
        <v>0.5</v>
      </c>
      <c r="D22" s="102">
        <v>4</v>
      </c>
      <c r="E22" s="41">
        <f t="shared" si="0"/>
        <v>2.8169014084507045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132</v>
      </c>
      <c r="P22" s="103">
        <v>136</v>
      </c>
      <c r="Q22" s="103">
        <v>14468886</v>
      </c>
      <c r="R22" s="46">
        <f t="shared" si="4"/>
        <v>5873</v>
      </c>
      <c r="S22" s="47">
        <f t="shared" si="5"/>
        <v>140.952</v>
      </c>
      <c r="T22" s="47">
        <f t="shared" si="6"/>
        <v>5.8730000000000002</v>
      </c>
      <c r="U22" s="104">
        <v>6</v>
      </c>
      <c r="V22" s="104">
        <f t="shared" si="7"/>
        <v>6</v>
      </c>
      <c r="W22" s="105" t="s">
        <v>127</v>
      </c>
      <c r="X22" s="107">
        <v>0</v>
      </c>
      <c r="Y22" s="107">
        <v>1046</v>
      </c>
      <c r="Z22" s="107">
        <v>1187</v>
      </c>
      <c r="AA22" s="107">
        <v>1185</v>
      </c>
      <c r="AB22" s="107">
        <v>1186</v>
      </c>
      <c r="AC22" s="48" t="s">
        <v>90</v>
      </c>
      <c r="AD22" s="48" t="s">
        <v>90</v>
      </c>
      <c r="AE22" s="48" t="s">
        <v>90</v>
      </c>
      <c r="AF22" s="106" t="s">
        <v>90</v>
      </c>
      <c r="AG22" s="112">
        <v>49537572</v>
      </c>
      <c r="AH22" s="49">
        <f t="shared" si="9"/>
        <v>1192</v>
      </c>
      <c r="AI22" s="50">
        <f t="shared" si="8"/>
        <v>202.96271071002894</v>
      </c>
      <c r="AJ22" s="95">
        <v>0</v>
      </c>
      <c r="AK22" s="95">
        <v>1</v>
      </c>
      <c r="AL22" s="95">
        <v>1</v>
      </c>
      <c r="AM22" s="95">
        <v>1</v>
      </c>
      <c r="AN22" s="95">
        <v>1</v>
      </c>
      <c r="AO22" s="95">
        <v>0</v>
      </c>
      <c r="AP22" s="107">
        <v>11183165</v>
      </c>
      <c r="AQ22" s="107">
        <f t="shared" si="1"/>
        <v>0</v>
      </c>
      <c r="AR22" s="51"/>
      <c r="AS22" s="52" t="s">
        <v>101</v>
      </c>
      <c r="AV22" s="55" t="s">
        <v>110</v>
      </c>
      <c r="AY22" s="97"/>
    </row>
    <row r="23" spans="1:51" x14ac:dyDescent="0.25">
      <c r="B23" s="40">
        <v>2.5</v>
      </c>
      <c r="C23" s="40">
        <v>0.54166666666666696</v>
      </c>
      <c r="D23" s="102">
        <v>4</v>
      </c>
      <c r="E23" s="41">
        <f t="shared" si="0"/>
        <v>2.8169014084507045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131</v>
      </c>
      <c r="P23" s="103">
        <v>134</v>
      </c>
      <c r="Q23" s="103">
        <v>14474857</v>
      </c>
      <c r="R23" s="46">
        <f t="shared" si="4"/>
        <v>5971</v>
      </c>
      <c r="S23" s="47">
        <f t="shared" si="5"/>
        <v>143.304</v>
      </c>
      <c r="T23" s="47">
        <f t="shared" si="6"/>
        <v>5.9710000000000001</v>
      </c>
      <c r="U23" s="104">
        <v>5.4</v>
      </c>
      <c r="V23" s="104">
        <f t="shared" si="7"/>
        <v>5.4</v>
      </c>
      <c r="W23" s="105" t="s">
        <v>127</v>
      </c>
      <c r="X23" s="107">
        <v>0</v>
      </c>
      <c r="Y23" s="107">
        <v>1047</v>
      </c>
      <c r="Z23" s="107">
        <v>1186</v>
      </c>
      <c r="AA23" s="107">
        <v>1185</v>
      </c>
      <c r="AB23" s="107">
        <v>1187</v>
      </c>
      <c r="AC23" s="48" t="s">
        <v>90</v>
      </c>
      <c r="AD23" s="48" t="s">
        <v>90</v>
      </c>
      <c r="AE23" s="48" t="s">
        <v>90</v>
      </c>
      <c r="AF23" s="106" t="s">
        <v>90</v>
      </c>
      <c r="AG23" s="112">
        <v>49538771</v>
      </c>
      <c r="AH23" s="49">
        <f t="shared" si="9"/>
        <v>1199</v>
      </c>
      <c r="AI23" s="50">
        <f t="shared" si="8"/>
        <v>200.8038854463239</v>
      </c>
      <c r="AJ23" s="95">
        <v>0</v>
      </c>
      <c r="AK23" s="95">
        <v>1</v>
      </c>
      <c r="AL23" s="95">
        <v>1</v>
      </c>
      <c r="AM23" s="95">
        <v>1</v>
      </c>
      <c r="AN23" s="95">
        <v>1</v>
      </c>
      <c r="AO23" s="95">
        <v>0</v>
      </c>
      <c r="AP23" s="107">
        <v>11183165</v>
      </c>
      <c r="AQ23" s="107">
        <f t="shared" si="1"/>
        <v>0</v>
      </c>
      <c r="AR23" s="51"/>
      <c r="AS23" s="52" t="s">
        <v>113</v>
      </c>
      <c r="AT23" s="54"/>
      <c r="AV23" s="56" t="s">
        <v>111</v>
      </c>
      <c r="AW23" s="57" t="s">
        <v>112</v>
      </c>
      <c r="AY23" s="97"/>
    </row>
    <row r="24" spans="1:51" x14ac:dyDescent="0.25">
      <c r="B24" s="40">
        <v>2.5416666666666701</v>
      </c>
      <c r="C24" s="40">
        <v>0.58333333333333404</v>
      </c>
      <c r="D24" s="102">
        <v>4</v>
      </c>
      <c r="E24" s="41">
        <f t="shared" si="0"/>
        <v>2.8169014084507045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132</v>
      </c>
      <c r="P24" s="103">
        <v>137</v>
      </c>
      <c r="Q24" s="103">
        <v>14480788</v>
      </c>
      <c r="R24" s="46">
        <f t="shared" si="4"/>
        <v>5931</v>
      </c>
      <c r="S24" s="47">
        <f t="shared" si="5"/>
        <v>142.34399999999999</v>
      </c>
      <c r="T24" s="47">
        <f t="shared" si="6"/>
        <v>5.931</v>
      </c>
      <c r="U24" s="104">
        <v>5</v>
      </c>
      <c r="V24" s="104">
        <f t="shared" si="7"/>
        <v>5</v>
      </c>
      <c r="W24" s="105" t="s">
        <v>127</v>
      </c>
      <c r="X24" s="107">
        <v>0</v>
      </c>
      <c r="Y24" s="107">
        <v>1036</v>
      </c>
      <c r="Z24" s="107">
        <v>1187</v>
      </c>
      <c r="AA24" s="107">
        <v>1185</v>
      </c>
      <c r="AB24" s="107">
        <v>1186</v>
      </c>
      <c r="AC24" s="48" t="s">
        <v>90</v>
      </c>
      <c r="AD24" s="48" t="s">
        <v>90</v>
      </c>
      <c r="AE24" s="48" t="s">
        <v>90</v>
      </c>
      <c r="AF24" s="106" t="s">
        <v>90</v>
      </c>
      <c r="AG24" s="112">
        <v>49539944</v>
      </c>
      <c r="AH24" s="49">
        <f>IF(ISBLANK(AG24),"-",AG24-AG23)</f>
        <v>1173</v>
      </c>
      <c r="AI24" s="50">
        <f t="shared" si="8"/>
        <v>197.7744056651492</v>
      </c>
      <c r="AJ24" s="95">
        <v>0</v>
      </c>
      <c r="AK24" s="95">
        <v>1</v>
      </c>
      <c r="AL24" s="95">
        <v>1</v>
      </c>
      <c r="AM24" s="95">
        <v>1</v>
      </c>
      <c r="AN24" s="95">
        <v>1</v>
      </c>
      <c r="AO24" s="95">
        <v>0</v>
      </c>
      <c r="AP24" s="107">
        <v>11183165</v>
      </c>
      <c r="AQ24" s="107">
        <f t="shared" si="1"/>
        <v>0</v>
      </c>
      <c r="AR24" s="53">
        <v>1.28</v>
      </c>
      <c r="AS24" s="52" t="s">
        <v>113</v>
      </c>
      <c r="AV24" s="58" t="s">
        <v>29</v>
      </c>
      <c r="AW24" s="58">
        <v>14.7</v>
      </c>
      <c r="AY24" s="97"/>
    </row>
    <row r="25" spans="1:51" x14ac:dyDescent="0.25">
      <c r="A25" s="94" t="s">
        <v>130</v>
      </c>
      <c r="B25" s="40">
        <v>2.5833333333333299</v>
      </c>
      <c r="C25" s="40">
        <v>0.625</v>
      </c>
      <c r="D25" s="102">
        <v>4</v>
      </c>
      <c r="E25" s="41">
        <f t="shared" si="0"/>
        <v>2.8169014084507045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136</v>
      </c>
      <c r="P25" s="103">
        <v>134</v>
      </c>
      <c r="Q25" s="103">
        <v>14486384</v>
      </c>
      <c r="R25" s="46">
        <f t="shared" si="4"/>
        <v>5596</v>
      </c>
      <c r="S25" s="47">
        <f t="shared" si="5"/>
        <v>134.304</v>
      </c>
      <c r="T25" s="47">
        <f t="shared" si="6"/>
        <v>5.5960000000000001</v>
      </c>
      <c r="U25" s="104">
        <v>4.8</v>
      </c>
      <c r="V25" s="104">
        <f t="shared" si="7"/>
        <v>4.8</v>
      </c>
      <c r="W25" s="105" t="s">
        <v>127</v>
      </c>
      <c r="X25" s="107">
        <v>0</v>
      </c>
      <c r="Y25" s="107">
        <v>1004</v>
      </c>
      <c r="Z25" s="107">
        <v>1187</v>
      </c>
      <c r="AA25" s="107">
        <v>1185</v>
      </c>
      <c r="AB25" s="107">
        <v>1187</v>
      </c>
      <c r="AC25" s="48" t="s">
        <v>90</v>
      </c>
      <c r="AD25" s="48" t="s">
        <v>90</v>
      </c>
      <c r="AE25" s="48" t="s">
        <v>90</v>
      </c>
      <c r="AF25" s="106" t="s">
        <v>90</v>
      </c>
      <c r="AG25" s="112">
        <v>49541088</v>
      </c>
      <c r="AH25" s="49">
        <f t="shared" si="9"/>
        <v>1144</v>
      </c>
      <c r="AI25" s="50">
        <f t="shared" si="8"/>
        <v>204.43173695496782</v>
      </c>
      <c r="AJ25" s="95">
        <v>0</v>
      </c>
      <c r="AK25" s="95">
        <v>1</v>
      </c>
      <c r="AL25" s="95">
        <v>1</v>
      </c>
      <c r="AM25" s="95">
        <v>1</v>
      </c>
      <c r="AN25" s="95">
        <v>1</v>
      </c>
      <c r="AO25" s="95">
        <v>0</v>
      </c>
      <c r="AP25" s="107">
        <v>11183165</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135</v>
      </c>
      <c r="P26" s="103">
        <v>140</v>
      </c>
      <c r="Q26" s="103">
        <v>14492272</v>
      </c>
      <c r="R26" s="46">
        <f t="shared" si="4"/>
        <v>5888</v>
      </c>
      <c r="S26" s="47">
        <f t="shared" si="5"/>
        <v>141.31200000000001</v>
      </c>
      <c r="T26" s="47">
        <f t="shared" si="6"/>
        <v>5.8879999999999999</v>
      </c>
      <c r="U26" s="104">
        <v>4.5999999999999996</v>
      </c>
      <c r="V26" s="104">
        <f t="shared" si="7"/>
        <v>4.5999999999999996</v>
      </c>
      <c r="W26" s="105" t="s">
        <v>127</v>
      </c>
      <c r="X26" s="107">
        <v>0</v>
      </c>
      <c r="Y26" s="107">
        <v>1004</v>
      </c>
      <c r="Z26" s="107">
        <v>1187</v>
      </c>
      <c r="AA26" s="107">
        <v>1185</v>
      </c>
      <c r="AB26" s="107">
        <v>1188</v>
      </c>
      <c r="AC26" s="48" t="s">
        <v>90</v>
      </c>
      <c r="AD26" s="48" t="s">
        <v>90</v>
      </c>
      <c r="AE26" s="48" t="s">
        <v>90</v>
      </c>
      <c r="AF26" s="106" t="s">
        <v>90</v>
      </c>
      <c r="AG26" s="112">
        <v>49542254</v>
      </c>
      <c r="AH26" s="49">
        <f t="shared" si="9"/>
        <v>1166</v>
      </c>
      <c r="AI26" s="50">
        <f t="shared" si="8"/>
        <v>198.02989130434784</v>
      </c>
      <c r="AJ26" s="95">
        <v>0</v>
      </c>
      <c r="AK26" s="95">
        <v>1</v>
      </c>
      <c r="AL26" s="95">
        <v>1</v>
      </c>
      <c r="AM26" s="95">
        <v>1</v>
      </c>
      <c r="AN26" s="95">
        <v>1</v>
      </c>
      <c r="AO26" s="95">
        <v>0</v>
      </c>
      <c r="AP26" s="107">
        <v>11183165</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138</v>
      </c>
      <c r="P27" s="103">
        <v>138</v>
      </c>
      <c r="Q27" s="103">
        <v>14498344</v>
      </c>
      <c r="R27" s="46">
        <f t="shared" si="4"/>
        <v>6072</v>
      </c>
      <c r="S27" s="47">
        <f t="shared" si="5"/>
        <v>145.72800000000001</v>
      </c>
      <c r="T27" s="47">
        <f t="shared" si="6"/>
        <v>6.0720000000000001</v>
      </c>
      <c r="U27" s="104">
        <v>4.4000000000000004</v>
      </c>
      <c r="V27" s="104">
        <f t="shared" si="7"/>
        <v>4.4000000000000004</v>
      </c>
      <c r="W27" s="105" t="s">
        <v>127</v>
      </c>
      <c r="X27" s="107">
        <v>0</v>
      </c>
      <c r="Y27" s="107">
        <v>1005</v>
      </c>
      <c r="Z27" s="107">
        <v>1188</v>
      </c>
      <c r="AA27" s="107">
        <v>1185</v>
      </c>
      <c r="AB27" s="107">
        <v>1186</v>
      </c>
      <c r="AC27" s="48" t="s">
        <v>90</v>
      </c>
      <c r="AD27" s="48" t="s">
        <v>90</v>
      </c>
      <c r="AE27" s="48" t="s">
        <v>90</v>
      </c>
      <c r="AF27" s="106" t="s">
        <v>90</v>
      </c>
      <c r="AG27" s="112">
        <v>49543458</v>
      </c>
      <c r="AH27" s="49">
        <f t="shared" si="9"/>
        <v>1204</v>
      </c>
      <c r="AI27" s="50">
        <f t="shared" si="8"/>
        <v>198.28722002635047</v>
      </c>
      <c r="AJ27" s="95">
        <v>0</v>
      </c>
      <c r="AK27" s="95">
        <v>1</v>
      </c>
      <c r="AL27" s="95">
        <v>1</v>
      </c>
      <c r="AM27" s="95">
        <v>1</v>
      </c>
      <c r="AN27" s="95">
        <v>1</v>
      </c>
      <c r="AO27" s="95">
        <v>0</v>
      </c>
      <c r="AP27" s="107">
        <v>11183165</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136</v>
      </c>
      <c r="P28" s="103">
        <v>139</v>
      </c>
      <c r="Q28" s="103">
        <v>14503982</v>
      </c>
      <c r="R28" s="46">
        <f t="shared" si="4"/>
        <v>5638</v>
      </c>
      <c r="S28" s="47">
        <f t="shared" si="5"/>
        <v>135.31200000000001</v>
      </c>
      <c r="T28" s="47">
        <f t="shared" si="6"/>
        <v>5.6379999999999999</v>
      </c>
      <c r="U28" s="104">
        <v>4.0999999999999996</v>
      </c>
      <c r="V28" s="104">
        <f t="shared" si="7"/>
        <v>4.0999999999999996</v>
      </c>
      <c r="W28" s="105" t="s">
        <v>127</v>
      </c>
      <c r="X28" s="107">
        <v>0</v>
      </c>
      <c r="Y28" s="107">
        <v>1005</v>
      </c>
      <c r="Z28" s="107">
        <v>1187</v>
      </c>
      <c r="AA28" s="107">
        <v>1185</v>
      </c>
      <c r="AB28" s="107">
        <v>1187</v>
      </c>
      <c r="AC28" s="48" t="s">
        <v>90</v>
      </c>
      <c r="AD28" s="48" t="s">
        <v>90</v>
      </c>
      <c r="AE28" s="48" t="s">
        <v>90</v>
      </c>
      <c r="AF28" s="106" t="s">
        <v>90</v>
      </c>
      <c r="AG28" s="112">
        <v>49544604</v>
      </c>
      <c r="AH28" s="49">
        <f t="shared" si="9"/>
        <v>1146</v>
      </c>
      <c r="AI28" s="50">
        <f t="shared" si="8"/>
        <v>203.26356864136218</v>
      </c>
      <c r="AJ28" s="95">
        <v>0</v>
      </c>
      <c r="AK28" s="95">
        <v>1</v>
      </c>
      <c r="AL28" s="95">
        <v>1</v>
      </c>
      <c r="AM28" s="95">
        <v>1</v>
      </c>
      <c r="AN28" s="95">
        <v>1</v>
      </c>
      <c r="AO28" s="95">
        <v>0</v>
      </c>
      <c r="AP28" s="107">
        <v>11183165</v>
      </c>
      <c r="AQ28" s="107">
        <f t="shared" si="1"/>
        <v>0</v>
      </c>
      <c r="AR28" s="53">
        <v>1.23</v>
      </c>
      <c r="AS28" s="52" t="s">
        <v>113</v>
      </c>
      <c r="AV28" s="58" t="s">
        <v>116</v>
      </c>
      <c r="AW28" s="58">
        <v>101.325</v>
      </c>
      <c r="AY28" s="97"/>
    </row>
    <row r="29" spans="1:51" x14ac:dyDescent="0.25">
      <c r="A29" s="94" t="s">
        <v>130</v>
      </c>
      <c r="B29" s="40">
        <v>2.75</v>
      </c>
      <c r="C29" s="40">
        <v>0.79166666666666896</v>
      </c>
      <c r="D29" s="102">
        <v>4</v>
      </c>
      <c r="E29" s="41">
        <f t="shared" si="0"/>
        <v>2.8169014084507045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136</v>
      </c>
      <c r="P29" s="103">
        <v>135</v>
      </c>
      <c r="Q29" s="103">
        <v>14509680</v>
      </c>
      <c r="R29" s="46">
        <f t="shared" si="4"/>
        <v>5698</v>
      </c>
      <c r="S29" s="47">
        <f t="shared" si="5"/>
        <v>136.75200000000001</v>
      </c>
      <c r="T29" s="47">
        <f t="shared" si="6"/>
        <v>5.6980000000000004</v>
      </c>
      <c r="U29" s="104">
        <v>3.8</v>
      </c>
      <c r="V29" s="104">
        <f t="shared" si="7"/>
        <v>3.8</v>
      </c>
      <c r="W29" s="105" t="s">
        <v>127</v>
      </c>
      <c r="X29" s="107">
        <v>0</v>
      </c>
      <c r="Y29" s="107">
        <v>1006</v>
      </c>
      <c r="Z29" s="107">
        <v>1187</v>
      </c>
      <c r="AA29" s="107">
        <v>1185</v>
      </c>
      <c r="AB29" s="107">
        <v>1188</v>
      </c>
      <c r="AC29" s="48" t="s">
        <v>90</v>
      </c>
      <c r="AD29" s="48" t="s">
        <v>90</v>
      </c>
      <c r="AE29" s="48" t="s">
        <v>90</v>
      </c>
      <c r="AF29" s="106" t="s">
        <v>90</v>
      </c>
      <c r="AG29" s="112">
        <v>49545760</v>
      </c>
      <c r="AH29" s="49">
        <f t="shared" si="9"/>
        <v>1156</v>
      </c>
      <c r="AI29" s="50">
        <f t="shared" si="8"/>
        <v>202.87820287820287</v>
      </c>
      <c r="AJ29" s="95">
        <v>0</v>
      </c>
      <c r="AK29" s="95">
        <v>1</v>
      </c>
      <c r="AL29" s="95">
        <v>1</v>
      </c>
      <c r="AM29" s="95">
        <v>1</v>
      </c>
      <c r="AN29" s="95">
        <v>1</v>
      </c>
      <c r="AO29" s="95">
        <v>0</v>
      </c>
      <c r="AP29" s="107">
        <v>11183165</v>
      </c>
      <c r="AQ29" s="107">
        <f t="shared" si="1"/>
        <v>0</v>
      </c>
      <c r="AR29" s="51"/>
      <c r="AS29" s="52" t="s">
        <v>113</v>
      </c>
      <c r="AY29" s="97"/>
    </row>
    <row r="30" spans="1:51" x14ac:dyDescent="0.25">
      <c r="B30" s="40">
        <v>2.7916666666666701</v>
      </c>
      <c r="C30" s="40">
        <v>0.83333333333333703</v>
      </c>
      <c r="D30" s="102">
        <v>4</v>
      </c>
      <c r="E30" s="41">
        <f t="shared" si="0"/>
        <v>2.8169014084507045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134</v>
      </c>
      <c r="P30" s="103">
        <v>133</v>
      </c>
      <c r="Q30" s="103">
        <v>14515366</v>
      </c>
      <c r="R30" s="46">
        <f t="shared" si="4"/>
        <v>5686</v>
      </c>
      <c r="S30" s="47">
        <f t="shared" si="5"/>
        <v>136.464</v>
      </c>
      <c r="T30" s="47">
        <f t="shared" si="6"/>
        <v>5.6859999999999999</v>
      </c>
      <c r="U30" s="104">
        <v>3.5</v>
      </c>
      <c r="V30" s="104">
        <f t="shared" si="7"/>
        <v>3.5</v>
      </c>
      <c r="W30" s="105" t="s">
        <v>127</v>
      </c>
      <c r="X30" s="107">
        <v>0</v>
      </c>
      <c r="Y30" s="107">
        <v>1004</v>
      </c>
      <c r="Z30" s="107">
        <v>1187</v>
      </c>
      <c r="AA30" s="107">
        <v>1185</v>
      </c>
      <c r="AB30" s="107">
        <v>1187</v>
      </c>
      <c r="AC30" s="48" t="s">
        <v>90</v>
      </c>
      <c r="AD30" s="48" t="s">
        <v>90</v>
      </c>
      <c r="AE30" s="48" t="s">
        <v>90</v>
      </c>
      <c r="AF30" s="106" t="s">
        <v>90</v>
      </c>
      <c r="AG30" s="112">
        <v>49546922</v>
      </c>
      <c r="AH30" s="49">
        <f t="shared" si="9"/>
        <v>1162</v>
      </c>
      <c r="AI30" s="50">
        <f t="shared" si="8"/>
        <v>204.36158986985578</v>
      </c>
      <c r="AJ30" s="95">
        <v>0</v>
      </c>
      <c r="AK30" s="95">
        <v>1</v>
      </c>
      <c r="AL30" s="95">
        <v>1</v>
      </c>
      <c r="AM30" s="95">
        <v>1</v>
      </c>
      <c r="AN30" s="95">
        <v>1</v>
      </c>
      <c r="AO30" s="95">
        <v>0</v>
      </c>
      <c r="AP30" s="107">
        <v>11183165</v>
      </c>
      <c r="AQ30" s="107">
        <f t="shared" si="1"/>
        <v>0</v>
      </c>
      <c r="AR30" s="51"/>
      <c r="AS30" s="52" t="s">
        <v>113</v>
      </c>
      <c r="AV30" s="273" t="s">
        <v>117</v>
      </c>
      <c r="AW30" s="273"/>
      <c r="AY30" s="97"/>
    </row>
    <row r="31" spans="1:51" x14ac:dyDescent="0.25">
      <c r="B31" s="40">
        <v>2.8333333333333299</v>
      </c>
      <c r="C31" s="40">
        <v>0.875000000000004</v>
      </c>
      <c r="D31" s="102">
        <v>4</v>
      </c>
      <c r="E31" s="41">
        <f t="shared" si="0"/>
        <v>2.8169014084507045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130</v>
      </c>
      <c r="P31" s="103">
        <v>136</v>
      </c>
      <c r="Q31" s="103">
        <v>14521244</v>
      </c>
      <c r="R31" s="46">
        <f t="shared" si="4"/>
        <v>5878</v>
      </c>
      <c r="S31" s="47">
        <f t="shared" si="5"/>
        <v>141.072</v>
      </c>
      <c r="T31" s="47">
        <f t="shared" si="6"/>
        <v>5.8780000000000001</v>
      </c>
      <c r="U31" s="104">
        <v>3.1</v>
      </c>
      <c r="V31" s="104">
        <f t="shared" si="7"/>
        <v>3.1</v>
      </c>
      <c r="W31" s="105" t="s">
        <v>127</v>
      </c>
      <c r="X31" s="107">
        <v>0</v>
      </c>
      <c r="Y31" s="107">
        <v>1046</v>
      </c>
      <c r="Z31" s="107">
        <v>1187</v>
      </c>
      <c r="AA31" s="107">
        <v>1185</v>
      </c>
      <c r="AB31" s="107">
        <v>1187</v>
      </c>
      <c r="AC31" s="48" t="s">
        <v>90</v>
      </c>
      <c r="AD31" s="48" t="s">
        <v>90</v>
      </c>
      <c r="AE31" s="48" t="s">
        <v>90</v>
      </c>
      <c r="AF31" s="106" t="s">
        <v>90</v>
      </c>
      <c r="AG31" s="112">
        <v>49548120</v>
      </c>
      <c r="AH31" s="49">
        <f t="shared" si="9"/>
        <v>1198</v>
      </c>
      <c r="AI31" s="50">
        <f t="shared" si="8"/>
        <v>203.81082000680505</v>
      </c>
      <c r="AJ31" s="95">
        <v>0</v>
      </c>
      <c r="AK31" s="95">
        <v>1</v>
      </c>
      <c r="AL31" s="95">
        <v>1</v>
      </c>
      <c r="AM31" s="95">
        <v>1</v>
      </c>
      <c r="AN31" s="95">
        <v>1</v>
      </c>
      <c r="AO31" s="95">
        <v>0</v>
      </c>
      <c r="AP31" s="107">
        <v>11183165</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129</v>
      </c>
      <c r="P32" s="103">
        <v>133</v>
      </c>
      <c r="Q32" s="103">
        <v>14526860</v>
      </c>
      <c r="R32" s="46">
        <f t="shared" si="4"/>
        <v>5616</v>
      </c>
      <c r="S32" s="47">
        <f t="shared" si="5"/>
        <v>134.78399999999999</v>
      </c>
      <c r="T32" s="47">
        <f t="shared" si="6"/>
        <v>5.6159999999999997</v>
      </c>
      <c r="U32" s="104">
        <v>2.9</v>
      </c>
      <c r="V32" s="104">
        <f t="shared" si="7"/>
        <v>2.9</v>
      </c>
      <c r="W32" s="105" t="s">
        <v>127</v>
      </c>
      <c r="X32" s="107">
        <v>0</v>
      </c>
      <c r="Y32" s="107">
        <v>1045</v>
      </c>
      <c r="Z32" s="107">
        <v>1187</v>
      </c>
      <c r="AA32" s="107">
        <v>1185</v>
      </c>
      <c r="AB32" s="107">
        <v>1187</v>
      </c>
      <c r="AC32" s="48" t="s">
        <v>90</v>
      </c>
      <c r="AD32" s="48" t="s">
        <v>90</v>
      </c>
      <c r="AE32" s="48" t="s">
        <v>90</v>
      </c>
      <c r="AF32" s="106" t="s">
        <v>90</v>
      </c>
      <c r="AG32" s="112">
        <v>49549285</v>
      </c>
      <c r="AH32" s="49">
        <f t="shared" si="9"/>
        <v>1165</v>
      </c>
      <c r="AI32" s="50">
        <f t="shared" si="8"/>
        <v>207.44301994301995</v>
      </c>
      <c r="AJ32" s="95">
        <v>0</v>
      </c>
      <c r="AK32" s="95">
        <v>1</v>
      </c>
      <c r="AL32" s="95">
        <v>1</v>
      </c>
      <c r="AM32" s="95">
        <v>1</v>
      </c>
      <c r="AN32" s="95">
        <v>1</v>
      </c>
      <c r="AO32" s="95">
        <v>0</v>
      </c>
      <c r="AP32" s="107">
        <v>11183165</v>
      </c>
      <c r="AQ32" s="107">
        <f t="shared" si="1"/>
        <v>0</v>
      </c>
      <c r="AR32" s="53">
        <v>1.31</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134</v>
      </c>
      <c r="P33" s="103">
        <v>124</v>
      </c>
      <c r="Q33" s="103">
        <v>14532254</v>
      </c>
      <c r="R33" s="46">
        <f t="shared" si="4"/>
        <v>5394</v>
      </c>
      <c r="S33" s="47">
        <f t="shared" si="5"/>
        <v>129.45599999999999</v>
      </c>
      <c r="T33" s="47">
        <f t="shared" si="6"/>
        <v>5.3940000000000001</v>
      </c>
      <c r="U33" s="104">
        <v>3.3</v>
      </c>
      <c r="V33" s="104">
        <f t="shared" si="7"/>
        <v>3.3</v>
      </c>
      <c r="W33" s="105" t="s">
        <v>131</v>
      </c>
      <c r="X33" s="107">
        <v>0</v>
      </c>
      <c r="Y33" s="107">
        <v>0</v>
      </c>
      <c r="Z33" s="107">
        <v>1187</v>
      </c>
      <c r="AA33" s="107">
        <v>1185</v>
      </c>
      <c r="AB33" s="107">
        <v>1187</v>
      </c>
      <c r="AC33" s="48" t="s">
        <v>90</v>
      </c>
      <c r="AD33" s="48" t="s">
        <v>90</v>
      </c>
      <c r="AE33" s="48" t="s">
        <v>90</v>
      </c>
      <c r="AF33" s="106" t="s">
        <v>90</v>
      </c>
      <c r="AG33" s="112">
        <v>49550363</v>
      </c>
      <c r="AH33" s="49">
        <f t="shared" si="9"/>
        <v>1078</v>
      </c>
      <c r="AI33" s="50">
        <f t="shared" si="8"/>
        <v>199.85168705969596</v>
      </c>
      <c r="AJ33" s="95">
        <v>0</v>
      </c>
      <c r="AK33" s="95">
        <v>0</v>
      </c>
      <c r="AL33" s="95">
        <v>1</v>
      </c>
      <c r="AM33" s="95">
        <v>1</v>
      </c>
      <c r="AN33" s="95">
        <v>1</v>
      </c>
      <c r="AO33" s="95">
        <v>0.35</v>
      </c>
      <c r="AP33" s="107">
        <v>11183311</v>
      </c>
      <c r="AQ33" s="107">
        <f t="shared" si="1"/>
        <v>146</v>
      </c>
      <c r="AR33" s="51"/>
      <c r="AS33" s="52" t="s">
        <v>113</v>
      </c>
      <c r="AY33" s="97"/>
    </row>
    <row r="34" spans="2:51" x14ac:dyDescent="0.25">
      <c r="B34" s="40">
        <v>2.9583333333333299</v>
      </c>
      <c r="C34" s="40">
        <v>1</v>
      </c>
      <c r="D34" s="102">
        <v>4</v>
      </c>
      <c r="E34" s="41">
        <f t="shared" si="0"/>
        <v>2.8169014084507045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135</v>
      </c>
      <c r="P34" s="103">
        <v>120</v>
      </c>
      <c r="Q34" s="103">
        <v>14537297</v>
      </c>
      <c r="R34" s="46">
        <f t="shared" si="4"/>
        <v>5043</v>
      </c>
      <c r="S34" s="47">
        <f t="shared" si="5"/>
        <v>121.032</v>
      </c>
      <c r="T34" s="47">
        <f t="shared" si="6"/>
        <v>5.0430000000000001</v>
      </c>
      <c r="U34" s="104">
        <v>3.6</v>
      </c>
      <c r="V34" s="104">
        <f t="shared" si="7"/>
        <v>3.6</v>
      </c>
      <c r="W34" s="105" t="s">
        <v>131</v>
      </c>
      <c r="X34" s="107">
        <v>0</v>
      </c>
      <c r="Y34" s="107">
        <v>0</v>
      </c>
      <c r="Z34" s="107">
        <v>1187</v>
      </c>
      <c r="AA34" s="107">
        <v>1185</v>
      </c>
      <c r="AB34" s="107">
        <v>1187</v>
      </c>
      <c r="AC34" s="48" t="s">
        <v>90</v>
      </c>
      <c r="AD34" s="48" t="s">
        <v>90</v>
      </c>
      <c r="AE34" s="48" t="s">
        <v>90</v>
      </c>
      <c r="AF34" s="106" t="s">
        <v>90</v>
      </c>
      <c r="AG34" s="112">
        <v>49551429</v>
      </c>
      <c r="AH34" s="49">
        <f t="shared" si="9"/>
        <v>1066</v>
      </c>
      <c r="AI34" s="50">
        <f t="shared" si="8"/>
        <v>211.3821138211382</v>
      </c>
      <c r="AJ34" s="95">
        <v>0</v>
      </c>
      <c r="AK34" s="95">
        <v>0</v>
      </c>
      <c r="AL34" s="95">
        <v>1</v>
      </c>
      <c r="AM34" s="95">
        <v>1</v>
      </c>
      <c r="AN34" s="95">
        <v>1</v>
      </c>
      <c r="AO34" s="95">
        <v>0.35</v>
      </c>
      <c r="AP34" s="107">
        <v>11183468</v>
      </c>
      <c r="AQ34" s="107">
        <f t="shared" si="1"/>
        <v>157</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132418</v>
      </c>
      <c r="S35" s="65">
        <f>AVERAGE(S11:S34)</f>
        <v>132.41800000000003</v>
      </c>
      <c r="T35" s="65">
        <f>SUM(T11:T34)</f>
        <v>132.41800000000003</v>
      </c>
      <c r="U35" s="104"/>
      <c r="V35" s="91"/>
      <c r="W35" s="57"/>
      <c r="X35" s="85"/>
      <c r="Y35" s="86"/>
      <c r="Z35" s="86"/>
      <c r="AA35" s="86"/>
      <c r="AB35" s="87"/>
      <c r="AC35" s="85"/>
      <c r="AD35" s="86"/>
      <c r="AE35" s="87"/>
      <c r="AF35" s="88"/>
      <c r="AG35" s="66">
        <f>AG34-AG10</f>
        <v>26827</v>
      </c>
      <c r="AH35" s="67">
        <f>SUM(AH11:AH34)</f>
        <v>26827</v>
      </c>
      <c r="AI35" s="68">
        <f>$AH$35/$T35</f>
        <v>202.59330302526843</v>
      </c>
      <c r="AJ35" s="95"/>
      <c r="AK35" s="95"/>
      <c r="AL35" s="95"/>
      <c r="AM35" s="95"/>
      <c r="AN35" s="95"/>
      <c r="AO35" s="69"/>
      <c r="AP35" s="70">
        <f>AP34-AP10</f>
        <v>3086</v>
      </c>
      <c r="AQ35" s="71">
        <f>SUM(AQ11:AQ34)</f>
        <v>3086</v>
      </c>
      <c r="AR35" s="72">
        <f>AVERAGE(AR11:AR34)</f>
        <v>1.1916666666666667</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221" t="s">
        <v>244</v>
      </c>
      <c r="C41" s="210"/>
      <c r="D41" s="210"/>
      <c r="E41" s="210"/>
      <c r="F41" s="210"/>
      <c r="G41" s="210"/>
      <c r="H41" s="210"/>
      <c r="I41" s="211"/>
      <c r="J41" s="211"/>
      <c r="K41" s="211"/>
      <c r="L41" s="211"/>
      <c r="M41" s="211"/>
      <c r="N41" s="211"/>
      <c r="O41" s="211"/>
      <c r="P41" s="211"/>
      <c r="Q41" s="211"/>
      <c r="R41" s="211"/>
      <c r="S41" s="212"/>
      <c r="T41" s="212"/>
      <c r="U41" s="212"/>
      <c r="V41" s="139"/>
      <c r="W41" s="98"/>
      <c r="X41" s="98"/>
      <c r="Y41" s="98"/>
      <c r="Z41" s="98"/>
      <c r="AA41" s="98"/>
      <c r="AB41" s="98"/>
      <c r="AC41" s="98"/>
      <c r="AD41" s="98"/>
      <c r="AE41" s="98"/>
      <c r="AM41" s="20"/>
      <c r="AN41" s="96"/>
      <c r="AO41" s="96"/>
      <c r="AP41" s="96"/>
      <c r="AQ41" s="96"/>
      <c r="AR41" s="98"/>
      <c r="AV41" s="73"/>
      <c r="AW41" s="73"/>
      <c r="AY41" s="97"/>
    </row>
    <row r="42" spans="2:51" x14ac:dyDescent="0.25">
      <c r="B42" s="135" t="s">
        <v>276</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163</v>
      </c>
      <c r="C44" s="99"/>
      <c r="D44" s="99"/>
      <c r="E44" s="99"/>
      <c r="F44" s="99"/>
      <c r="G44" s="99"/>
      <c r="H44" s="99"/>
      <c r="I44" s="100"/>
      <c r="J44" s="100"/>
      <c r="K44" s="100"/>
      <c r="L44" s="100"/>
      <c r="M44" s="100"/>
      <c r="N44" s="100"/>
      <c r="O44" s="100"/>
      <c r="P44" s="100"/>
      <c r="Q44" s="100"/>
      <c r="R44" s="100"/>
      <c r="S44" s="139"/>
      <c r="T44" s="139"/>
      <c r="U44" s="139"/>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99"/>
      <c r="D45" s="99"/>
      <c r="E45" s="99"/>
      <c r="F45" s="99"/>
      <c r="G45" s="99"/>
      <c r="H45" s="99"/>
      <c r="I45" s="100"/>
      <c r="J45" s="100"/>
      <c r="K45" s="100"/>
      <c r="L45" s="100"/>
      <c r="M45" s="100"/>
      <c r="N45" s="100"/>
      <c r="O45" s="100"/>
      <c r="P45" s="100"/>
      <c r="Q45" s="100"/>
      <c r="R45" s="100"/>
      <c r="S45" s="139"/>
      <c r="T45" s="139"/>
      <c r="U45" s="139"/>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99"/>
      <c r="D46" s="99"/>
      <c r="E46" s="99"/>
      <c r="F46" s="99"/>
      <c r="G46" s="99"/>
      <c r="H46" s="99"/>
      <c r="I46" s="100"/>
      <c r="J46" s="100"/>
      <c r="K46" s="100"/>
      <c r="L46" s="100"/>
      <c r="M46" s="100"/>
      <c r="N46" s="100"/>
      <c r="O46" s="100"/>
      <c r="P46" s="100"/>
      <c r="Q46" s="100"/>
      <c r="R46" s="100"/>
      <c r="S46" s="139"/>
      <c r="T46" s="139"/>
      <c r="U46" s="139"/>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155</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277</v>
      </c>
      <c r="C48" s="99"/>
      <c r="D48" s="192"/>
      <c r="E48" s="193"/>
      <c r="F48" s="193"/>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150"/>
      <c r="G49" s="150"/>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150"/>
      <c r="D50" s="150"/>
      <c r="E50" s="150"/>
      <c r="F50" s="150"/>
      <c r="G50" s="150"/>
      <c r="H50" s="99"/>
      <c r="I50" s="100"/>
      <c r="J50" s="100"/>
      <c r="K50" s="100"/>
      <c r="L50" s="100"/>
      <c r="M50" s="100"/>
      <c r="N50" s="100"/>
      <c r="O50" s="100"/>
      <c r="P50" s="100"/>
      <c r="Q50" s="100"/>
      <c r="R50" s="100"/>
      <c r="S50" s="139"/>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139"/>
      <c r="T51" s="139"/>
      <c r="U51" s="139"/>
      <c r="V51" s="139"/>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139"/>
      <c r="T52" s="139"/>
      <c r="U52" s="139"/>
      <c r="V52" s="139"/>
      <c r="W52" s="98"/>
      <c r="X52" s="98"/>
      <c r="Y52" s="98"/>
      <c r="Z52" s="98"/>
      <c r="AA52" s="98"/>
      <c r="AB52" s="98"/>
      <c r="AC52" s="98"/>
      <c r="AD52" s="98"/>
      <c r="AE52" s="98"/>
      <c r="AM52" s="20"/>
      <c r="AN52" s="96"/>
      <c r="AO52" s="96"/>
      <c r="AP52" s="96"/>
      <c r="AQ52" s="96"/>
      <c r="AR52" s="98"/>
      <c r="AV52" s="113"/>
      <c r="AW52" s="113"/>
      <c r="AY52" s="97"/>
    </row>
    <row r="53" spans="1:51" x14ac:dyDescent="0.25">
      <c r="A53" s="161"/>
      <c r="B53" s="114" t="s">
        <v>270</v>
      </c>
      <c r="C53" s="99"/>
      <c r="D53" s="99"/>
      <c r="E53" s="99"/>
      <c r="F53" s="99"/>
      <c r="G53" s="99"/>
      <c r="H53" s="99"/>
      <c r="I53" s="100"/>
      <c r="J53" s="100"/>
      <c r="K53" s="100"/>
      <c r="L53" s="100"/>
      <c r="M53" s="100"/>
      <c r="N53" s="100"/>
      <c r="O53" s="100"/>
      <c r="P53" s="100"/>
      <c r="Q53" s="100"/>
      <c r="R53" s="100"/>
      <c r="S53" s="139"/>
      <c r="T53" s="139"/>
      <c r="U53" s="139"/>
      <c r="V53" s="139"/>
      <c r="W53" s="98"/>
      <c r="X53" s="98"/>
      <c r="Y53" s="98"/>
      <c r="Z53" s="98"/>
      <c r="AA53" s="98"/>
      <c r="AB53" s="98"/>
      <c r="AC53" s="98"/>
      <c r="AD53" s="98"/>
      <c r="AE53" s="98"/>
      <c r="AM53" s="20"/>
      <c r="AN53" s="96"/>
      <c r="AO53" s="96"/>
      <c r="AP53" s="96"/>
      <c r="AQ53" s="96"/>
      <c r="AR53" s="98"/>
      <c r="AV53" s="113"/>
      <c r="AW53" s="113"/>
      <c r="AY53" s="97"/>
    </row>
    <row r="54" spans="1:51" x14ac:dyDescent="0.25">
      <c r="A54" s="161"/>
      <c r="B54" s="123" t="s">
        <v>134</v>
      </c>
      <c r="C54" s="99"/>
      <c r="D54" s="99"/>
      <c r="E54" s="99"/>
      <c r="F54" s="99"/>
      <c r="G54" s="99"/>
      <c r="H54" s="99"/>
      <c r="I54" s="100"/>
      <c r="J54" s="100"/>
      <c r="K54" s="100"/>
      <c r="L54" s="100"/>
      <c r="M54" s="100"/>
      <c r="N54" s="100"/>
      <c r="O54" s="100"/>
      <c r="P54" s="100"/>
      <c r="Q54" s="100"/>
      <c r="R54" s="100"/>
      <c r="S54" s="139"/>
      <c r="T54" s="139"/>
      <c r="U54" s="139"/>
      <c r="V54" s="139"/>
      <c r="W54" s="98"/>
      <c r="X54" s="98"/>
      <c r="Y54" s="98"/>
      <c r="Z54" s="98"/>
      <c r="AA54" s="98"/>
      <c r="AB54" s="98"/>
      <c r="AC54" s="98"/>
      <c r="AD54" s="98"/>
      <c r="AE54" s="98"/>
      <c r="AM54" s="20"/>
      <c r="AN54" s="96"/>
      <c r="AO54" s="96"/>
      <c r="AP54" s="96"/>
      <c r="AQ54" s="96"/>
      <c r="AR54" s="98"/>
      <c r="AV54" s="113"/>
      <c r="AW54" s="113"/>
      <c r="AY54" s="97"/>
    </row>
    <row r="55" spans="1:51" x14ac:dyDescent="0.25">
      <c r="A55" s="161"/>
      <c r="B55" s="114" t="s">
        <v>264</v>
      </c>
      <c r="C55" s="223"/>
      <c r="D55" s="223"/>
      <c r="E55" s="223"/>
      <c r="F55" s="223"/>
      <c r="G55" s="223"/>
      <c r="H55" s="223"/>
      <c r="I55" s="224"/>
      <c r="J55" s="224"/>
      <c r="K55" s="224"/>
      <c r="L55" s="224"/>
      <c r="M55" s="224"/>
      <c r="N55" s="224"/>
      <c r="O55" s="224"/>
      <c r="P55" s="224"/>
      <c r="Q55" s="224"/>
      <c r="R55" s="100"/>
      <c r="S55" s="139"/>
      <c r="T55" s="139"/>
      <c r="U55" s="139"/>
      <c r="V55" s="139"/>
      <c r="W55" s="98"/>
      <c r="X55" s="98"/>
      <c r="Y55" s="98"/>
      <c r="Z55" s="98"/>
      <c r="AA55" s="98"/>
      <c r="AB55" s="98"/>
      <c r="AC55" s="98"/>
      <c r="AD55" s="98"/>
      <c r="AE55" s="98"/>
      <c r="AM55" s="20"/>
      <c r="AN55" s="96"/>
      <c r="AO55" s="96"/>
      <c r="AP55" s="96"/>
      <c r="AQ55" s="96"/>
      <c r="AR55" s="98"/>
      <c r="AV55" s="113"/>
      <c r="AW55" s="113"/>
      <c r="AY55" s="97"/>
    </row>
    <row r="56" spans="1:51" x14ac:dyDescent="0.25">
      <c r="B56" s="123"/>
      <c r="C56" s="194"/>
      <c r="D56" s="194"/>
      <c r="E56" s="99"/>
      <c r="F56" s="99"/>
      <c r="G56" s="99"/>
      <c r="H56" s="99"/>
      <c r="I56" s="100"/>
      <c r="J56" s="100"/>
      <c r="K56" s="100"/>
      <c r="L56" s="100"/>
      <c r="M56" s="100"/>
      <c r="N56" s="100"/>
      <c r="O56" s="100"/>
      <c r="P56" s="100"/>
      <c r="Q56" s="100"/>
      <c r="R56" s="100"/>
      <c r="S56" s="139"/>
      <c r="T56" s="139"/>
      <c r="U56" s="139"/>
      <c r="V56" s="139"/>
      <c r="W56" s="98"/>
      <c r="X56" s="98"/>
      <c r="Y56" s="98"/>
      <c r="Z56" s="98"/>
      <c r="AA56" s="98"/>
      <c r="AB56" s="98"/>
      <c r="AC56" s="98"/>
      <c r="AD56" s="98"/>
      <c r="AE56" s="98"/>
      <c r="AM56" s="20"/>
      <c r="AN56" s="96"/>
      <c r="AO56" s="96"/>
      <c r="AP56" s="96"/>
      <c r="AQ56" s="96"/>
      <c r="AR56" s="98"/>
      <c r="AV56" s="113"/>
      <c r="AW56" s="113"/>
      <c r="AY56" s="97"/>
    </row>
    <row r="57" spans="1:51" x14ac:dyDescent="0.25">
      <c r="B57" s="114"/>
      <c r="C57" s="99"/>
      <c r="D57" s="99"/>
      <c r="E57" s="99"/>
      <c r="F57" s="99"/>
      <c r="G57" s="99"/>
      <c r="H57" s="99"/>
      <c r="I57" s="100"/>
      <c r="J57" s="100"/>
      <c r="K57" s="100"/>
      <c r="L57" s="100"/>
      <c r="M57" s="100"/>
      <c r="N57" s="100"/>
      <c r="O57" s="100"/>
      <c r="P57" s="100"/>
      <c r="Q57" s="100"/>
      <c r="R57" s="100"/>
      <c r="S57" s="190"/>
      <c r="T57" s="139"/>
      <c r="U57" s="139"/>
      <c r="V57" s="139"/>
      <c r="W57" s="98"/>
      <c r="X57" s="98"/>
      <c r="Y57" s="98"/>
      <c r="Z57" s="98"/>
      <c r="AA57" s="98"/>
      <c r="AB57" s="98"/>
      <c r="AC57" s="98"/>
      <c r="AD57" s="98"/>
      <c r="AE57" s="98"/>
      <c r="AM57" s="20"/>
      <c r="AN57" s="96"/>
      <c r="AO57" s="96"/>
      <c r="AP57" s="96"/>
      <c r="AQ57" s="96"/>
      <c r="AR57" s="98"/>
      <c r="AV57" s="113"/>
      <c r="AW57" s="113"/>
      <c r="AY57" s="97"/>
    </row>
    <row r="58" spans="1:51" x14ac:dyDescent="0.25">
      <c r="B58" s="123"/>
      <c r="C58" s="99"/>
      <c r="D58" s="99"/>
      <c r="E58" s="99"/>
      <c r="F58" s="99"/>
      <c r="G58" s="99"/>
      <c r="H58" s="99"/>
      <c r="I58" s="100"/>
      <c r="J58" s="100"/>
      <c r="K58" s="100"/>
      <c r="L58" s="100"/>
      <c r="M58" s="100"/>
      <c r="N58" s="100"/>
      <c r="O58" s="100"/>
      <c r="P58" s="100"/>
      <c r="Q58" s="100"/>
      <c r="R58" s="100"/>
      <c r="S58" s="190"/>
      <c r="T58" s="139"/>
      <c r="U58" s="139"/>
      <c r="V58" s="139"/>
      <c r="W58" s="98"/>
      <c r="X58" s="98"/>
      <c r="Y58" s="98"/>
      <c r="Z58" s="98"/>
      <c r="AA58" s="98"/>
      <c r="AB58" s="98"/>
      <c r="AC58" s="98"/>
      <c r="AD58" s="98"/>
      <c r="AE58" s="98"/>
      <c r="AM58" s="20"/>
      <c r="AN58" s="96"/>
      <c r="AO58" s="96"/>
      <c r="AP58" s="96"/>
      <c r="AQ58" s="96"/>
      <c r="AR58" s="98"/>
      <c r="AV58" s="113"/>
      <c r="AW58" s="113"/>
      <c r="AY58" s="97"/>
    </row>
    <row r="59" spans="1:51" x14ac:dyDescent="0.25">
      <c r="B59" s="114"/>
      <c r="C59" s="99"/>
      <c r="D59" s="99"/>
      <c r="E59" s="99"/>
      <c r="F59" s="99"/>
      <c r="G59" s="99"/>
      <c r="H59" s="99"/>
      <c r="I59" s="100"/>
      <c r="J59" s="100"/>
      <c r="K59" s="100"/>
      <c r="L59" s="100"/>
      <c r="M59" s="100"/>
      <c r="N59" s="100"/>
      <c r="O59" s="100"/>
      <c r="P59" s="100"/>
      <c r="Q59" s="100"/>
      <c r="R59" s="100"/>
      <c r="S59" s="139"/>
      <c r="T59" s="139"/>
      <c r="U59" s="139"/>
      <c r="V59" s="139"/>
      <c r="W59" s="98"/>
      <c r="X59" s="98"/>
      <c r="Y59" s="98"/>
      <c r="Z59" s="98"/>
      <c r="AA59" s="98"/>
      <c r="AB59" s="98"/>
      <c r="AC59" s="98"/>
      <c r="AD59" s="98"/>
      <c r="AE59" s="98"/>
      <c r="AM59" s="20"/>
      <c r="AN59" s="96"/>
      <c r="AO59" s="96"/>
      <c r="AP59" s="96"/>
      <c r="AQ59" s="96"/>
      <c r="AR59" s="98"/>
      <c r="AV59" s="113"/>
      <c r="AW59" s="113"/>
      <c r="AY59" s="97"/>
    </row>
    <row r="60" spans="1:51" x14ac:dyDescent="0.25">
      <c r="B60" s="168"/>
      <c r="C60" s="99"/>
      <c r="D60" s="99"/>
      <c r="E60" s="99"/>
      <c r="F60" s="99"/>
      <c r="G60" s="99"/>
      <c r="H60" s="99"/>
      <c r="I60" s="100"/>
      <c r="J60" s="100"/>
      <c r="K60" s="100"/>
      <c r="L60" s="100"/>
      <c r="M60" s="100"/>
      <c r="N60" s="100"/>
      <c r="O60" s="100"/>
      <c r="P60" s="100"/>
      <c r="Q60" s="100"/>
      <c r="R60" s="100"/>
      <c r="S60" s="139"/>
      <c r="T60" s="139"/>
      <c r="U60" s="139"/>
      <c r="V60" s="139"/>
      <c r="W60" s="98"/>
      <c r="X60" s="98"/>
      <c r="Y60" s="98"/>
      <c r="Z60" s="98"/>
      <c r="AA60" s="98"/>
      <c r="AB60" s="98"/>
      <c r="AC60" s="98"/>
      <c r="AD60" s="98"/>
      <c r="AE60" s="98"/>
      <c r="AM60" s="20"/>
      <c r="AN60" s="96"/>
      <c r="AO60" s="96"/>
      <c r="AP60" s="96"/>
      <c r="AQ60" s="96"/>
      <c r="AR60" s="98"/>
      <c r="AV60" s="113"/>
      <c r="AW60" s="113"/>
      <c r="AY60" s="97"/>
    </row>
    <row r="61" spans="1:51" x14ac:dyDescent="0.25">
      <c r="B61" s="115"/>
      <c r="C61" s="99"/>
      <c r="D61" s="99"/>
      <c r="E61" s="99"/>
      <c r="F61" s="99"/>
      <c r="G61" s="99"/>
      <c r="H61" s="99"/>
      <c r="I61" s="100"/>
      <c r="J61" s="100"/>
      <c r="K61" s="100"/>
      <c r="L61" s="100"/>
      <c r="M61" s="100"/>
      <c r="N61" s="100"/>
      <c r="O61" s="100"/>
      <c r="P61" s="100"/>
      <c r="Q61" s="100"/>
      <c r="R61" s="100"/>
      <c r="S61" s="139"/>
      <c r="T61" s="139"/>
      <c r="U61" s="139"/>
      <c r="V61" s="139"/>
      <c r="W61" s="98"/>
      <c r="X61" s="98"/>
      <c r="Y61" s="98"/>
      <c r="Z61" s="98"/>
      <c r="AA61" s="98"/>
      <c r="AB61" s="98"/>
      <c r="AC61" s="98"/>
      <c r="AD61" s="98"/>
      <c r="AE61" s="98"/>
      <c r="AM61" s="20"/>
      <c r="AN61" s="96"/>
      <c r="AO61" s="96"/>
      <c r="AP61" s="96"/>
      <c r="AQ61" s="96"/>
      <c r="AR61" s="98"/>
      <c r="AV61" s="113"/>
      <c r="AW61" s="113"/>
      <c r="AY61" s="97"/>
    </row>
    <row r="62" spans="1:51" x14ac:dyDescent="0.25">
      <c r="B62" s="213"/>
      <c r="C62" s="99"/>
      <c r="D62" s="99"/>
      <c r="E62" s="99"/>
      <c r="F62" s="99"/>
      <c r="G62" s="99"/>
      <c r="H62" s="99"/>
      <c r="I62" s="100"/>
      <c r="J62" s="100"/>
      <c r="K62" s="100"/>
      <c r="L62" s="100"/>
      <c r="M62" s="100"/>
      <c r="N62" s="100"/>
      <c r="O62" s="100"/>
      <c r="P62" s="100"/>
      <c r="Q62" s="100"/>
      <c r="R62" s="100"/>
      <c r="S62" s="139"/>
      <c r="T62" s="139"/>
      <c r="U62" s="139"/>
      <c r="V62" s="139"/>
      <c r="W62" s="98"/>
      <c r="X62" s="98"/>
      <c r="Y62" s="98"/>
      <c r="Z62" s="98"/>
      <c r="AA62" s="98"/>
      <c r="AB62" s="98"/>
      <c r="AC62" s="98"/>
      <c r="AD62" s="98"/>
      <c r="AE62" s="98"/>
      <c r="AM62" s="20"/>
      <c r="AN62" s="96"/>
      <c r="AO62" s="96"/>
      <c r="AP62" s="96"/>
      <c r="AQ62" s="96"/>
      <c r="AR62" s="98"/>
      <c r="AV62" s="113"/>
      <c r="AW62" s="113"/>
      <c r="AY62" s="97"/>
    </row>
    <row r="63" spans="1:51" x14ac:dyDescent="0.25">
      <c r="B63" s="123"/>
      <c r="C63" s="99"/>
      <c r="D63" s="99"/>
      <c r="E63" s="99"/>
      <c r="F63" s="99"/>
      <c r="G63" s="99"/>
      <c r="H63" s="99"/>
      <c r="I63" s="100"/>
      <c r="J63" s="100"/>
      <c r="K63" s="100"/>
      <c r="L63" s="100"/>
      <c r="M63" s="100"/>
      <c r="N63" s="100"/>
      <c r="O63" s="100"/>
      <c r="P63" s="100"/>
      <c r="Q63" s="100"/>
      <c r="R63" s="100"/>
      <c r="S63" s="139"/>
      <c r="T63" s="139"/>
      <c r="U63" s="139"/>
      <c r="V63" s="139"/>
      <c r="W63" s="98"/>
      <c r="X63" s="98"/>
      <c r="Y63" s="98"/>
      <c r="Z63" s="98"/>
      <c r="AA63" s="98"/>
      <c r="AB63" s="98"/>
      <c r="AC63" s="98"/>
      <c r="AD63" s="98"/>
      <c r="AE63" s="98"/>
      <c r="AM63" s="20"/>
      <c r="AN63" s="96"/>
      <c r="AO63" s="96"/>
      <c r="AP63" s="96"/>
      <c r="AQ63" s="96"/>
      <c r="AR63" s="98"/>
      <c r="AV63" s="113"/>
      <c r="AW63" s="113"/>
      <c r="AY63" s="97"/>
    </row>
    <row r="64" spans="1:51" x14ac:dyDescent="0.25">
      <c r="B64" s="199"/>
      <c r="C64" s="99"/>
      <c r="D64" s="99"/>
      <c r="E64" s="99"/>
      <c r="F64" s="99"/>
      <c r="G64" s="99"/>
      <c r="H64" s="99"/>
      <c r="I64" s="100"/>
      <c r="J64" s="100"/>
      <c r="K64" s="100"/>
      <c r="L64" s="100"/>
      <c r="M64" s="100"/>
      <c r="N64" s="100"/>
      <c r="O64" s="100"/>
      <c r="P64" s="100"/>
      <c r="Q64" s="100"/>
      <c r="R64" s="100"/>
      <c r="S64" s="139"/>
      <c r="T64" s="139"/>
      <c r="U64" s="139"/>
      <c r="V64" s="139"/>
      <c r="W64" s="98"/>
      <c r="X64" s="98"/>
      <c r="Y64" s="98"/>
      <c r="Z64" s="98"/>
      <c r="AA64" s="98"/>
      <c r="AB64" s="98"/>
      <c r="AC64" s="98"/>
      <c r="AD64" s="98"/>
      <c r="AE64" s="98"/>
      <c r="AM64" s="20"/>
      <c r="AN64" s="96"/>
      <c r="AO64" s="96"/>
      <c r="AP64" s="96"/>
      <c r="AQ64" s="96"/>
      <c r="AR64" s="98"/>
      <c r="AV64" s="113"/>
      <c r="AW64" s="113"/>
      <c r="AY64" s="97"/>
    </row>
    <row r="65" spans="1:51" x14ac:dyDescent="0.25">
      <c r="B65" s="123"/>
      <c r="C65" s="99"/>
      <c r="D65" s="99"/>
      <c r="E65" s="99"/>
      <c r="F65" s="99"/>
      <c r="G65" s="99"/>
      <c r="H65" s="99"/>
      <c r="I65" s="100"/>
      <c r="J65" s="100"/>
      <c r="K65" s="100"/>
      <c r="L65" s="100"/>
      <c r="M65" s="100"/>
      <c r="N65" s="100"/>
      <c r="O65" s="100"/>
      <c r="P65" s="100"/>
      <c r="Q65" s="100"/>
      <c r="R65" s="100"/>
      <c r="S65" s="139"/>
      <c r="T65" s="139"/>
      <c r="U65" s="139"/>
      <c r="V65" s="139"/>
      <c r="W65" s="98"/>
      <c r="X65" s="98"/>
      <c r="Y65" s="98"/>
      <c r="Z65" s="98"/>
      <c r="AA65" s="98"/>
      <c r="AB65" s="98"/>
      <c r="AC65" s="98"/>
      <c r="AD65" s="98"/>
      <c r="AE65" s="98"/>
      <c r="AM65" s="20"/>
      <c r="AN65" s="96"/>
      <c r="AO65" s="96"/>
      <c r="AP65" s="96"/>
      <c r="AQ65" s="96"/>
      <c r="AR65" s="98"/>
      <c r="AV65" s="113"/>
      <c r="AW65" s="113"/>
      <c r="AY65" s="97"/>
    </row>
    <row r="66" spans="1:51" x14ac:dyDescent="0.25">
      <c r="B66" s="199"/>
      <c r="C66" s="99"/>
      <c r="D66" s="99"/>
      <c r="E66" s="99"/>
      <c r="F66" s="99"/>
      <c r="G66" s="99"/>
      <c r="H66" s="99"/>
      <c r="I66" s="100"/>
      <c r="J66" s="100"/>
      <c r="K66" s="100"/>
      <c r="L66" s="100"/>
      <c r="M66" s="100"/>
      <c r="N66" s="100"/>
      <c r="O66" s="100"/>
      <c r="P66" s="100"/>
      <c r="Q66" s="100"/>
      <c r="R66" s="100"/>
      <c r="S66" s="139"/>
      <c r="T66" s="139"/>
      <c r="U66" s="139"/>
      <c r="V66" s="139"/>
      <c r="W66" s="98"/>
      <c r="X66" s="98"/>
      <c r="Y66" s="98"/>
      <c r="Z66" s="98"/>
      <c r="AA66" s="98"/>
      <c r="AB66" s="98"/>
      <c r="AC66" s="98"/>
      <c r="AD66" s="98"/>
      <c r="AE66" s="98"/>
      <c r="AM66" s="20"/>
      <c r="AN66" s="96"/>
      <c r="AO66" s="96"/>
      <c r="AP66" s="96"/>
      <c r="AQ66" s="96"/>
      <c r="AR66" s="98"/>
      <c r="AV66" s="113"/>
      <c r="AW66" s="113"/>
      <c r="AY66" s="97"/>
    </row>
    <row r="67" spans="1:51" x14ac:dyDescent="0.25">
      <c r="B67" s="123"/>
      <c r="C67" s="99"/>
      <c r="D67" s="99"/>
      <c r="E67" s="99"/>
      <c r="F67" s="99"/>
      <c r="G67" s="99"/>
      <c r="H67" s="99"/>
      <c r="I67" s="100"/>
      <c r="J67" s="100"/>
      <c r="K67" s="100"/>
      <c r="L67" s="100"/>
      <c r="M67" s="100"/>
      <c r="N67" s="100"/>
      <c r="O67" s="100"/>
      <c r="P67" s="100"/>
      <c r="Q67" s="100"/>
      <c r="R67" s="100"/>
      <c r="S67" s="139"/>
      <c r="T67" s="139"/>
      <c r="U67" s="139"/>
      <c r="V67" s="139"/>
      <c r="W67" s="98"/>
      <c r="X67" s="98"/>
      <c r="Y67" s="98"/>
      <c r="Z67" s="98"/>
      <c r="AA67" s="98"/>
      <c r="AB67" s="98"/>
      <c r="AC67" s="98"/>
      <c r="AD67" s="98"/>
      <c r="AE67" s="98"/>
      <c r="AM67" s="20"/>
      <c r="AN67" s="96"/>
      <c r="AO67" s="96"/>
      <c r="AP67" s="96"/>
      <c r="AQ67" s="96"/>
      <c r="AR67" s="98"/>
      <c r="AV67" s="113"/>
      <c r="AW67" s="113"/>
      <c r="AY67" s="97"/>
    </row>
    <row r="68" spans="1:51" x14ac:dyDescent="0.25">
      <c r="B68" s="199"/>
      <c r="C68" s="99"/>
      <c r="D68" s="99"/>
      <c r="E68" s="99"/>
      <c r="F68" s="99"/>
      <c r="G68" s="99"/>
      <c r="H68" s="99"/>
      <c r="I68" s="100"/>
      <c r="J68" s="100"/>
      <c r="K68" s="100"/>
      <c r="L68" s="100"/>
      <c r="M68" s="100"/>
      <c r="N68" s="100"/>
      <c r="O68" s="100"/>
      <c r="P68" s="100"/>
      <c r="Q68" s="100"/>
      <c r="R68" s="100"/>
      <c r="S68" s="139"/>
      <c r="T68" s="139"/>
      <c r="U68" s="139"/>
      <c r="V68" s="139"/>
      <c r="W68" s="98"/>
      <c r="X68" s="98"/>
      <c r="Y68" s="98"/>
      <c r="Z68" s="98"/>
      <c r="AA68" s="98"/>
      <c r="AB68" s="98"/>
      <c r="AC68" s="98"/>
      <c r="AD68" s="98"/>
      <c r="AE68" s="98"/>
      <c r="AM68" s="20"/>
      <c r="AN68" s="96"/>
      <c r="AO68" s="96"/>
      <c r="AP68" s="96"/>
      <c r="AQ68" s="96"/>
      <c r="AR68" s="98"/>
      <c r="AV68" s="113"/>
      <c r="AW68" s="113"/>
      <c r="AY68" s="97"/>
    </row>
    <row r="69" spans="1:51" x14ac:dyDescent="0.25">
      <c r="B69" s="114"/>
      <c r="C69" s="99"/>
      <c r="D69" s="99"/>
      <c r="E69" s="99"/>
      <c r="F69" s="99"/>
      <c r="G69" s="99"/>
      <c r="H69" s="99"/>
      <c r="I69" s="100"/>
      <c r="J69" s="100"/>
      <c r="K69" s="100"/>
      <c r="L69" s="100"/>
      <c r="M69" s="100"/>
      <c r="N69" s="100"/>
      <c r="O69" s="100"/>
      <c r="P69" s="100"/>
      <c r="Q69" s="100"/>
      <c r="R69" s="100"/>
      <c r="S69" s="139"/>
      <c r="T69" s="139"/>
      <c r="U69" s="139"/>
      <c r="V69" s="139"/>
      <c r="W69" s="98"/>
      <c r="X69" s="98"/>
      <c r="Y69" s="98"/>
      <c r="Z69" s="98"/>
      <c r="AA69" s="98"/>
      <c r="AB69" s="98"/>
      <c r="AC69" s="98"/>
      <c r="AD69" s="98"/>
      <c r="AE69" s="98"/>
      <c r="AM69" s="20"/>
      <c r="AN69" s="96"/>
      <c r="AO69" s="96"/>
      <c r="AP69" s="96"/>
      <c r="AQ69" s="96"/>
      <c r="AR69" s="98"/>
      <c r="AV69" s="113"/>
      <c r="AW69" s="113"/>
      <c r="AY69" s="97"/>
    </row>
    <row r="70" spans="1:51" x14ac:dyDescent="0.25">
      <c r="B70" s="123"/>
      <c r="C70" s="99"/>
      <c r="D70" s="99"/>
      <c r="E70" s="99"/>
      <c r="F70" s="99"/>
      <c r="G70" s="99"/>
      <c r="H70" s="99"/>
      <c r="I70" s="100"/>
      <c r="J70" s="100"/>
      <c r="K70" s="100"/>
      <c r="L70" s="100"/>
      <c r="M70" s="100"/>
      <c r="N70" s="100"/>
      <c r="O70" s="100"/>
      <c r="P70" s="100"/>
      <c r="Q70" s="100"/>
      <c r="R70" s="100"/>
      <c r="S70" s="139"/>
      <c r="T70" s="139"/>
      <c r="U70" s="139"/>
      <c r="V70" s="139"/>
      <c r="W70" s="98"/>
      <c r="X70" s="98"/>
      <c r="Y70" s="98"/>
      <c r="Z70" s="98"/>
      <c r="AA70" s="98"/>
      <c r="AB70" s="98"/>
      <c r="AC70" s="98"/>
      <c r="AD70" s="98"/>
      <c r="AE70" s="98"/>
      <c r="AM70" s="20"/>
      <c r="AN70" s="96"/>
      <c r="AO70" s="96"/>
      <c r="AP70" s="96"/>
      <c r="AQ70" s="96"/>
      <c r="AR70" s="98"/>
      <c r="AV70" s="113"/>
      <c r="AW70" s="113"/>
      <c r="AY70" s="97"/>
    </row>
    <row r="71" spans="1:51" x14ac:dyDescent="0.25">
      <c r="B71" s="114"/>
      <c r="C71" s="99"/>
      <c r="D71" s="99"/>
      <c r="E71" s="99"/>
      <c r="F71" s="99"/>
      <c r="G71" s="99"/>
      <c r="H71" s="99"/>
      <c r="I71" s="100"/>
      <c r="J71" s="100"/>
      <c r="K71" s="100"/>
      <c r="L71" s="100"/>
      <c r="M71" s="100"/>
      <c r="N71" s="100"/>
      <c r="O71" s="100"/>
      <c r="P71" s="100"/>
      <c r="Q71" s="100"/>
      <c r="R71" s="100"/>
      <c r="S71" s="139"/>
      <c r="T71" s="139"/>
      <c r="U71" s="139"/>
      <c r="V71" s="139"/>
      <c r="W71" s="98"/>
      <c r="X71" s="98"/>
      <c r="Y71" s="98"/>
      <c r="Z71" s="98"/>
      <c r="AA71" s="98"/>
      <c r="AB71" s="98"/>
      <c r="AC71" s="98"/>
      <c r="AD71" s="98"/>
      <c r="AE71" s="98"/>
      <c r="AM71" s="20"/>
      <c r="AN71" s="96"/>
      <c r="AO71" s="96"/>
      <c r="AP71" s="96"/>
      <c r="AQ71" s="96"/>
      <c r="AR71" s="98"/>
      <c r="AV71" s="113"/>
      <c r="AW71" s="113"/>
      <c r="AY71" s="97"/>
    </row>
    <row r="72" spans="1:51" x14ac:dyDescent="0.25">
      <c r="B72" s="81"/>
      <c r="C72" s="99"/>
      <c r="D72" s="99"/>
      <c r="E72" s="99"/>
      <c r="F72" s="99"/>
      <c r="G72" s="99"/>
      <c r="H72" s="99"/>
      <c r="I72" s="100"/>
      <c r="J72" s="100"/>
      <c r="K72" s="100"/>
      <c r="L72" s="100"/>
      <c r="M72" s="100"/>
      <c r="N72" s="100"/>
      <c r="O72" s="100"/>
      <c r="P72" s="100"/>
      <c r="Q72" s="100"/>
      <c r="R72" s="100"/>
      <c r="S72" s="139"/>
      <c r="T72" s="139"/>
      <c r="U72" s="139"/>
      <c r="V72" s="139"/>
      <c r="W72" s="98"/>
      <c r="X72" s="98"/>
      <c r="Y72" s="98"/>
      <c r="Z72" s="98"/>
      <c r="AA72" s="98"/>
      <c r="AB72" s="98"/>
      <c r="AC72" s="98"/>
      <c r="AD72" s="98"/>
      <c r="AE72" s="98"/>
      <c r="AM72" s="20"/>
      <c r="AN72" s="96"/>
      <c r="AO72" s="96"/>
      <c r="AP72" s="96"/>
      <c r="AQ72" s="96"/>
      <c r="AR72" s="98"/>
      <c r="AV72" s="113"/>
      <c r="AW72" s="113"/>
      <c r="AY72" s="97"/>
    </row>
    <row r="73" spans="1:51" x14ac:dyDescent="0.25">
      <c r="B73" s="81"/>
      <c r="C73" s="99"/>
      <c r="D73" s="99"/>
      <c r="E73" s="99"/>
      <c r="F73" s="99"/>
      <c r="G73" s="99"/>
      <c r="H73" s="99"/>
      <c r="I73" s="100"/>
      <c r="J73" s="100"/>
      <c r="K73" s="100"/>
      <c r="L73" s="100"/>
      <c r="M73" s="100"/>
      <c r="N73" s="100"/>
      <c r="O73" s="100"/>
      <c r="P73" s="100"/>
      <c r="Q73" s="100"/>
      <c r="R73" s="100"/>
      <c r="S73" s="139"/>
      <c r="T73" s="139"/>
      <c r="U73" s="139"/>
      <c r="V73" s="139"/>
      <c r="W73" s="98"/>
      <c r="X73" s="98"/>
      <c r="Y73" s="98"/>
      <c r="Z73" s="98"/>
      <c r="AA73" s="98"/>
      <c r="AB73" s="98"/>
      <c r="AC73" s="98"/>
      <c r="AD73" s="98"/>
      <c r="AE73" s="98"/>
      <c r="AM73" s="20"/>
      <c r="AN73" s="96"/>
      <c r="AO73" s="96"/>
      <c r="AP73" s="96"/>
      <c r="AQ73" s="96"/>
      <c r="AR73" s="98"/>
      <c r="AV73" s="113"/>
      <c r="AW73" s="113"/>
      <c r="AY73" s="97"/>
    </row>
    <row r="74" spans="1:51" x14ac:dyDescent="0.25">
      <c r="B74" s="81"/>
      <c r="C74" s="99"/>
      <c r="D74" s="99"/>
      <c r="E74" s="99"/>
      <c r="F74" s="99"/>
      <c r="G74" s="99"/>
      <c r="H74" s="99"/>
      <c r="I74" s="100"/>
      <c r="J74" s="100"/>
      <c r="K74" s="100"/>
      <c r="L74" s="100"/>
      <c r="M74" s="100"/>
      <c r="N74" s="100"/>
      <c r="O74" s="100"/>
      <c r="P74" s="100"/>
      <c r="Q74" s="100"/>
      <c r="R74" s="100"/>
      <c r="S74" s="139"/>
      <c r="T74" s="139"/>
      <c r="U74" s="139"/>
      <c r="V74" s="139"/>
      <c r="W74" s="98"/>
      <c r="X74" s="98"/>
      <c r="Y74" s="98"/>
      <c r="Z74" s="98"/>
      <c r="AA74" s="98"/>
      <c r="AB74" s="98"/>
      <c r="AC74" s="98"/>
      <c r="AD74" s="98"/>
      <c r="AE74" s="98"/>
      <c r="AM74" s="20"/>
      <c r="AN74" s="96"/>
      <c r="AO74" s="96"/>
      <c r="AP74" s="96"/>
      <c r="AQ74" s="96"/>
      <c r="AR74" s="98"/>
      <c r="AV74" s="113"/>
      <c r="AW74" s="113"/>
      <c r="AY74" s="97"/>
    </row>
    <row r="75" spans="1:51" x14ac:dyDescent="0.25">
      <c r="B75" s="81"/>
      <c r="C75" s="99"/>
      <c r="D75" s="99"/>
      <c r="E75" s="99"/>
      <c r="F75" s="99"/>
      <c r="G75" s="99"/>
      <c r="H75" s="99"/>
      <c r="I75" s="100"/>
      <c r="J75" s="100"/>
      <c r="K75" s="100"/>
      <c r="L75" s="100"/>
      <c r="M75" s="100"/>
      <c r="N75" s="100"/>
      <c r="O75" s="100"/>
      <c r="P75" s="100"/>
      <c r="Q75" s="100"/>
      <c r="R75" s="100"/>
      <c r="S75" s="139"/>
      <c r="T75" s="139"/>
      <c r="U75" s="139"/>
      <c r="V75" s="139"/>
      <c r="W75" s="98"/>
      <c r="X75" s="98"/>
      <c r="Y75" s="98"/>
      <c r="Z75" s="98"/>
      <c r="AA75" s="98"/>
      <c r="AB75" s="98"/>
      <c r="AC75" s="98"/>
      <c r="AD75" s="98"/>
      <c r="AE75" s="98"/>
      <c r="AM75" s="20"/>
      <c r="AN75" s="96"/>
      <c r="AO75" s="96"/>
      <c r="AP75" s="96"/>
      <c r="AQ75" s="96"/>
      <c r="AR75" s="98"/>
      <c r="AV75" s="113"/>
      <c r="AW75" s="113"/>
      <c r="AY75" s="97"/>
    </row>
    <row r="76" spans="1:51" x14ac:dyDescent="0.25">
      <c r="B76" s="81"/>
      <c r="C76" s="99"/>
      <c r="D76" s="99"/>
      <c r="E76" s="99"/>
      <c r="F76" s="99"/>
      <c r="G76" s="99"/>
      <c r="H76" s="99"/>
      <c r="I76" s="100"/>
      <c r="J76" s="100"/>
      <c r="K76" s="100"/>
      <c r="L76" s="100"/>
      <c r="M76" s="100"/>
      <c r="N76" s="100"/>
      <c r="O76" s="100"/>
      <c r="P76" s="100"/>
      <c r="Q76" s="100"/>
      <c r="R76" s="100"/>
      <c r="S76" s="139"/>
      <c r="T76" s="139"/>
      <c r="U76" s="139"/>
      <c r="V76" s="139"/>
      <c r="W76" s="98"/>
      <c r="X76" s="98"/>
      <c r="Y76" s="98"/>
      <c r="Z76" s="98"/>
      <c r="AA76" s="98"/>
      <c r="AB76" s="98"/>
      <c r="AC76" s="98"/>
      <c r="AD76" s="98"/>
      <c r="AE76" s="98"/>
      <c r="AM76" s="20"/>
      <c r="AN76" s="96"/>
      <c r="AO76" s="96"/>
      <c r="AP76" s="96"/>
      <c r="AQ76" s="96"/>
      <c r="AR76" s="98"/>
      <c r="AV76" s="113"/>
      <c r="AW76" s="113"/>
      <c r="AY76" s="97"/>
    </row>
    <row r="77" spans="1:51" x14ac:dyDescent="0.25">
      <c r="B77" s="136"/>
      <c r="C77" s="99"/>
      <c r="D77" s="99"/>
      <c r="E77" s="99"/>
      <c r="F77" s="99"/>
      <c r="G77" s="99"/>
      <c r="H77" s="99"/>
      <c r="I77" s="100"/>
      <c r="J77" s="100"/>
      <c r="K77" s="100"/>
      <c r="L77" s="100"/>
      <c r="M77" s="100"/>
      <c r="N77" s="100"/>
      <c r="O77" s="100"/>
      <c r="P77" s="100"/>
      <c r="Q77" s="100"/>
      <c r="R77" s="100"/>
      <c r="S77" s="139"/>
      <c r="T77" s="139"/>
      <c r="U77" s="139"/>
      <c r="V77" s="139"/>
      <c r="W77" s="98"/>
      <c r="X77" s="98"/>
      <c r="Y77" s="98"/>
      <c r="Z77" s="98"/>
      <c r="AA77" s="98"/>
      <c r="AB77" s="98"/>
      <c r="AC77" s="98"/>
      <c r="AD77" s="98"/>
      <c r="AE77" s="98"/>
      <c r="AM77" s="20"/>
      <c r="AN77" s="96"/>
      <c r="AO77" s="96"/>
      <c r="AP77" s="96"/>
      <c r="AQ77" s="96"/>
      <c r="AR77" s="98"/>
      <c r="AV77" s="113"/>
      <c r="AW77" s="113"/>
      <c r="AY77" s="97"/>
    </row>
    <row r="78" spans="1:51" x14ac:dyDescent="0.25">
      <c r="A78" s="98"/>
      <c r="B78" s="116"/>
      <c r="C78" s="115"/>
      <c r="D78" s="109"/>
      <c r="E78" s="115"/>
      <c r="F78" s="115"/>
      <c r="G78" s="99"/>
      <c r="H78" s="99"/>
      <c r="I78" s="99"/>
      <c r="J78" s="100"/>
      <c r="K78" s="100"/>
      <c r="L78" s="100"/>
      <c r="M78" s="100"/>
      <c r="N78" s="100"/>
      <c r="O78" s="100"/>
      <c r="P78" s="100"/>
      <c r="Q78" s="100"/>
      <c r="R78" s="100"/>
      <c r="S78" s="100"/>
      <c r="T78" s="214"/>
      <c r="U78" s="215"/>
      <c r="V78" s="215"/>
      <c r="AS78" s="94"/>
      <c r="AT78" s="94"/>
      <c r="AU78" s="94"/>
      <c r="AV78" s="94"/>
      <c r="AW78" s="94"/>
      <c r="AX78" s="94"/>
      <c r="AY78" s="94"/>
    </row>
    <row r="79" spans="1:51" x14ac:dyDescent="0.25">
      <c r="A79" s="98"/>
      <c r="B79" s="117"/>
      <c r="C79" s="118"/>
      <c r="D79" s="119"/>
      <c r="E79" s="118"/>
      <c r="F79" s="118"/>
      <c r="G79" s="118"/>
      <c r="H79" s="118"/>
      <c r="I79" s="118"/>
      <c r="J79" s="120"/>
      <c r="K79" s="120"/>
      <c r="L79" s="120"/>
      <c r="M79" s="120"/>
      <c r="N79" s="120"/>
      <c r="O79" s="120"/>
      <c r="P79" s="120"/>
      <c r="Q79" s="120"/>
      <c r="R79" s="120"/>
      <c r="S79" s="120"/>
      <c r="T79" s="216"/>
      <c r="U79" s="217"/>
      <c r="V79" s="217"/>
      <c r="AS79" s="94"/>
      <c r="AT79" s="94"/>
      <c r="AU79" s="94"/>
      <c r="AV79" s="94"/>
      <c r="AW79" s="94"/>
      <c r="AX79" s="94"/>
      <c r="AY79" s="94"/>
    </row>
    <row r="80" spans="1:51" x14ac:dyDescent="0.25">
      <c r="A80" s="98"/>
      <c r="B80" s="117"/>
      <c r="C80" s="118"/>
      <c r="D80" s="119"/>
      <c r="E80" s="118"/>
      <c r="F80" s="118"/>
      <c r="G80" s="118"/>
      <c r="H80" s="118"/>
      <c r="I80" s="118"/>
      <c r="J80" s="120"/>
      <c r="K80" s="120"/>
      <c r="L80" s="120"/>
      <c r="M80" s="120"/>
      <c r="N80" s="120"/>
      <c r="O80" s="120"/>
      <c r="P80" s="120"/>
      <c r="Q80" s="120"/>
      <c r="R80" s="120"/>
      <c r="S80" s="120"/>
      <c r="T80" s="216"/>
      <c r="U80" s="217"/>
      <c r="V80" s="217"/>
      <c r="AS80" s="94"/>
      <c r="AT80" s="94"/>
      <c r="AU80" s="94"/>
      <c r="AV80" s="94"/>
      <c r="AW80" s="94"/>
      <c r="AX80" s="94"/>
      <c r="AY80" s="94"/>
    </row>
    <row r="81" spans="1:51" x14ac:dyDescent="0.25">
      <c r="A81" s="98"/>
      <c r="B81" s="218"/>
      <c r="C81" s="118"/>
      <c r="D81" s="119"/>
      <c r="E81" s="118"/>
      <c r="F81" s="118"/>
      <c r="G81" s="118"/>
      <c r="H81" s="118"/>
      <c r="I81" s="118"/>
      <c r="J81" s="120"/>
      <c r="K81" s="120"/>
      <c r="L81" s="120"/>
      <c r="M81" s="120"/>
      <c r="N81" s="120"/>
      <c r="O81" s="120"/>
      <c r="P81" s="120"/>
      <c r="Q81" s="120"/>
      <c r="R81" s="120"/>
      <c r="S81" s="120"/>
      <c r="T81" s="216"/>
      <c r="U81" s="217"/>
      <c r="V81" s="217"/>
      <c r="AS81" s="94"/>
      <c r="AT81" s="94"/>
      <c r="AU81" s="94"/>
      <c r="AV81" s="94"/>
      <c r="AW81" s="94"/>
      <c r="AX81" s="94"/>
      <c r="AY81" s="94"/>
    </row>
    <row r="82" spans="1:51" x14ac:dyDescent="0.25">
      <c r="B82" s="218"/>
      <c r="C82" s="161"/>
      <c r="D82" s="161"/>
      <c r="E82" s="161"/>
      <c r="F82" s="161"/>
      <c r="G82" s="161"/>
      <c r="H82" s="161"/>
      <c r="I82" s="161"/>
      <c r="J82" s="161"/>
      <c r="K82" s="161"/>
      <c r="L82" s="161"/>
      <c r="M82" s="161"/>
      <c r="N82" s="161"/>
      <c r="O82" s="219"/>
      <c r="P82" s="220"/>
      <c r="Q82" s="220"/>
      <c r="R82" s="161"/>
      <c r="S82" s="161"/>
      <c r="T82" s="161"/>
      <c r="U82" s="161"/>
      <c r="V82" s="161"/>
      <c r="AS82" s="94"/>
      <c r="AT82" s="94"/>
      <c r="AU82" s="94"/>
      <c r="AV82" s="94"/>
      <c r="AW82" s="94"/>
      <c r="AX82" s="94"/>
      <c r="AY82" s="94"/>
    </row>
    <row r="83" spans="1:51" x14ac:dyDescent="0.25">
      <c r="B83" s="218"/>
      <c r="C83" s="161"/>
      <c r="D83" s="161"/>
      <c r="E83" s="161"/>
      <c r="F83" s="161"/>
      <c r="G83" s="161"/>
      <c r="H83" s="161"/>
      <c r="I83" s="161"/>
      <c r="J83" s="161"/>
      <c r="K83" s="161"/>
      <c r="L83" s="161"/>
      <c r="M83" s="161"/>
      <c r="N83" s="161"/>
      <c r="O83" s="219"/>
      <c r="P83" s="220"/>
      <c r="Q83" s="220"/>
      <c r="R83" s="161"/>
      <c r="S83" s="161"/>
      <c r="T83" s="161"/>
      <c r="U83" s="161"/>
      <c r="V83" s="161"/>
      <c r="AS83" s="94"/>
      <c r="AT83" s="94"/>
      <c r="AU83" s="94"/>
      <c r="AV83" s="94"/>
      <c r="AW83" s="94"/>
      <c r="AX83" s="94"/>
      <c r="AY83" s="94"/>
    </row>
    <row r="84" spans="1:51" x14ac:dyDescent="0.25">
      <c r="B84" s="161"/>
      <c r="C84" s="161"/>
      <c r="D84" s="161"/>
      <c r="E84" s="161"/>
      <c r="F84" s="161"/>
      <c r="G84" s="161"/>
      <c r="H84" s="161"/>
      <c r="I84" s="161"/>
      <c r="J84" s="161"/>
      <c r="K84" s="161"/>
      <c r="L84" s="161"/>
      <c r="M84" s="161"/>
      <c r="N84" s="161"/>
      <c r="O84" s="219"/>
      <c r="P84" s="220"/>
      <c r="Q84" s="220"/>
      <c r="R84" s="161"/>
      <c r="S84" s="161"/>
      <c r="T84" s="161"/>
      <c r="U84" s="161"/>
      <c r="V84" s="161"/>
      <c r="AS84" s="94"/>
      <c r="AT84" s="94"/>
      <c r="AU84" s="94"/>
      <c r="AV84" s="94"/>
      <c r="AW84" s="94"/>
      <c r="AX84" s="94"/>
      <c r="AY84" s="94"/>
    </row>
    <row r="85" spans="1:51" x14ac:dyDescent="0.25">
      <c r="B85" s="161"/>
      <c r="C85" s="161"/>
      <c r="D85" s="161"/>
      <c r="E85" s="161"/>
      <c r="F85" s="161"/>
      <c r="G85" s="161"/>
      <c r="H85" s="161"/>
      <c r="I85" s="161"/>
      <c r="J85" s="161"/>
      <c r="K85" s="161"/>
      <c r="L85" s="161"/>
      <c r="M85" s="161"/>
      <c r="N85" s="161"/>
      <c r="O85" s="219"/>
      <c r="P85" s="220"/>
      <c r="Q85" s="220"/>
      <c r="R85" s="220"/>
      <c r="S85" s="220"/>
      <c r="T85" s="161"/>
      <c r="U85" s="161"/>
      <c r="V85" s="161"/>
      <c r="AS85" s="94"/>
      <c r="AT85" s="94"/>
      <c r="AU85" s="94"/>
      <c r="AV85" s="94"/>
      <c r="AW85" s="94"/>
      <c r="AX85" s="94"/>
      <c r="AY85" s="94"/>
    </row>
    <row r="86" spans="1:51" x14ac:dyDescent="0.25">
      <c r="B86" s="161"/>
      <c r="C86" s="161"/>
      <c r="D86" s="161"/>
      <c r="E86" s="161"/>
      <c r="F86" s="161"/>
      <c r="G86" s="161"/>
      <c r="H86" s="161"/>
      <c r="I86" s="161"/>
      <c r="J86" s="161"/>
      <c r="K86" s="161"/>
      <c r="L86" s="161"/>
      <c r="M86" s="161"/>
      <c r="N86" s="161"/>
      <c r="O86" s="219"/>
      <c r="P86" s="220"/>
      <c r="Q86" s="220"/>
      <c r="R86" s="220"/>
      <c r="S86" s="220"/>
      <c r="T86" s="220"/>
      <c r="U86" s="161"/>
      <c r="V86" s="161"/>
      <c r="AS86" s="94"/>
      <c r="AT86" s="94"/>
      <c r="AU86" s="94"/>
      <c r="AV86" s="94"/>
      <c r="AW86" s="94"/>
      <c r="AX86" s="94"/>
      <c r="AY86" s="94"/>
    </row>
    <row r="87" spans="1:51" x14ac:dyDescent="0.25">
      <c r="B87" s="161"/>
      <c r="C87" s="161"/>
      <c r="D87" s="161"/>
      <c r="E87" s="161"/>
      <c r="F87" s="161"/>
      <c r="G87" s="161"/>
      <c r="H87" s="161"/>
      <c r="I87" s="161"/>
      <c r="J87" s="161"/>
      <c r="K87" s="161"/>
      <c r="L87" s="161"/>
      <c r="M87" s="161"/>
      <c r="N87" s="161"/>
      <c r="O87" s="219"/>
      <c r="P87" s="220"/>
      <c r="Q87" s="220"/>
      <c r="R87" s="220"/>
      <c r="S87" s="220"/>
      <c r="T87" s="220"/>
      <c r="U87" s="161"/>
      <c r="V87" s="161"/>
      <c r="AS87" s="94"/>
      <c r="AT87" s="94"/>
      <c r="AU87" s="94"/>
      <c r="AV87" s="94"/>
      <c r="AW87" s="94"/>
      <c r="AX87" s="94"/>
      <c r="AY87" s="94"/>
    </row>
    <row r="88" spans="1:51" x14ac:dyDescent="0.25">
      <c r="B88" s="161"/>
      <c r="C88" s="161"/>
      <c r="D88" s="161"/>
      <c r="E88" s="161"/>
      <c r="F88" s="161"/>
      <c r="G88" s="161"/>
      <c r="H88" s="161"/>
      <c r="I88" s="161"/>
      <c r="J88" s="161"/>
      <c r="K88" s="161"/>
      <c r="L88" s="161"/>
      <c r="M88" s="161"/>
      <c r="N88" s="161"/>
      <c r="O88" s="219"/>
      <c r="P88" s="220"/>
      <c r="Q88" s="161"/>
      <c r="R88" s="161"/>
      <c r="S88" s="161"/>
      <c r="T88" s="220"/>
      <c r="U88" s="161"/>
      <c r="V88" s="161"/>
      <c r="AS88" s="94"/>
      <c r="AT88" s="94"/>
      <c r="AU88" s="94"/>
      <c r="AV88" s="94"/>
      <c r="AW88" s="94"/>
      <c r="AX88" s="94"/>
      <c r="AY88" s="94"/>
    </row>
    <row r="89" spans="1:51" x14ac:dyDescent="0.25">
      <c r="O89" s="96"/>
      <c r="Q89" s="96"/>
      <c r="R89" s="96"/>
      <c r="S89" s="96"/>
      <c r="AS89" s="94"/>
      <c r="AT89" s="94"/>
      <c r="AU89" s="94"/>
      <c r="AV89" s="94"/>
      <c r="AW89" s="94"/>
      <c r="AX89" s="94"/>
      <c r="AY89" s="94"/>
    </row>
    <row r="90" spans="1:51" x14ac:dyDescent="0.25">
      <c r="O90" s="12"/>
      <c r="P90" s="96"/>
      <c r="Q90" s="96"/>
      <c r="R90" s="96"/>
      <c r="S90" s="96"/>
      <c r="T90" s="96"/>
      <c r="AS90" s="94"/>
      <c r="AT90" s="94"/>
      <c r="AU90" s="94"/>
      <c r="AV90" s="94"/>
      <c r="AW90" s="94"/>
      <c r="AX90" s="94"/>
      <c r="AY90" s="94"/>
    </row>
    <row r="91" spans="1:51" x14ac:dyDescent="0.25">
      <c r="O91" s="12"/>
      <c r="P91" s="96"/>
      <c r="Q91" s="96"/>
      <c r="R91" s="96"/>
      <c r="S91" s="96"/>
      <c r="T91" s="96"/>
      <c r="U91" s="96"/>
      <c r="AS91" s="94"/>
      <c r="AT91" s="94"/>
      <c r="AU91" s="94"/>
      <c r="AV91" s="94"/>
      <c r="AW91" s="94"/>
      <c r="AX91" s="94"/>
      <c r="AY91" s="94"/>
    </row>
    <row r="92" spans="1:51" x14ac:dyDescent="0.25">
      <c r="O92" s="12"/>
      <c r="P92" s="96"/>
      <c r="T92" s="96"/>
      <c r="U92" s="96"/>
      <c r="AS92" s="94"/>
      <c r="AT92" s="94"/>
      <c r="AU92" s="94"/>
      <c r="AV92" s="94"/>
      <c r="AW92" s="94"/>
      <c r="AX92" s="94"/>
      <c r="AY92" s="94"/>
    </row>
    <row r="104" spans="45:51" x14ac:dyDescent="0.25">
      <c r="AS104" s="94"/>
      <c r="AT104" s="94"/>
      <c r="AU104" s="94"/>
      <c r="AV104" s="94"/>
      <c r="AW104" s="94"/>
      <c r="AX104" s="94"/>
      <c r="AY104" s="94"/>
    </row>
  </sheetData>
  <protectedRanges>
    <protectedRange sqref="S78:T81"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8:R81" name="Range2_12_1_6_1_1"/>
    <protectedRange sqref="L78:M81" name="Range2_2_12_1_7_1_1"/>
    <protectedRange sqref="AS11:AS15" name="Range1_4_1_1_1_1"/>
    <protectedRange sqref="J11:J15 J26:J34" name="Range1_1_2_1_10_1_1_1_1"/>
    <protectedRange sqref="S38:S40 S55:S77 S42:S52" name="Range2_12_3_1_1_1_1"/>
    <protectedRange sqref="D38:H38 N55:R55 N59:R77 N38:R40 N42:R52" name="Range2_12_1_3_1_1_1_1"/>
    <protectedRange sqref="I38:M38 F49:M49 G48:M48 E59:M77 E55:M55 E50:M52 E39:M40 E57:H58 E42:M47" name="Range2_2_12_1_6_1_1_1_1"/>
    <protectedRange sqref="D55 D50:D52 D39:D40 D57:D77 D42:D47" name="Range2_1_1_1_1_11_1_1_1_1_1_1"/>
    <protectedRange sqref="C55 C50:C52 C39:C40 C57:C77 C42:C47" name="Range2_1_2_1_1_1_1_1"/>
    <protectedRange sqref="C38" name="Range2_3_1_1_1_1_1"/>
    <protectedRange sqref="Q35" name="Range1_16_3_1_1_1_1_1_2"/>
    <protectedRange sqref="P35" name="Range1_16_3_1_1_2"/>
    <protectedRange sqref="U35 V11:V34 X11:AB34" name="Range1_16_3_1_1_3"/>
    <protectedRange sqref="L6 D6 D8 O8:U8" name="Range1_16_3_1_1_7"/>
    <protectedRange sqref="J78:K81" name="Range2_2_12_1_4_1_1_1_1_1_1_1_1_1_1_1_1_1_1_1"/>
    <protectedRange sqref="I78:I81" name="Range2_2_12_1_7_1_1_2_2_1_2"/>
    <protectedRange sqref="F78:H81" name="Range2_2_12_1_3_1_2_1_1_1_1_2_1_1_1_1_1_1_1_1_1_1_1"/>
    <protectedRange sqref="E78:E81"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 AR16 AR20 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E49" name="Range2_2_12_1_6_1_1_1_1_2"/>
    <protectedRange sqref="D49" name="Range2_1_1_1_1_11_1_1_1_1_1_1_2"/>
    <protectedRange sqref="C49" name="Range2_1_2_1_1_1_1_1_2"/>
    <protectedRange sqref="N58:R58" name="Range2_12_1_3_1_1_1_1_2_1_2_2_2_2_2_2_2_2_2_2"/>
    <protectedRange sqref="I58:M58" name="Range2_2_12_1_6_1_1_1_1_3_1_2_2_2_3_2_2_2_2_2_2"/>
    <protectedRange sqref="N57:R57" name="Range2_12_1_3_1_1_1_1_2_1_2_2_2_2_2_2_3_2_2_2_2_2_2"/>
    <protectedRange sqref="I57:M57" name="Range2_2_12_1_6_1_1_1_1_3_1_2_2_2_3_2_2_3_2_2_2_2_2_2"/>
    <protectedRange sqref="E56" name="Range2_2_12_1_6_1_1_1_1_3_1_2_2_2_1_2_2_2_2_2_2_2_2_2_2_2_2_2"/>
    <protectedRange sqref="D56" name="Range2_1_1_1_1_11_1_1_1_1_1_1_3_1_2_2_2_1_2_2_2_2_2_2_2_2_2_2_2_2_2"/>
    <protectedRange sqref="N56:R56" name="Range2_12_1_3_1_1_1_1_2_1_2_2_2_2_2_2_3_2_2_2_2_2_2_2_2"/>
    <protectedRange sqref="I56:M56" name="Range2_2_12_1_6_1_1_1_1_3_1_2_2_2_3_2_2_3_2_2_2_2_2_2_2_2"/>
    <protectedRange sqref="G56:H56" name="Range2_2_12_1_6_1_1_1_1_2_2_1_2_2_2_2_2_2_3_2_2_2_2_2_2_2_2"/>
    <protectedRange sqref="F56" name="Range2_2_12_1_6_1_1_1_1_3_1_2_2_2_1_2_2_2_2_2_2_2_2_2_2_2_2_2_2_2"/>
    <protectedRange sqref="C56" name="Range2_1_2_1_1_1_1_1_3_1_2_2_1_2_1_2_2_2_2_2_2_2_2_2_2_2_2_2_2"/>
    <protectedRange sqref="Q10" name="Range1_16_3_1_1_1_1_1_4_1"/>
    <protectedRange sqref="AG10" name="Range1_16_3_1_1_1_1_1_3"/>
    <protectedRange sqref="AP10" name="Range1_16_3_1_1_1_1_1_5"/>
    <protectedRange sqref="F48" name="Range2_12_5_1_1_1_2_2_1_1_1_1_1_1_1_1_1_1_1_2_1_1_1_2_1_1_1_1_1_1_1_1_1_1_1_1_1_1_1_1_2_1_1_1_1_1_1_1_1_1_2_1_1_3_1_1_1_3_1_1_1_1_1_1_1_1_1_1_1_1_1_1_1_1_1_1_1_1_1_1_2_1_1_1_1_1_1_1_1_1_1_1_2_2_1_2_1_1_1_1_1_1_1_1_1_1_1_1_1_2_2_2_2_2_2_2_2_1_1_1_2_3_2__4"/>
    <protectedRange sqref="C48"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60" name="Range2_12_5_1_1_1_1_1_2_1_1_2_1_1_1_1_1_1_1_1_1_1_1_1_1_1_1_1_1_2_1_1_1_1_1_1_1_1_1_1_1_1_1_1_3_1_1_1_2_1_1_1_1_1_1_1_1_1_2_1_1_1_1_1_1_1_1_1_1_1_1_1_1_1_1_1_1_1_1_1_1_1_1_1_1_2_1_1_1_2_2_1_1"/>
    <protectedRange sqref="B61" name="Range2_12_5_1_1_1_2_1_1_1_1_1_1_1_1_1_1_1_2_1_2_1_1_1_1_1_1_1_1_1_2_1_1_1_1_1_1_1_1_1_1_1_1_1_1_1_1_1_1_1_1_1_1_1_1_1_1_1_1_1_1_1_1_1_1_1_1_1_1_1_1_1_1_1_2_1_1_1_1_1_1_1_1_1_2_1_2_1_1_1_1_1_2_1_1_1_1_1_1_1_1_2_1_1_1_1_1_2_1_1"/>
    <protectedRange sqref="AR13:AR15 AR17:AR19 AR21:AR23 AR11" name="Range1_16_3_1_1_5_1_2"/>
    <protectedRange sqref="AR25:AR34" name="Range1_16_3_1_1_5_2"/>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S41" name="Range2_12_3_1_1_1_1_1"/>
    <protectedRange sqref="N41:R41" name="Range2_12_1_3_1_1_1_1_1"/>
    <protectedRange sqref="E41:M41" name="Range2_2_12_1_6_1_1_1_1_1"/>
    <protectedRange sqref="D41" name="Range2_1_1_1_1_11_1_1_1_1_1_1_1"/>
    <protectedRange sqref="C41" name="Range2_1_2_1_1_1_1_1_1"/>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5"/>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2"/>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15 AA11:AA12 AA33:AA34 X33:Y34 AA14:AA15 X16:AB32">
    <cfRule type="containsText" dxfId="491" priority="48" operator="containsText" text="N/A">
      <formula>NOT(ISERROR(SEARCH("N/A",X11)))</formula>
    </cfRule>
    <cfRule type="cellIs" dxfId="490" priority="61" operator="equal">
      <formula>0</formula>
    </cfRule>
  </conditionalFormatting>
  <conditionalFormatting sqref="AC11:AE34 X11:Y15 AA11:AA12 AA33:AA34 X33:Y34 AA14:AA15 X16:AB32">
    <cfRule type="cellIs" dxfId="489" priority="60" operator="greaterThanOrEqual">
      <formula>1185</formula>
    </cfRule>
  </conditionalFormatting>
  <conditionalFormatting sqref="AC11:AE34 X11:Y15 AA11:AA12 AA33:AA34 X33:Y34 AA14:AA15 X16:AB32">
    <cfRule type="cellIs" dxfId="488" priority="59" operator="between">
      <formula>0.1</formula>
      <formula>1184</formula>
    </cfRule>
  </conditionalFormatting>
  <conditionalFormatting sqref="X8">
    <cfRule type="cellIs" dxfId="487" priority="58" operator="equal">
      <formula>0</formula>
    </cfRule>
  </conditionalFormatting>
  <conditionalFormatting sqref="X8">
    <cfRule type="cellIs" dxfId="486" priority="57" operator="greaterThan">
      <formula>1179</formula>
    </cfRule>
  </conditionalFormatting>
  <conditionalFormatting sqref="X8">
    <cfRule type="cellIs" dxfId="485" priority="56" operator="greaterThan">
      <formula>99</formula>
    </cfRule>
  </conditionalFormatting>
  <conditionalFormatting sqref="X8">
    <cfRule type="cellIs" dxfId="484" priority="55" operator="greaterThan">
      <formula>0.99</formula>
    </cfRule>
  </conditionalFormatting>
  <conditionalFormatting sqref="AB8">
    <cfRule type="cellIs" dxfId="483" priority="54" operator="equal">
      <formula>0</formula>
    </cfRule>
  </conditionalFormatting>
  <conditionalFormatting sqref="AB8">
    <cfRule type="cellIs" dxfId="482" priority="53" operator="greaterThan">
      <formula>1179</formula>
    </cfRule>
  </conditionalFormatting>
  <conditionalFormatting sqref="AB8">
    <cfRule type="cellIs" dxfId="481" priority="52" operator="greaterThan">
      <formula>99</formula>
    </cfRule>
  </conditionalFormatting>
  <conditionalFormatting sqref="AB8">
    <cfRule type="cellIs" dxfId="480" priority="51" operator="greaterThan">
      <formula>0.99</formula>
    </cfRule>
  </conditionalFormatting>
  <conditionalFormatting sqref="AH11:AH31">
    <cfRule type="cellIs" dxfId="479" priority="49" operator="greaterThan">
      <formula>$AH$8</formula>
    </cfRule>
    <cfRule type="cellIs" dxfId="478" priority="50" operator="greaterThan">
      <formula>$AH$8</formula>
    </cfRule>
  </conditionalFormatting>
  <conditionalFormatting sqref="AB11:AB12 AB33:AB34 AB14:AB15">
    <cfRule type="containsText" dxfId="477" priority="44" operator="containsText" text="N/A">
      <formula>NOT(ISERROR(SEARCH("N/A",AB11)))</formula>
    </cfRule>
    <cfRule type="cellIs" dxfId="476" priority="47" operator="equal">
      <formula>0</formula>
    </cfRule>
  </conditionalFormatting>
  <conditionalFormatting sqref="AB11:AB12 AB33:AB34 AB14:AB15">
    <cfRule type="cellIs" dxfId="475" priority="46" operator="greaterThanOrEqual">
      <formula>1185</formula>
    </cfRule>
  </conditionalFormatting>
  <conditionalFormatting sqref="AB11:AB12 AB33:AB34 AB14:AB15">
    <cfRule type="cellIs" dxfId="474" priority="45" operator="between">
      <formula>0.1</formula>
      <formula>1184</formula>
    </cfRule>
  </conditionalFormatting>
  <conditionalFormatting sqref="AN11:AN35 AO11:AO34">
    <cfRule type="cellIs" dxfId="473" priority="43" operator="equal">
      <formula>0</formula>
    </cfRule>
  </conditionalFormatting>
  <conditionalFormatting sqref="AN11:AN35 AO11:AO34">
    <cfRule type="cellIs" dxfId="472" priority="42" operator="greaterThan">
      <formula>1179</formula>
    </cfRule>
  </conditionalFormatting>
  <conditionalFormatting sqref="AN11:AN35 AO11:AO34">
    <cfRule type="cellIs" dxfId="471" priority="41" operator="greaterThan">
      <formula>99</formula>
    </cfRule>
  </conditionalFormatting>
  <conditionalFormatting sqref="AN11:AN35 AO11:AO34">
    <cfRule type="cellIs" dxfId="470" priority="40" operator="greaterThan">
      <formula>0.99</formula>
    </cfRule>
  </conditionalFormatting>
  <conditionalFormatting sqref="AQ11:AQ34">
    <cfRule type="cellIs" dxfId="469" priority="39" operator="equal">
      <formula>0</formula>
    </cfRule>
  </conditionalFormatting>
  <conditionalFormatting sqref="AQ11:AQ34">
    <cfRule type="cellIs" dxfId="468" priority="38" operator="greaterThan">
      <formula>1179</formula>
    </cfRule>
  </conditionalFormatting>
  <conditionalFormatting sqref="AQ11:AQ34">
    <cfRule type="cellIs" dxfId="467" priority="37" operator="greaterThan">
      <formula>99</formula>
    </cfRule>
  </conditionalFormatting>
  <conditionalFormatting sqref="AQ11:AQ34">
    <cfRule type="cellIs" dxfId="466" priority="36" operator="greaterThan">
      <formula>0.99</formula>
    </cfRule>
  </conditionalFormatting>
  <conditionalFormatting sqref="Z11:Z12 Z33:Z34 Z14:Z15">
    <cfRule type="containsText" dxfId="465" priority="32" operator="containsText" text="N/A">
      <formula>NOT(ISERROR(SEARCH("N/A",Z11)))</formula>
    </cfRule>
    <cfRule type="cellIs" dxfId="464" priority="35" operator="equal">
      <formula>0</formula>
    </cfRule>
  </conditionalFormatting>
  <conditionalFormatting sqref="Z11:Z12 Z33:Z34 Z14:Z15">
    <cfRule type="cellIs" dxfId="463" priority="34" operator="greaterThanOrEqual">
      <formula>1185</formula>
    </cfRule>
  </conditionalFormatting>
  <conditionalFormatting sqref="Z11:Z12 Z33:Z34 Z14:Z15">
    <cfRule type="cellIs" dxfId="462" priority="33" operator="between">
      <formula>0.1</formula>
      <formula>1184</formula>
    </cfRule>
  </conditionalFormatting>
  <conditionalFormatting sqref="AJ11:AN35">
    <cfRule type="cellIs" dxfId="461" priority="31" operator="equal">
      <formula>0</formula>
    </cfRule>
  </conditionalFormatting>
  <conditionalFormatting sqref="AJ11:AN35">
    <cfRule type="cellIs" dxfId="460" priority="30" operator="greaterThan">
      <formula>1179</formula>
    </cfRule>
  </conditionalFormatting>
  <conditionalFormatting sqref="AJ11:AN35">
    <cfRule type="cellIs" dxfId="459" priority="29" operator="greaterThan">
      <formula>99</formula>
    </cfRule>
  </conditionalFormatting>
  <conditionalFormatting sqref="AJ11:AN35">
    <cfRule type="cellIs" dxfId="458" priority="28" operator="greaterThan">
      <formula>0.99</formula>
    </cfRule>
  </conditionalFormatting>
  <conditionalFormatting sqref="AP11:AP34">
    <cfRule type="cellIs" dxfId="457" priority="27" operator="equal">
      <formula>0</formula>
    </cfRule>
  </conditionalFormatting>
  <conditionalFormatting sqref="AP11:AP34">
    <cfRule type="cellIs" dxfId="456" priority="26" operator="greaterThan">
      <formula>1179</formula>
    </cfRule>
  </conditionalFormatting>
  <conditionalFormatting sqref="AP11:AP34">
    <cfRule type="cellIs" dxfId="455" priority="25" operator="greaterThan">
      <formula>99</formula>
    </cfRule>
  </conditionalFormatting>
  <conditionalFormatting sqref="AP11:AP34">
    <cfRule type="cellIs" dxfId="454" priority="24" operator="greaterThan">
      <formula>0.99</formula>
    </cfRule>
  </conditionalFormatting>
  <conditionalFormatting sqref="AH32:AH34">
    <cfRule type="cellIs" dxfId="453" priority="22" operator="greaterThan">
      <formula>$AH$8</formula>
    </cfRule>
    <cfRule type="cellIs" dxfId="452" priority="23" operator="greaterThan">
      <formula>$AH$8</formula>
    </cfRule>
  </conditionalFormatting>
  <conditionalFormatting sqref="AI11:AI34">
    <cfRule type="cellIs" dxfId="451" priority="21" operator="greaterThan">
      <formula>$AI$8</formula>
    </cfRule>
  </conditionalFormatting>
  <conditionalFormatting sqref="AL32:AN34 AM12:AN12 AL11:AL31">
    <cfRule type="cellIs" dxfId="450" priority="20" operator="equal">
      <formula>0</formula>
    </cfRule>
  </conditionalFormatting>
  <conditionalFormatting sqref="AL32:AN34 AM12:AN12 AL11:AL31">
    <cfRule type="cellIs" dxfId="449" priority="19" operator="greaterThan">
      <formula>1179</formula>
    </cfRule>
  </conditionalFormatting>
  <conditionalFormatting sqref="AL32:AN34 AM12:AN12 AL11:AL31">
    <cfRule type="cellIs" dxfId="448" priority="18" operator="greaterThan">
      <formula>99</formula>
    </cfRule>
  </conditionalFormatting>
  <conditionalFormatting sqref="AL32:AN34 AM12:AN12 AL11:AL31">
    <cfRule type="cellIs" dxfId="447" priority="17" operator="greaterThan">
      <formula>0.99</formula>
    </cfRule>
  </conditionalFormatting>
  <conditionalFormatting sqref="AM16:AM34">
    <cfRule type="cellIs" dxfId="446" priority="16" operator="equal">
      <formula>0</formula>
    </cfRule>
  </conditionalFormatting>
  <conditionalFormatting sqref="AM16:AM34">
    <cfRule type="cellIs" dxfId="445" priority="15" operator="greaterThan">
      <formula>1179</formula>
    </cfRule>
  </conditionalFormatting>
  <conditionalFormatting sqref="AM16:AM34">
    <cfRule type="cellIs" dxfId="444" priority="14" operator="greaterThan">
      <formula>99</formula>
    </cfRule>
  </conditionalFormatting>
  <conditionalFormatting sqref="AM16:AM34">
    <cfRule type="cellIs" dxfId="443" priority="13" operator="greaterThan">
      <formula>0.99</formula>
    </cfRule>
  </conditionalFormatting>
  <conditionalFormatting sqref="AA13">
    <cfRule type="containsText" dxfId="442" priority="9" operator="containsText" text="N/A">
      <formula>NOT(ISERROR(SEARCH("N/A",AA13)))</formula>
    </cfRule>
    <cfRule type="cellIs" dxfId="441" priority="12" operator="equal">
      <formula>0</formula>
    </cfRule>
  </conditionalFormatting>
  <conditionalFormatting sqref="AA13">
    <cfRule type="cellIs" dxfId="440" priority="11" operator="greaterThanOrEqual">
      <formula>1185</formula>
    </cfRule>
  </conditionalFormatting>
  <conditionalFormatting sqref="AA13">
    <cfRule type="cellIs" dxfId="439" priority="10" operator="between">
      <formula>0.1</formula>
      <formula>1184</formula>
    </cfRule>
  </conditionalFormatting>
  <conditionalFormatting sqref="AB13">
    <cfRule type="containsText" dxfId="438" priority="5" operator="containsText" text="N/A">
      <formula>NOT(ISERROR(SEARCH("N/A",AB13)))</formula>
    </cfRule>
    <cfRule type="cellIs" dxfId="437" priority="8" operator="equal">
      <formula>0</formula>
    </cfRule>
  </conditionalFormatting>
  <conditionalFormatting sqref="AB13">
    <cfRule type="cellIs" dxfId="436" priority="7" operator="greaterThanOrEqual">
      <formula>1185</formula>
    </cfRule>
  </conditionalFormatting>
  <conditionalFormatting sqref="AB13">
    <cfRule type="cellIs" dxfId="435" priority="6" operator="between">
      <formula>0.1</formula>
      <formula>1184</formula>
    </cfRule>
  </conditionalFormatting>
  <conditionalFormatting sqref="Z13">
    <cfRule type="containsText" dxfId="434" priority="1" operator="containsText" text="N/A">
      <formula>NOT(ISERROR(SEARCH("N/A",Z13)))</formula>
    </cfRule>
    <cfRule type="cellIs" dxfId="433" priority="4" operator="equal">
      <formula>0</formula>
    </cfRule>
  </conditionalFormatting>
  <conditionalFormatting sqref="Z13">
    <cfRule type="cellIs" dxfId="432" priority="3" operator="greaterThanOrEqual">
      <formula>1185</formula>
    </cfRule>
  </conditionalFormatting>
  <conditionalFormatting sqref="Z13">
    <cfRule type="cellIs" dxfId="431" priority="2" operator="between">
      <formula>0.1</formula>
      <formula>1184</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04"/>
  <sheetViews>
    <sheetView showWhiteSpace="0" topLeftCell="A34" zoomScaleNormal="100" workbookViewId="0">
      <selection activeCell="B53" sqref="B53:B55"/>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125</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126</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237"/>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40" t="s">
        <v>10</v>
      </c>
      <c r="I7" s="108" t="s">
        <v>11</v>
      </c>
      <c r="J7" s="108" t="s">
        <v>12</v>
      </c>
      <c r="K7" s="108" t="s">
        <v>13</v>
      </c>
      <c r="L7" s="12"/>
      <c r="M7" s="12"/>
      <c r="N7" s="12"/>
      <c r="O7" s="240"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42607</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26785</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238" t="s">
        <v>51</v>
      </c>
      <c r="V9" s="238" t="s">
        <v>52</v>
      </c>
      <c r="W9" s="283" t="s">
        <v>53</v>
      </c>
      <c r="X9" s="284" t="s">
        <v>54</v>
      </c>
      <c r="Y9" s="285"/>
      <c r="Z9" s="285"/>
      <c r="AA9" s="285"/>
      <c r="AB9" s="285"/>
      <c r="AC9" s="285"/>
      <c r="AD9" s="285"/>
      <c r="AE9" s="286"/>
      <c r="AF9" s="236" t="s">
        <v>55</v>
      </c>
      <c r="AG9" s="236" t="s">
        <v>56</v>
      </c>
      <c r="AH9" s="272" t="s">
        <v>57</v>
      </c>
      <c r="AI9" s="287" t="s">
        <v>58</v>
      </c>
      <c r="AJ9" s="238" t="s">
        <v>59</v>
      </c>
      <c r="AK9" s="238" t="s">
        <v>60</v>
      </c>
      <c r="AL9" s="238" t="s">
        <v>61</v>
      </c>
      <c r="AM9" s="238" t="s">
        <v>62</v>
      </c>
      <c r="AN9" s="238" t="s">
        <v>63</v>
      </c>
      <c r="AO9" s="238" t="s">
        <v>64</v>
      </c>
      <c r="AP9" s="238" t="s">
        <v>65</v>
      </c>
      <c r="AQ9" s="270" t="s">
        <v>66</v>
      </c>
      <c r="AR9" s="238" t="s">
        <v>67</v>
      </c>
      <c r="AS9" s="272" t="s">
        <v>68</v>
      </c>
      <c r="AV9" s="35" t="s">
        <v>69</v>
      </c>
      <c r="AW9" s="35" t="s">
        <v>70</v>
      </c>
      <c r="AY9" s="36" t="s">
        <v>71</v>
      </c>
    </row>
    <row r="10" spans="2:51" x14ac:dyDescent="0.25">
      <c r="B10" s="238" t="s">
        <v>72</v>
      </c>
      <c r="C10" s="238" t="s">
        <v>73</v>
      </c>
      <c r="D10" s="238" t="s">
        <v>74</v>
      </c>
      <c r="E10" s="238" t="s">
        <v>75</v>
      </c>
      <c r="F10" s="238" t="s">
        <v>74</v>
      </c>
      <c r="G10" s="238" t="s">
        <v>75</v>
      </c>
      <c r="H10" s="266"/>
      <c r="I10" s="238" t="s">
        <v>75</v>
      </c>
      <c r="J10" s="238" t="s">
        <v>75</v>
      </c>
      <c r="K10" s="238" t="s">
        <v>75</v>
      </c>
      <c r="L10" s="28" t="s">
        <v>29</v>
      </c>
      <c r="M10" s="269"/>
      <c r="N10" s="28" t="s">
        <v>29</v>
      </c>
      <c r="O10" s="271"/>
      <c r="P10" s="271"/>
      <c r="Q10" s="1">
        <f>'AUG 24'!Q34</f>
        <v>14537297</v>
      </c>
      <c r="R10" s="280"/>
      <c r="S10" s="281"/>
      <c r="T10" s="282"/>
      <c r="U10" s="238" t="s">
        <v>75</v>
      </c>
      <c r="V10" s="238" t="s">
        <v>75</v>
      </c>
      <c r="W10" s="283"/>
      <c r="X10" s="37" t="s">
        <v>76</v>
      </c>
      <c r="Y10" s="37" t="s">
        <v>77</v>
      </c>
      <c r="Z10" s="37" t="s">
        <v>78</v>
      </c>
      <c r="AA10" s="37" t="s">
        <v>79</v>
      </c>
      <c r="AB10" s="37" t="s">
        <v>80</v>
      </c>
      <c r="AC10" s="37" t="s">
        <v>81</v>
      </c>
      <c r="AD10" s="37" t="s">
        <v>82</v>
      </c>
      <c r="AE10" s="37" t="s">
        <v>83</v>
      </c>
      <c r="AF10" s="38"/>
      <c r="AG10" s="1">
        <f>'AUG 24'!AG34</f>
        <v>49551429</v>
      </c>
      <c r="AH10" s="272"/>
      <c r="AI10" s="288"/>
      <c r="AJ10" s="238" t="s">
        <v>84</v>
      </c>
      <c r="AK10" s="238" t="s">
        <v>84</v>
      </c>
      <c r="AL10" s="238" t="s">
        <v>84</v>
      </c>
      <c r="AM10" s="238" t="s">
        <v>84</v>
      </c>
      <c r="AN10" s="238" t="s">
        <v>84</v>
      </c>
      <c r="AO10" s="238" t="s">
        <v>84</v>
      </c>
      <c r="AP10" s="1">
        <f>'AUG 24'!AP34</f>
        <v>11183468</v>
      </c>
      <c r="AQ10" s="271"/>
      <c r="AR10" s="239" t="s">
        <v>85</v>
      </c>
      <c r="AS10" s="272"/>
      <c r="AV10" s="39" t="s">
        <v>86</v>
      </c>
      <c r="AW10" s="39" t="s">
        <v>87</v>
      </c>
      <c r="AY10" s="80" t="s">
        <v>126</v>
      </c>
    </row>
    <row r="11" spans="2:51" x14ac:dyDescent="0.25">
      <c r="B11" s="40">
        <v>2</v>
      </c>
      <c r="C11" s="40">
        <v>4.1666666666666664E-2</v>
      </c>
      <c r="D11" s="102">
        <v>4</v>
      </c>
      <c r="E11" s="41">
        <f t="shared" ref="E11:E34" si="0">D11/1.42</f>
        <v>2.8169014084507045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137</v>
      </c>
      <c r="P11" s="103">
        <v>105</v>
      </c>
      <c r="Q11" s="103">
        <v>14541740</v>
      </c>
      <c r="R11" s="46">
        <f>IF(ISBLANK(Q11),"-",Q11-Q10)</f>
        <v>4443</v>
      </c>
      <c r="S11" s="47">
        <f>R11*24/1000</f>
        <v>106.63200000000001</v>
      </c>
      <c r="T11" s="47">
        <f>R11/1000</f>
        <v>4.4429999999999996</v>
      </c>
      <c r="U11" s="104">
        <v>4.8</v>
      </c>
      <c r="V11" s="104">
        <f>U11</f>
        <v>4.8</v>
      </c>
      <c r="W11" s="105" t="s">
        <v>131</v>
      </c>
      <c r="X11" s="107">
        <v>0</v>
      </c>
      <c r="Y11" s="107">
        <v>0</v>
      </c>
      <c r="Z11" s="107">
        <v>1075</v>
      </c>
      <c r="AA11" s="107">
        <v>1185</v>
      </c>
      <c r="AB11" s="107">
        <v>1076</v>
      </c>
      <c r="AC11" s="48" t="s">
        <v>90</v>
      </c>
      <c r="AD11" s="48" t="s">
        <v>90</v>
      </c>
      <c r="AE11" s="48" t="s">
        <v>90</v>
      </c>
      <c r="AF11" s="106" t="s">
        <v>90</v>
      </c>
      <c r="AG11" s="112">
        <v>49552318</v>
      </c>
      <c r="AH11" s="49">
        <f>IF(ISBLANK(AG11),"-",AG11-AG10)</f>
        <v>889</v>
      </c>
      <c r="AI11" s="50">
        <f>AH11/T11</f>
        <v>200.09002925950935</v>
      </c>
      <c r="AJ11" s="95">
        <v>0</v>
      </c>
      <c r="AK11" s="95">
        <v>0</v>
      </c>
      <c r="AL11" s="95">
        <v>1</v>
      </c>
      <c r="AM11" s="95">
        <v>1</v>
      </c>
      <c r="AN11" s="95">
        <v>1</v>
      </c>
      <c r="AO11" s="95">
        <v>0.65</v>
      </c>
      <c r="AP11" s="107">
        <v>11184246</v>
      </c>
      <c r="AQ11" s="107">
        <f t="shared" ref="AQ11:AQ34" si="1">AP11-AP10</f>
        <v>778</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139</v>
      </c>
      <c r="P12" s="103">
        <v>105</v>
      </c>
      <c r="Q12" s="103">
        <v>14546065</v>
      </c>
      <c r="R12" s="46">
        <f t="shared" ref="R12:R34" si="4">IF(ISBLANK(Q12),"-",Q12-Q11)</f>
        <v>4325</v>
      </c>
      <c r="S12" s="47">
        <f t="shared" ref="S12:S34" si="5">R12*24/1000</f>
        <v>103.8</v>
      </c>
      <c r="T12" s="47">
        <f t="shared" ref="T12:T34" si="6">R12/1000</f>
        <v>4.3250000000000002</v>
      </c>
      <c r="U12" s="104">
        <v>5.6</v>
      </c>
      <c r="V12" s="104">
        <f t="shared" ref="V12:V34" si="7">U12</f>
        <v>5.6</v>
      </c>
      <c r="W12" s="105" t="s">
        <v>131</v>
      </c>
      <c r="X12" s="107">
        <v>0</v>
      </c>
      <c r="Y12" s="107">
        <v>0</v>
      </c>
      <c r="Z12" s="107">
        <v>1076</v>
      </c>
      <c r="AA12" s="107">
        <v>1185</v>
      </c>
      <c r="AB12" s="107">
        <v>1077</v>
      </c>
      <c r="AC12" s="48" t="s">
        <v>90</v>
      </c>
      <c r="AD12" s="48" t="s">
        <v>90</v>
      </c>
      <c r="AE12" s="48" t="s">
        <v>90</v>
      </c>
      <c r="AF12" s="106" t="s">
        <v>90</v>
      </c>
      <c r="AG12" s="112">
        <v>49553217</v>
      </c>
      <c r="AH12" s="49">
        <f>IF(ISBLANK(AG12),"-",AG12-AG11)</f>
        <v>899</v>
      </c>
      <c r="AI12" s="50">
        <f t="shared" ref="AI12:AI34" si="8">AH12/T12</f>
        <v>207.86127167630056</v>
      </c>
      <c r="AJ12" s="95">
        <v>0</v>
      </c>
      <c r="AK12" s="95">
        <v>0</v>
      </c>
      <c r="AL12" s="95">
        <v>1</v>
      </c>
      <c r="AM12" s="95">
        <v>1</v>
      </c>
      <c r="AN12" s="95">
        <v>1</v>
      </c>
      <c r="AO12" s="95">
        <v>0.65</v>
      </c>
      <c r="AP12" s="107">
        <v>11184975</v>
      </c>
      <c r="AQ12" s="107">
        <f t="shared" si="1"/>
        <v>729</v>
      </c>
      <c r="AR12" s="110">
        <v>0.98</v>
      </c>
      <c r="AS12" s="52" t="s">
        <v>113</v>
      </c>
      <c r="AV12" s="39" t="s">
        <v>92</v>
      </c>
      <c r="AW12" s="39" t="s">
        <v>93</v>
      </c>
      <c r="AY12" s="80" t="s">
        <v>124</v>
      </c>
    </row>
    <row r="13" spans="2:51" x14ac:dyDescent="0.25">
      <c r="B13" s="40">
        <v>2.0833333333333299</v>
      </c>
      <c r="C13" s="40">
        <v>0.125</v>
      </c>
      <c r="D13" s="102">
        <v>5</v>
      </c>
      <c r="E13" s="41">
        <f t="shared" si="0"/>
        <v>3.5211267605633805</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139</v>
      </c>
      <c r="P13" s="103">
        <v>108</v>
      </c>
      <c r="Q13" s="103">
        <v>14550325</v>
      </c>
      <c r="R13" s="46">
        <f t="shared" si="4"/>
        <v>4260</v>
      </c>
      <c r="S13" s="47">
        <f t="shared" si="5"/>
        <v>102.24</v>
      </c>
      <c r="T13" s="47">
        <f t="shared" si="6"/>
        <v>4.26</v>
      </c>
      <c r="U13" s="104">
        <v>6.9</v>
      </c>
      <c r="V13" s="104">
        <f t="shared" si="7"/>
        <v>6.9</v>
      </c>
      <c r="W13" s="105" t="s">
        <v>131</v>
      </c>
      <c r="X13" s="107">
        <v>0</v>
      </c>
      <c r="Y13" s="107">
        <v>0</v>
      </c>
      <c r="Z13" s="107">
        <v>1056</v>
      </c>
      <c r="AA13" s="107">
        <v>1185</v>
      </c>
      <c r="AB13" s="107">
        <v>1056</v>
      </c>
      <c r="AC13" s="48" t="s">
        <v>90</v>
      </c>
      <c r="AD13" s="48" t="s">
        <v>90</v>
      </c>
      <c r="AE13" s="48" t="s">
        <v>90</v>
      </c>
      <c r="AF13" s="106" t="s">
        <v>90</v>
      </c>
      <c r="AG13" s="112">
        <v>49554073</v>
      </c>
      <c r="AH13" s="49">
        <f>IF(ISBLANK(AG13),"-",AG13-AG12)</f>
        <v>856</v>
      </c>
      <c r="AI13" s="50">
        <f t="shared" si="8"/>
        <v>200.93896713615024</v>
      </c>
      <c r="AJ13" s="95">
        <v>0</v>
      </c>
      <c r="AK13" s="95">
        <v>0</v>
      </c>
      <c r="AL13" s="95">
        <v>1</v>
      </c>
      <c r="AM13" s="95">
        <v>1</v>
      </c>
      <c r="AN13" s="95">
        <v>1</v>
      </c>
      <c r="AO13" s="95">
        <v>0.65</v>
      </c>
      <c r="AP13" s="107">
        <v>11185775</v>
      </c>
      <c r="AQ13" s="107">
        <f t="shared" si="1"/>
        <v>800</v>
      </c>
      <c r="AR13" s="51"/>
      <c r="AS13" s="52" t="s">
        <v>113</v>
      </c>
      <c r="AV13" s="39" t="s">
        <v>94</v>
      </c>
      <c r="AW13" s="39" t="s">
        <v>95</v>
      </c>
      <c r="AY13" s="80" t="s">
        <v>129</v>
      </c>
    </row>
    <row r="14" spans="2:51" x14ac:dyDescent="0.25">
      <c r="B14" s="40">
        <v>2.125</v>
      </c>
      <c r="C14" s="40">
        <v>0.16666666666666699</v>
      </c>
      <c r="D14" s="102">
        <v>5</v>
      </c>
      <c r="E14" s="41">
        <f t="shared" si="0"/>
        <v>3.5211267605633805</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126</v>
      </c>
      <c r="P14" s="103">
        <v>114</v>
      </c>
      <c r="Q14" s="103">
        <v>14554672</v>
      </c>
      <c r="R14" s="46">
        <f t="shared" si="4"/>
        <v>4347</v>
      </c>
      <c r="S14" s="47">
        <f t="shared" si="5"/>
        <v>104.328</v>
      </c>
      <c r="T14" s="47">
        <f t="shared" si="6"/>
        <v>4.3470000000000004</v>
      </c>
      <c r="U14" s="104">
        <v>8.6999999999999993</v>
      </c>
      <c r="V14" s="104">
        <f t="shared" si="7"/>
        <v>8.6999999999999993</v>
      </c>
      <c r="W14" s="105" t="s">
        <v>131</v>
      </c>
      <c r="X14" s="107">
        <v>0</v>
      </c>
      <c r="Y14" s="107">
        <v>0</v>
      </c>
      <c r="Z14" s="107">
        <v>1097</v>
      </c>
      <c r="AA14" s="107">
        <v>1185</v>
      </c>
      <c r="AB14" s="107">
        <v>1097</v>
      </c>
      <c r="AC14" s="48" t="s">
        <v>90</v>
      </c>
      <c r="AD14" s="48" t="s">
        <v>90</v>
      </c>
      <c r="AE14" s="48" t="s">
        <v>90</v>
      </c>
      <c r="AF14" s="106" t="s">
        <v>90</v>
      </c>
      <c r="AG14" s="112">
        <v>49555036</v>
      </c>
      <c r="AH14" s="49">
        <f t="shared" ref="AH14:AH34" si="9">IF(ISBLANK(AG14),"-",AG14-AG13)</f>
        <v>963</v>
      </c>
      <c r="AI14" s="50">
        <f t="shared" si="8"/>
        <v>221.53209109730847</v>
      </c>
      <c r="AJ14" s="95">
        <v>0</v>
      </c>
      <c r="AK14" s="95">
        <v>0</v>
      </c>
      <c r="AL14" s="95">
        <v>1</v>
      </c>
      <c r="AM14" s="95">
        <v>1</v>
      </c>
      <c r="AN14" s="95">
        <v>1</v>
      </c>
      <c r="AO14" s="95">
        <v>0.65</v>
      </c>
      <c r="AP14" s="107">
        <v>11186552</v>
      </c>
      <c r="AQ14" s="107">
        <f>AP14-AP13</f>
        <v>777</v>
      </c>
      <c r="AR14" s="51"/>
      <c r="AS14" s="52" t="s">
        <v>113</v>
      </c>
      <c r="AT14" s="54"/>
      <c r="AV14" s="39" t="s">
        <v>96</v>
      </c>
      <c r="AW14" s="39" t="s">
        <v>97</v>
      </c>
      <c r="AY14" s="80" t="s">
        <v>146</v>
      </c>
    </row>
    <row r="15" spans="2:51" ht="14.25" customHeight="1" x14ac:dyDescent="0.25">
      <c r="B15" s="40">
        <v>2.1666666666666701</v>
      </c>
      <c r="C15" s="40">
        <v>0.20833333333333301</v>
      </c>
      <c r="D15" s="102">
        <v>5</v>
      </c>
      <c r="E15" s="41">
        <f t="shared" si="0"/>
        <v>3.5211267605633805</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132</v>
      </c>
      <c r="P15" s="103">
        <v>123</v>
      </c>
      <c r="Q15" s="103">
        <v>14559551</v>
      </c>
      <c r="R15" s="46">
        <f t="shared" si="4"/>
        <v>4879</v>
      </c>
      <c r="S15" s="47">
        <f t="shared" si="5"/>
        <v>117.096</v>
      </c>
      <c r="T15" s="47">
        <f t="shared" si="6"/>
        <v>4.8789999999999996</v>
      </c>
      <c r="U15" s="104">
        <v>9.5</v>
      </c>
      <c r="V15" s="104">
        <f t="shared" si="7"/>
        <v>9.5</v>
      </c>
      <c r="W15" s="105" t="s">
        <v>131</v>
      </c>
      <c r="X15" s="107">
        <v>0</v>
      </c>
      <c r="Y15" s="107">
        <v>0</v>
      </c>
      <c r="Z15" s="107">
        <v>1187</v>
      </c>
      <c r="AA15" s="107">
        <v>1185</v>
      </c>
      <c r="AB15" s="107">
        <v>1187</v>
      </c>
      <c r="AC15" s="48" t="s">
        <v>90</v>
      </c>
      <c r="AD15" s="48" t="s">
        <v>90</v>
      </c>
      <c r="AE15" s="48" t="s">
        <v>90</v>
      </c>
      <c r="AF15" s="106" t="s">
        <v>90</v>
      </c>
      <c r="AG15" s="112">
        <v>49555993</v>
      </c>
      <c r="AH15" s="49">
        <f t="shared" si="9"/>
        <v>957</v>
      </c>
      <c r="AI15" s="50">
        <f t="shared" si="8"/>
        <v>196.14675138348025</v>
      </c>
      <c r="AJ15" s="95">
        <v>0</v>
      </c>
      <c r="AK15" s="95">
        <v>0</v>
      </c>
      <c r="AL15" s="95">
        <v>1</v>
      </c>
      <c r="AM15" s="95">
        <v>1</v>
      </c>
      <c r="AN15" s="95">
        <v>1</v>
      </c>
      <c r="AO15" s="95">
        <v>0.65</v>
      </c>
      <c r="AP15" s="107">
        <v>11187132</v>
      </c>
      <c r="AQ15" s="107">
        <f>AP15-AP14</f>
        <v>580</v>
      </c>
      <c r="AR15" s="51"/>
      <c r="AS15" s="52" t="s">
        <v>113</v>
      </c>
      <c r="AV15" s="39" t="s">
        <v>98</v>
      </c>
      <c r="AW15" s="39" t="s">
        <v>99</v>
      </c>
      <c r="AY15" s="94"/>
    </row>
    <row r="16" spans="2:51" x14ac:dyDescent="0.25">
      <c r="B16" s="40">
        <v>2.2083333333333299</v>
      </c>
      <c r="C16" s="40">
        <v>0.25</v>
      </c>
      <c r="D16" s="102">
        <v>5</v>
      </c>
      <c r="E16" s="41">
        <f t="shared" si="0"/>
        <v>3.5211267605633805</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141</v>
      </c>
      <c r="P16" s="103">
        <v>132</v>
      </c>
      <c r="Q16" s="103">
        <v>14564677</v>
      </c>
      <c r="R16" s="46">
        <f t="shared" si="4"/>
        <v>5126</v>
      </c>
      <c r="S16" s="47">
        <f t="shared" si="5"/>
        <v>123.024</v>
      </c>
      <c r="T16" s="47">
        <f t="shared" si="6"/>
        <v>5.1260000000000003</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49556994</v>
      </c>
      <c r="AH16" s="49">
        <f t="shared" si="9"/>
        <v>1001</v>
      </c>
      <c r="AI16" s="50">
        <f t="shared" si="8"/>
        <v>195.27896995708153</v>
      </c>
      <c r="AJ16" s="95">
        <v>0</v>
      </c>
      <c r="AK16" s="95">
        <v>0</v>
      </c>
      <c r="AL16" s="95">
        <v>1</v>
      </c>
      <c r="AM16" s="95">
        <v>1</v>
      </c>
      <c r="AN16" s="95">
        <v>1</v>
      </c>
      <c r="AO16" s="95">
        <v>0</v>
      </c>
      <c r="AP16" s="107">
        <v>11187132</v>
      </c>
      <c r="AQ16" s="107">
        <f>AP16-AP15</f>
        <v>0</v>
      </c>
      <c r="AR16" s="53">
        <v>1.0900000000000001</v>
      </c>
      <c r="AS16" s="52" t="s">
        <v>101</v>
      </c>
      <c r="AV16" s="39" t="s">
        <v>102</v>
      </c>
      <c r="AW16" s="39" t="s">
        <v>103</v>
      </c>
      <c r="AY16" s="94"/>
    </row>
    <row r="17" spans="1:51" x14ac:dyDescent="0.25">
      <c r="B17" s="40">
        <v>2.25</v>
      </c>
      <c r="C17" s="40">
        <v>0.29166666666666702</v>
      </c>
      <c r="D17" s="102">
        <v>5</v>
      </c>
      <c r="E17" s="41">
        <f t="shared" si="0"/>
        <v>3.5211267605633805</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135</v>
      </c>
      <c r="P17" s="103">
        <v>142</v>
      </c>
      <c r="Q17" s="103">
        <v>14570897</v>
      </c>
      <c r="R17" s="46">
        <f t="shared" si="4"/>
        <v>6220</v>
      </c>
      <c r="S17" s="47">
        <f t="shared" si="5"/>
        <v>149.28</v>
      </c>
      <c r="T17" s="47">
        <f t="shared" si="6"/>
        <v>6.22</v>
      </c>
      <c r="U17" s="104">
        <v>9.1999999999999993</v>
      </c>
      <c r="V17" s="104">
        <f t="shared" si="7"/>
        <v>9.1999999999999993</v>
      </c>
      <c r="W17" s="105" t="s">
        <v>127</v>
      </c>
      <c r="X17" s="107">
        <v>1016</v>
      </c>
      <c r="Y17" s="107">
        <v>0</v>
      </c>
      <c r="Z17" s="107">
        <v>1187</v>
      </c>
      <c r="AA17" s="107">
        <v>1185</v>
      </c>
      <c r="AB17" s="107">
        <v>1187</v>
      </c>
      <c r="AC17" s="48" t="s">
        <v>90</v>
      </c>
      <c r="AD17" s="48" t="s">
        <v>90</v>
      </c>
      <c r="AE17" s="48" t="s">
        <v>90</v>
      </c>
      <c r="AF17" s="106" t="s">
        <v>90</v>
      </c>
      <c r="AG17" s="112">
        <v>49558191</v>
      </c>
      <c r="AH17" s="49">
        <f t="shared" si="9"/>
        <v>1197</v>
      </c>
      <c r="AI17" s="50">
        <f t="shared" si="8"/>
        <v>192.44372990353699</v>
      </c>
      <c r="AJ17" s="95">
        <v>1</v>
      </c>
      <c r="AK17" s="95">
        <v>0</v>
      </c>
      <c r="AL17" s="95">
        <v>1</v>
      </c>
      <c r="AM17" s="95">
        <v>1</v>
      </c>
      <c r="AN17" s="95">
        <v>1</v>
      </c>
      <c r="AO17" s="95">
        <v>0</v>
      </c>
      <c r="AP17" s="107">
        <v>11187132</v>
      </c>
      <c r="AQ17" s="107">
        <f t="shared" si="1"/>
        <v>0</v>
      </c>
      <c r="AR17" s="51"/>
      <c r="AS17" s="52" t="s">
        <v>101</v>
      </c>
      <c r="AT17" s="54"/>
      <c r="AV17" s="39" t="s">
        <v>104</v>
      </c>
      <c r="AW17" s="39" t="s">
        <v>105</v>
      </c>
      <c r="AY17" s="97"/>
    </row>
    <row r="18" spans="1:51" x14ac:dyDescent="0.25">
      <c r="B18" s="40">
        <v>2.2916666666666701</v>
      </c>
      <c r="C18" s="40">
        <v>0.33333333333333298</v>
      </c>
      <c r="D18" s="102">
        <v>5</v>
      </c>
      <c r="E18" s="41">
        <f t="shared" si="0"/>
        <v>3.5211267605633805</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133</v>
      </c>
      <c r="P18" s="103">
        <v>141</v>
      </c>
      <c r="Q18" s="103">
        <v>14577016</v>
      </c>
      <c r="R18" s="46">
        <f t="shared" si="4"/>
        <v>6119</v>
      </c>
      <c r="S18" s="47">
        <f t="shared" si="5"/>
        <v>146.85599999999999</v>
      </c>
      <c r="T18" s="47">
        <f t="shared" si="6"/>
        <v>6.1189999999999998</v>
      </c>
      <c r="U18" s="104">
        <v>8.6999999999999993</v>
      </c>
      <c r="V18" s="104">
        <f t="shared" si="7"/>
        <v>8.6999999999999993</v>
      </c>
      <c r="W18" s="105" t="s">
        <v>127</v>
      </c>
      <c r="X18" s="107">
        <v>1057</v>
      </c>
      <c r="Y18" s="107">
        <v>0</v>
      </c>
      <c r="Z18" s="107">
        <v>1187</v>
      </c>
      <c r="AA18" s="107">
        <v>1185</v>
      </c>
      <c r="AB18" s="107">
        <v>1187</v>
      </c>
      <c r="AC18" s="48" t="s">
        <v>90</v>
      </c>
      <c r="AD18" s="48" t="s">
        <v>90</v>
      </c>
      <c r="AE18" s="48" t="s">
        <v>90</v>
      </c>
      <c r="AF18" s="106" t="s">
        <v>90</v>
      </c>
      <c r="AG18" s="112">
        <v>49559395</v>
      </c>
      <c r="AH18" s="49">
        <f t="shared" si="9"/>
        <v>1204</v>
      </c>
      <c r="AI18" s="50">
        <f t="shared" si="8"/>
        <v>196.76417715312959</v>
      </c>
      <c r="AJ18" s="95">
        <v>1</v>
      </c>
      <c r="AK18" s="95">
        <v>0</v>
      </c>
      <c r="AL18" s="95">
        <v>1</v>
      </c>
      <c r="AM18" s="95">
        <v>1</v>
      </c>
      <c r="AN18" s="95">
        <v>1</v>
      </c>
      <c r="AO18" s="95">
        <v>0</v>
      </c>
      <c r="AP18" s="107">
        <v>11187132</v>
      </c>
      <c r="AQ18" s="107">
        <f t="shared" si="1"/>
        <v>0</v>
      </c>
      <c r="AR18" s="51"/>
      <c r="AS18" s="52" t="s">
        <v>101</v>
      </c>
      <c r="AV18" s="39" t="s">
        <v>106</v>
      </c>
      <c r="AW18" s="39" t="s">
        <v>107</v>
      </c>
      <c r="AY18" s="97"/>
    </row>
    <row r="19" spans="1:51" x14ac:dyDescent="0.25">
      <c r="A19" s="94" t="s">
        <v>130</v>
      </c>
      <c r="B19" s="40">
        <v>2.3333333333333299</v>
      </c>
      <c r="C19" s="40">
        <v>0.375</v>
      </c>
      <c r="D19" s="102">
        <v>5</v>
      </c>
      <c r="E19" s="41">
        <f t="shared" si="0"/>
        <v>3.5211267605633805</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133</v>
      </c>
      <c r="P19" s="103">
        <v>142</v>
      </c>
      <c r="Q19" s="103">
        <v>14583160</v>
      </c>
      <c r="R19" s="46">
        <f t="shared" si="4"/>
        <v>6144</v>
      </c>
      <c r="S19" s="47">
        <f t="shared" si="5"/>
        <v>147.45599999999999</v>
      </c>
      <c r="T19" s="47">
        <f t="shared" si="6"/>
        <v>6.1440000000000001</v>
      </c>
      <c r="U19" s="104">
        <v>8</v>
      </c>
      <c r="V19" s="104">
        <f t="shared" si="7"/>
        <v>8</v>
      </c>
      <c r="W19" s="105" t="s">
        <v>127</v>
      </c>
      <c r="X19" s="107">
        <v>1057</v>
      </c>
      <c r="Y19" s="107">
        <v>0</v>
      </c>
      <c r="Z19" s="107">
        <v>1187</v>
      </c>
      <c r="AA19" s="107">
        <v>1185</v>
      </c>
      <c r="AB19" s="107">
        <v>1187</v>
      </c>
      <c r="AC19" s="48" t="s">
        <v>90</v>
      </c>
      <c r="AD19" s="48" t="s">
        <v>90</v>
      </c>
      <c r="AE19" s="48" t="s">
        <v>90</v>
      </c>
      <c r="AF19" s="106" t="s">
        <v>90</v>
      </c>
      <c r="AG19" s="112">
        <v>49560608</v>
      </c>
      <c r="AH19" s="49">
        <f t="shared" si="9"/>
        <v>1213</v>
      </c>
      <c r="AI19" s="50">
        <f t="shared" si="8"/>
        <v>197.42838541666666</v>
      </c>
      <c r="AJ19" s="95">
        <v>1</v>
      </c>
      <c r="AK19" s="95">
        <v>0</v>
      </c>
      <c r="AL19" s="95">
        <v>1</v>
      </c>
      <c r="AM19" s="95">
        <v>1</v>
      </c>
      <c r="AN19" s="95">
        <v>1</v>
      </c>
      <c r="AO19" s="95">
        <v>0</v>
      </c>
      <c r="AP19" s="107">
        <v>11187132</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134</v>
      </c>
      <c r="P20" s="103">
        <v>149</v>
      </c>
      <c r="Q20" s="103">
        <v>14589366</v>
      </c>
      <c r="R20" s="46">
        <f t="shared" si="4"/>
        <v>6206</v>
      </c>
      <c r="S20" s="47">
        <f t="shared" si="5"/>
        <v>148.94399999999999</v>
      </c>
      <c r="T20" s="47">
        <f t="shared" si="6"/>
        <v>6.2060000000000004</v>
      </c>
      <c r="U20" s="104">
        <v>7.3</v>
      </c>
      <c r="V20" s="104">
        <f t="shared" si="7"/>
        <v>7.3</v>
      </c>
      <c r="W20" s="105" t="s">
        <v>127</v>
      </c>
      <c r="X20" s="107">
        <v>1057</v>
      </c>
      <c r="Y20" s="107">
        <v>0</v>
      </c>
      <c r="Z20" s="107">
        <v>1187</v>
      </c>
      <c r="AA20" s="107">
        <v>1185</v>
      </c>
      <c r="AB20" s="107">
        <v>1187</v>
      </c>
      <c r="AC20" s="48" t="s">
        <v>90</v>
      </c>
      <c r="AD20" s="48" t="s">
        <v>90</v>
      </c>
      <c r="AE20" s="48" t="s">
        <v>90</v>
      </c>
      <c r="AF20" s="106" t="s">
        <v>90</v>
      </c>
      <c r="AG20" s="112">
        <v>49561812</v>
      </c>
      <c r="AH20" s="49">
        <f t="shared" si="9"/>
        <v>1204</v>
      </c>
      <c r="AI20" s="50">
        <f t="shared" si="8"/>
        <v>194.00580083789879</v>
      </c>
      <c r="AJ20" s="95">
        <v>1</v>
      </c>
      <c r="AK20" s="95">
        <v>0</v>
      </c>
      <c r="AL20" s="95">
        <v>1</v>
      </c>
      <c r="AM20" s="95">
        <v>1</v>
      </c>
      <c r="AN20" s="95">
        <v>1</v>
      </c>
      <c r="AO20" s="95">
        <v>0</v>
      </c>
      <c r="AP20" s="107">
        <v>11187132</v>
      </c>
      <c r="AQ20" s="107">
        <v>0</v>
      </c>
      <c r="AR20" s="53">
        <v>1.18</v>
      </c>
      <c r="AS20" s="52" t="s">
        <v>130</v>
      </c>
      <c r="AY20" s="97"/>
    </row>
    <row r="21" spans="1:51" x14ac:dyDescent="0.25">
      <c r="B21" s="40">
        <v>2.4166666666666701</v>
      </c>
      <c r="C21" s="40">
        <v>0.45833333333333298</v>
      </c>
      <c r="D21" s="102">
        <v>5</v>
      </c>
      <c r="E21" s="41">
        <f t="shared" si="0"/>
        <v>3.5211267605633805</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134</v>
      </c>
      <c r="P21" s="103">
        <v>145</v>
      </c>
      <c r="Q21" s="103">
        <v>14595584</v>
      </c>
      <c r="R21" s="46">
        <f t="shared" si="4"/>
        <v>6218</v>
      </c>
      <c r="S21" s="47">
        <f t="shared" si="5"/>
        <v>149.232</v>
      </c>
      <c r="T21" s="47">
        <f t="shared" si="6"/>
        <v>6.218</v>
      </c>
      <c r="U21" s="104">
        <v>6.8</v>
      </c>
      <c r="V21" s="104">
        <f t="shared" si="7"/>
        <v>6.8</v>
      </c>
      <c r="W21" s="105" t="s">
        <v>127</v>
      </c>
      <c r="X21" s="107">
        <v>1057</v>
      </c>
      <c r="Y21" s="107">
        <v>0</v>
      </c>
      <c r="Z21" s="107">
        <v>1187</v>
      </c>
      <c r="AA21" s="107">
        <v>1185</v>
      </c>
      <c r="AB21" s="107">
        <v>1187</v>
      </c>
      <c r="AC21" s="48" t="s">
        <v>90</v>
      </c>
      <c r="AD21" s="48" t="s">
        <v>90</v>
      </c>
      <c r="AE21" s="48" t="s">
        <v>90</v>
      </c>
      <c r="AF21" s="106" t="s">
        <v>90</v>
      </c>
      <c r="AG21" s="112">
        <v>49563029</v>
      </c>
      <c r="AH21" s="49">
        <f t="shared" si="9"/>
        <v>1217</v>
      </c>
      <c r="AI21" s="50">
        <f t="shared" si="8"/>
        <v>195.72209713734321</v>
      </c>
      <c r="AJ21" s="95">
        <v>1</v>
      </c>
      <c r="AK21" s="95">
        <v>0</v>
      </c>
      <c r="AL21" s="95">
        <v>1</v>
      </c>
      <c r="AM21" s="95">
        <v>1</v>
      </c>
      <c r="AN21" s="95">
        <v>1</v>
      </c>
      <c r="AO21" s="95">
        <v>0</v>
      </c>
      <c r="AP21" s="107">
        <v>11187132</v>
      </c>
      <c r="AQ21" s="107">
        <f t="shared" si="1"/>
        <v>0</v>
      </c>
      <c r="AR21" s="51"/>
      <c r="AS21" s="52" t="s">
        <v>101</v>
      </c>
      <c r="AY21" s="97"/>
    </row>
    <row r="22" spans="1:51" x14ac:dyDescent="0.25">
      <c r="A22" s="94" t="s">
        <v>135</v>
      </c>
      <c r="B22" s="40">
        <v>2.4583333333333299</v>
      </c>
      <c r="C22" s="40">
        <v>0.5</v>
      </c>
      <c r="D22" s="102">
        <v>5</v>
      </c>
      <c r="E22" s="41">
        <f t="shared" si="0"/>
        <v>3.5211267605633805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133</v>
      </c>
      <c r="P22" s="103">
        <v>148</v>
      </c>
      <c r="Q22" s="103">
        <v>14601811</v>
      </c>
      <c r="R22" s="46">
        <f t="shared" si="4"/>
        <v>6227</v>
      </c>
      <c r="S22" s="47">
        <f t="shared" si="5"/>
        <v>149.44800000000001</v>
      </c>
      <c r="T22" s="47">
        <f t="shared" si="6"/>
        <v>6.2270000000000003</v>
      </c>
      <c r="U22" s="104">
        <v>6.2</v>
      </c>
      <c r="V22" s="104">
        <f t="shared" si="7"/>
        <v>6.2</v>
      </c>
      <c r="W22" s="105" t="s">
        <v>127</v>
      </c>
      <c r="X22" s="107">
        <v>1057</v>
      </c>
      <c r="Y22" s="107">
        <v>0</v>
      </c>
      <c r="Z22" s="107">
        <v>1187</v>
      </c>
      <c r="AA22" s="107">
        <v>1185</v>
      </c>
      <c r="AB22" s="107">
        <v>1187</v>
      </c>
      <c r="AC22" s="48" t="s">
        <v>90</v>
      </c>
      <c r="AD22" s="48" t="s">
        <v>90</v>
      </c>
      <c r="AE22" s="48" t="s">
        <v>90</v>
      </c>
      <c r="AF22" s="106" t="s">
        <v>90</v>
      </c>
      <c r="AG22" s="112">
        <v>49564217</v>
      </c>
      <c r="AH22" s="49">
        <f t="shared" si="9"/>
        <v>1188</v>
      </c>
      <c r="AI22" s="50">
        <f t="shared" si="8"/>
        <v>190.78207804721373</v>
      </c>
      <c r="AJ22" s="95">
        <v>1</v>
      </c>
      <c r="AK22" s="95">
        <v>0</v>
      </c>
      <c r="AL22" s="95">
        <v>1</v>
      </c>
      <c r="AM22" s="95">
        <v>1</v>
      </c>
      <c r="AN22" s="95">
        <v>1</v>
      </c>
      <c r="AO22" s="95">
        <v>0</v>
      </c>
      <c r="AP22" s="107">
        <v>11187132</v>
      </c>
      <c r="AQ22" s="107">
        <f t="shared" si="1"/>
        <v>0</v>
      </c>
      <c r="AR22" s="51"/>
      <c r="AS22" s="52" t="s">
        <v>101</v>
      </c>
      <c r="AV22" s="55" t="s">
        <v>110</v>
      </c>
      <c r="AY22" s="97"/>
    </row>
    <row r="23" spans="1:51" x14ac:dyDescent="0.25">
      <c r="B23" s="40">
        <v>2.5</v>
      </c>
      <c r="C23" s="40">
        <v>0.54166666666666696</v>
      </c>
      <c r="D23" s="102">
        <v>5</v>
      </c>
      <c r="E23" s="41">
        <f t="shared" si="0"/>
        <v>3.5211267605633805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132</v>
      </c>
      <c r="P23" s="103">
        <v>133</v>
      </c>
      <c r="Q23" s="103">
        <v>14608025</v>
      </c>
      <c r="R23" s="46">
        <f t="shared" si="4"/>
        <v>6214</v>
      </c>
      <c r="S23" s="47">
        <f t="shared" si="5"/>
        <v>149.136</v>
      </c>
      <c r="T23" s="47">
        <f t="shared" si="6"/>
        <v>6.2140000000000004</v>
      </c>
      <c r="U23" s="104">
        <v>5.7</v>
      </c>
      <c r="V23" s="104">
        <f t="shared" si="7"/>
        <v>5.7</v>
      </c>
      <c r="W23" s="105" t="s">
        <v>127</v>
      </c>
      <c r="X23" s="107">
        <v>1036</v>
      </c>
      <c r="Y23" s="107">
        <v>0</v>
      </c>
      <c r="Z23" s="107">
        <v>1187</v>
      </c>
      <c r="AA23" s="107">
        <v>1185</v>
      </c>
      <c r="AB23" s="107">
        <v>1187</v>
      </c>
      <c r="AC23" s="48" t="s">
        <v>90</v>
      </c>
      <c r="AD23" s="48" t="s">
        <v>90</v>
      </c>
      <c r="AE23" s="48" t="s">
        <v>90</v>
      </c>
      <c r="AF23" s="106" t="s">
        <v>90</v>
      </c>
      <c r="AG23" s="112">
        <v>49565457</v>
      </c>
      <c r="AH23" s="49">
        <f t="shared" si="9"/>
        <v>1240</v>
      </c>
      <c r="AI23" s="50">
        <f t="shared" si="8"/>
        <v>199.54940457032507</v>
      </c>
      <c r="AJ23" s="95">
        <v>1</v>
      </c>
      <c r="AK23" s="95">
        <v>0</v>
      </c>
      <c r="AL23" s="95">
        <v>1</v>
      </c>
      <c r="AM23" s="95">
        <v>1</v>
      </c>
      <c r="AN23" s="95">
        <v>1</v>
      </c>
      <c r="AO23" s="95">
        <v>0</v>
      </c>
      <c r="AP23" s="107">
        <v>11187132</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131</v>
      </c>
      <c r="P24" s="103">
        <v>132</v>
      </c>
      <c r="Q24" s="103">
        <v>14614254</v>
      </c>
      <c r="R24" s="46">
        <f t="shared" si="4"/>
        <v>6229</v>
      </c>
      <c r="S24" s="47">
        <f t="shared" si="5"/>
        <v>149.49600000000001</v>
      </c>
      <c r="T24" s="47">
        <f t="shared" si="6"/>
        <v>6.2290000000000001</v>
      </c>
      <c r="U24" s="104">
        <v>5.3</v>
      </c>
      <c r="V24" s="104">
        <f t="shared" si="7"/>
        <v>5.3</v>
      </c>
      <c r="W24" s="105" t="s">
        <v>127</v>
      </c>
      <c r="X24" s="107">
        <v>1035</v>
      </c>
      <c r="Y24" s="107">
        <v>0</v>
      </c>
      <c r="Z24" s="107">
        <v>1187</v>
      </c>
      <c r="AA24" s="107">
        <v>1185</v>
      </c>
      <c r="AB24" s="107">
        <v>1188</v>
      </c>
      <c r="AC24" s="48" t="s">
        <v>90</v>
      </c>
      <c r="AD24" s="48" t="s">
        <v>90</v>
      </c>
      <c r="AE24" s="48" t="s">
        <v>90</v>
      </c>
      <c r="AF24" s="106" t="s">
        <v>90</v>
      </c>
      <c r="AG24" s="112">
        <v>49566728</v>
      </c>
      <c r="AH24" s="49">
        <f>IF(ISBLANK(AG24),"-",AG24-AG23)</f>
        <v>1271</v>
      </c>
      <c r="AI24" s="50">
        <f t="shared" si="8"/>
        <v>204.04559319312892</v>
      </c>
      <c r="AJ24" s="95">
        <v>1</v>
      </c>
      <c r="AK24" s="95">
        <v>0</v>
      </c>
      <c r="AL24" s="95">
        <v>1</v>
      </c>
      <c r="AM24" s="95">
        <v>1</v>
      </c>
      <c r="AN24" s="95">
        <v>1</v>
      </c>
      <c r="AO24" s="95">
        <v>0</v>
      </c>
      <c r="AP24" s="107">
        <v>11187132</v>
      </c>
      <c r="AQ24" s="107">
        <f t="shared" si="1"/>
        <v>0</v>
      </c>
      <c r="AR24" s="53">
        <v>1.22</v>
      </c>
      <c r="AS24" s="52" t="s">
        <v>113</v>
      </c>
      <c r="AV24" s="58" t="s">
        <v>29</v>
      </c>
      <c r="AW24" s="58">
        <v>14.7</v>
      </c>
      <c r="AY24" s="97"/>
    </row>
    <row r="25" spans="1:51" x14ac:dyDescent="0.25">
      <c r="A25" s="94" t="s">
        <v>130</v>
      </c>
      <c r="B25" s="40">
        <v>2.5833333333333299</v>
      </c>
      <c r="C25" s="40">
        <v>0.625</v>
      </c>
      <c r="D25" s="102">
        <v>5</v>
      </c>
      <c r="E25" s="41">
        <f t="shared" si="0"/>
        <v>3.5211267605633805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135</v>
      </c>
      <c r="P25" s="103">
        <v>140</v>
      </c>
      <c r="Q25" s="103">
        <v>14620020</v>
      </c>
      <c r="R25" s="46">
        <f t="shared" si="4"/>
        <v>5766</v>
      </c>
      <c r="S25" s="47">
        <f t="shared" si="5"/>
        <v>138.38399999999999</v>
      </c>
      <c r="T25" s="47">
        <f t="shared" si="6"/>
        <v>5.766</v>
      </c>
      <c r="U25" s="104">
        <v>5</v>
      </c>
      <c r="V25" s="104">
        <f t="shared" si="7"/>
        <v>5</v>
      </c>
      <c r="W25" s="105" t="s">
        <v>127</v>
      </c>
      <c r="X25" s="107">
        <v>1035</v>
      </c>
      <c r="Y25" s="107">
        <v>0</v>
      </c>
      <c r="Z25" s="107">
        <v>1188</v>
      </c>
      <c r="AA25" s="107">
        <v>1185</v>
      </c>
      <c r="AB25" s="107">
        <v>1187</v>
      </c>
      <c r="AC25" s="48" t="s">
        <v>90</v>
      </c>
      <c r="AD25" s="48" t="s">
        <v>90</v>
      </c>
      <c r="AE25" s="48" t="s">
        <v>90</v>
      </c>
      <c r="AF25" s="106" t="s">
        <v>90</v>
      </c>
      <c r="AG25" s="112">
        <v>49567920</v>
      </c>
      <c r="AH25" s="49">
        <f t="shared" si="9"/>
        <v>1192</v>
      </c>
      <c r="AI25" s="50">
        <f t="shared" si="8"/>
        <v>206.72910163024628</v>
      </c>
      <c r="AJ25" s="95">
        <v>1</v>
      </c>
      <c r="AK25" s="95">
        <v>0</v>
      </c>
      <c r="AL25" s="95">
        <v>1</v>
      </c>
      <c r="AM25" s="95">
        <v>1</v>
      </c>
      <c r="AN25" s="95">
        <v>1</v>
      </c>
      <c r="AO25" s="95">
        <v>0</v>
      </c>
      <c r="AP25" s="107">
        <v>11187132</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137</v>
      </c>
      <c r="P26" s="103">
        <v>139</v>
      </c>
      <c r="Q26" s="103">
        <v>14625402</v>
      </c>
      <c r="R26" s="46">
        <f t="shared" si="4"/>
        <v>5382</v>
      </c>
      <c r="S26" s="47">
        <f t="shared" si="5"/>
        <v>129.16800000000001</v>
      </c>
      <c r="T26" s="47">
        <f t="shared" si="6"/>
        <v>5.3819999999999997</v>
      </c>
      <c r="U26" s="104">
        <v>4.7</v>
      </c>
      <c r="V26" s="104">
        <f t="shared" si="7"/>
        <v>4.7</v>
      </c>
      <c r="W26" s="105" t="s">
        <v>127</v>
      </c>
      <c r="X26" s="107">
        <v>1035</v>
      </c>
      <c r="Y26" s="107">
        <v>0</v>
      </c>
      <c r="Z26" s="107">
        <v>1188</v>
      </c>
      <c r="AA26" s="107">
        <v>1185</v>
      </c>
      <c r="AB26" s="107">
        <v>1187</v>
      </c>
      <c r="AC26" s="48" t="s">
        <v>90</v>
      </c>
      <c r="AD26" s="48" t="s">
        <v>90</v>
      </c>
      <c r="AE26" s="48" t="s">
        <v>90</v>
      </c>
      <c r="AF26" s="106" t="s">
        <v>90</v>
      </c>
      <c r="AG26" s="112">
        <v>49569000</v>
      </c>
      <c r="AH26" s="49">
        <f t="shared" si="9"/>
        <v>1080</v>
      </c>
      <c r="AI26" s="50">
        <f t="shared" si="8"/>
        <v>200.66889632107024</v>
      </c>
      <c r="AJ26" s="95">
        <v>1</v>
      </c>
      <c r="AK26" s="95">
        <v>0</v>
      </c>
      <c r="AL26" s="95">
        <v>1</v>
      </c>
      <c r="AM26" s="95">
        <v>1</v>
      </c>
      <c r="AN26" s="95">
        <v>1</v>
      </c>
      <c r="AO26" s="95">
        <v>0</v>
      </c>
      <c r="AP26" s="107">
        <v>11187132</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134</v>
      </c>
      <c r="P27" s="103">
        <v>138</v>
      </c>
      <c r="Q27" s="103">
        <v>14631348</v>
      </c>
      <c r="R27" s="46">
        <f t="shared" si="4"/>
        <v>5946</v>
      </c>
      <c r="S27" s="47">
        <f t="shared" si="5"/>
        <v>142.70400000000001</v>
      </c>
      <c r="T27" s="47">
        <f t="shared" si="6"/>
        <v>5.9459999999999997</v>
      </c>
      <c r="U27" s="104">
        <v>4.4000000000000004</v>
      </c>
      <c r="V27" s="104">
        <f t="shared" si="7"/>
        <v>4.4000000000000004</v>
      </c>
      <c r="W27" s="105" t="s">
        <v>127</v>
      </c>
      <c r="X27" s="107">
        <v>1035</v>
      </c>
      <c r="Y27" s="107">
        <v>0</v>
      </c>
      <c r="Z27" s="107">
        <v>1188</v>
      </c>
      <c r="AA27" s="107">
        <v>1185</v>
      </c>
      <c r="AB27" s="107">
        <v>1187</v>
      </c>
      <c r="AC27" s="48" t="s">
        <v>90</v>
      </c>
      <c r="AD27" s="48" t="s">
        <v>90</v>
      </c>
      <c r="AE27" s="48" t="s">
        <v>90</v>
      </c>
      <c r="AF27" s="106" t="s">
        <v>90</v>
      </c>
      <c r="AG27" s="112">
        <v>49570186</v>
      </c>
      <c r="AH27" s="49">
        <f t="shared" si="9"/>
        <v>1186</v>
      </c>
      <c r="AI27" s="50">
        <f t="shared" si="8"/>
        <v>199.46182307433568</v>
      </c>
      <c r="AJ27" s="95">
        <v>1</v>
      </c>
      <c r="AK27" s="95">
        <v>0</v>
      </c>
      <c r="AL27" s="95">
        <v>1</v>
      </c>
      <c r="AM27" s="95">
        <v>1</v>
      </c>
      <c r="AN27" s="95">
        <v>1</v>
      </c>
      <c r="AO27" s="95">
        <v>0</v>
      </c>
      <c r="AP27" s="107">
        <v>11187132</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133</v>
      </c>
      <c r="P28" s="103">
        <v>133</v>
      </c>
      <c r="Q28" s="103">
        <v>14637042</v>
      </c>
      <c r="R28" s="46">
        <f t="shared" si="4"/>
        <v>5694</v>
      </c>
      <c r="S28" s="47">
        <f t="shared" si="5"/>
        <v>136.65600000000001</v>
      </c>
      <c r="T28" s="47">
        <f t="shared" si="6"/>
        <v>5.694</v>
      </c>
      <c r="U28" s="104">
        <v>3.9</v>
      </c>
      <c r="V28" s="104">
        <f t="shared" si="7"/>
        <v>3.9</v>
      </c>
      <c r="W28" s="105" t="s">
        <v>127</v>
      </c>
      <c r="X28" s="107">
        <v>1026</v>
      </c>
      <c r="Y28" s="107">
        <v>0</v>
      </c>
      <c r="Z28" s="107">
        <v>1187</v>
      </c>
      <c r="AA28" s="107">
        <v>1185</v>
      </c>
      <c r="AB28" s="107">
        <v>1188</v>
      </c>
      <c r="AC28" s="48" t="s">
        <v>90</v>
      </c>
      <c r="AD28" s="48" t="s">
        <v>90</v>
      </c>
      <c r="AE28" s="48" t="s">
        <v>90</v>
      </c>
      <c r="AF28" s="106" t="s">
        <v>90</v>
      </c>
      <c r="AG28" s="112">
        <v>49571322</v>
      </c>
      <c r="AH28" s="49">
        <f t="shared" si="9"/>
        <v>1136</v>
      </c>
      <c r="AI28" s="50">
        <f t="shared" si="8"/>
        <v>199.50825430277484</v>
      </c>
      <c r="AJ28" s="95">
        <v>1</v>
      </c>
      <c r="AK28" s="95">
        <v>0</v>
      </c>
      <c r="AL28" s="95">
        <v>1</v>
      </c>
      <c r="AM28" s="95">
        <v>1</v>
      </c>
      <c r="AN28" s="95">
        <v>1</v>
      </c>
      <c r="AO28" s="95">
        <v>0</v>
      </c>
      <c r="AP28" s="107">
        <v>11187132</v>
      </c>
      <c r="AQ28" s="107">
        <f t="shared" si="1"/>
        <v>0</v>
      </c>
      <c r="AR28" s="53">
        <v>1.25</v>
      </c>
      <c r="AS28" s="52" t="s">
        <v>113</v>
      </c>
      <c r="AV28" s="58" t="s">
        <v>116</v>
      </c>
      <c r="AW28" s="58">
        <v>101.325</v>
      </c>
      <c r="AY28" s="97"/>
    </row>
    <row r="29" spans="1:51" x14ac:dyDescent="0.25">
      <c r="A29" s="94" t="s">
        <v>130</v>
      </c>
      <c r="B29" s="40">
        <v>2.75</v>
      </c>
      <c r="C29" s="40">
        <v>0.79166666666666896</v>
      </c>
      <c r="D29" s="102">
        <v>5</v>
      </c>
      <c r="E29" s="41">
        <f t="shared" si="0"/>
        <v>3.5211267605633805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132</v>
      </c>
      <c r="P29" s="103">
        <v>138</v>
      </c>
      <c r="Q29" s="103">
        <v>14642942</v>
      </c>
      <c r="R29" s="46">
        <f t="shared" si="4"/>
        <v>5900</v>
      </c>
      <c r="S29" s="47">
        <f t="shared" si="5"/>
        <v>141.6</v>
      </c>
      <c r="T29" s="47">
        <f t="shared" si="6"/>
        <v>5.9</v>
      </c>
      <c r="U29" s="104">
        <v>3.5</v>
      </c>
      <c r="V29" s="104">
        <f t="shared" si="7"/>
        <v>3.5</v>
      </c>
      <c r="W29" s="105" t="s">
        <v>127</v>
      </c>
      <c r="X29" s="107">
        <v>1026</v>
      </c>
      <c r="Y29" s="107">
        <v>0</v>
      </c>
      <c r="Z29" s="107">
        <v>1187</v>
      </c>
      <c r="AA29" s="107">
        <v>1185</v>
      </c>
      <c r="AB29" s="107">
        <v>1187</v>
      </c>
      <c r="AC29" s="48" t="s">
        <v>90</v>
      </c>
      <c r="AD29" s="48" t="s">
        <v>90</v>
      </c>
      <c r="AE29" s="48" t="s">
        <v>90</v>
      </c>
      <c r="AF29" s="106" t="s">
        <v>90</v>
      </c>
      <c r="AG29" s="112">
        <v>49572518</v>
      </c>
      <c r="AH29" s="49">
        <f t="shared" si="9"/>
        <v>1196</v>
      </c>
      <c r="AI29" s="50">
        <f t="shared" si="8"/>
        <v>202.71186440677965</v>
      </c>
      <c r="AJ29" s="95">
        <v>1</v>
      </c>
      <c r="AK29" s="95">
        <v>0</v>
      </c>
      <c r="AL29" s="95">
        <v>1</v>
      </c>
      <c r="AM29" s="95">
        <v>1</v>
      </c>
      <c r="AN29" s="95">
        <v>1</v>
      </c>
      <c r="AO29" s="95">
        <v>0</v>
      </c>
      <c r="AP29" s="107">
        <v>11187132</v>
      </c>
      <c r="AQ29" s="107">
        <f t="shared" si="1"/>
        <v>0</v>
      </c>
      <c r="AR29" s="51"/>
      <c r="AS29" s="52" t="s">
        <v>113</v>
      </c>
      <c r="AY29" s="97"/>
    </row>
    <row r="30" spans="1:51" x14ac:dyDescent="0.25">
      <c r="B30" s="40">
        <v>2.7916666666666701</v>
      </c>
      <c r="C30" s="40">
        <v>0.83333333333333703</v>
      </c>
      <c r="D30" s="102">
        <v>5</v>
      </c>
      <c r="E30" s="41">
        <f t="shared" si="0"/>
        <v>3.5211267605633805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134</v>
      </c>
      <c r="P30" s="103">
        <v>136</v>
      </c>
      <c r="Q30" s="103">
        <v>14648904</v>
      </c>
      <c r="R30" s="46">
        <f t="shared" si="4"/>
        <v>5962</v>
      </c>
      <c r="S30" s="47">
        <f t="shared" si="5"/>
        <v>143.08799999999999</v>
      </c>
      <c r="T30" s="47">
        <f t="shared" si="6"/>
        <v>5.9619999999999997</v>
      </c>
      <c r="U30" s="104">
        <v>3.2</v>
      </c>
      <c r="V30" s="104">
        <f t="shared" si="7"/>
        <v>3.2</v>
      </c>
      <c r="W30" s="105" t="s">
        <v>127</v>
      </c>
      <c r="X30" s="107">
        <v>1005</v>
      </c>
      <c r="Y30" s="107">
        <v>0</v>
      </c>
      <c r="Z30" s="107">
        <v>1187</v>
      </c>
      <c r="AA30" s="107">
        <v>1185</v>
      </c>
      <c r="AB30" s="107">
        <v>1187</v>
      </c>
      <c r="AC30" s="48" t="s">
        <v>90</v>
      </c>
      <c r="AD30" s="48" t="s">
        <v>90</v>
      </c>
      <c r="AE30" s="48" t="s">
        <v>90</v>
      </c>
      <c r="AF30" s="106" t="s">
        <v>90</v>
      </c>
      <c r="AG30" s="112">
        <v>49573736</v>
      </c>
      <c r="AH30" s="49">
        <f t="shared" si="9"/>
        <v>1218</v>
      </c>
      <c r="AI30" s="50">
        <f t="shared" si="8"/>
        <v>204.2938611204294</v>
      </c>
      <c r="AJ30" s="95">
        <v>1</v>
      </c>
      <c r="AK30" s="95">
        <v>0</v>
      </c>
      <c r="AL30" s="95">
        <v>1</v>
      </c>
      <c r="AM30" s="95">
        <v>1</v>
      </c>
      <c r="AN30" s="95">
        <v>1</v>
      </c>
      <c r="AO30" s="95">
        <v>0</v>
      </c>
      <c r="AP30" s="107">
        <v>11187132</v>
      </c>
      <c r="AQ30" s="107">
        <f t="shared" si="1"/>
        <v>0</v>
      </c>
      <c r="AR30" s="51"/>
      <c r="AS30" s="52" t="s">
        <v>113</v>
      </c>
      <c r="AV30" s="273" t="s">
        <v>117</v>
      </c>
      <c r="AW30" s="273"/>
      <c r="AY30" s="97"/>
    </row>
    <row r="31" spans="1:51" x14ac:dyDescent="0.25">
      <c r="B31" s="40">
        <v>2.8333333333333299</v>
      </c>
      <c r="C31" s="40">
        <v>0.875000000000004</v>
      </c>
      <c r="D31" s="102">
        <v>5</v>
      </c>
      <c r="E31" s="41">
        <f t="shared" si="0"/>
        <v>3.5211267605633805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136</v>
      </c>
      <c r="P31" s="103">
        <v>137</v>
      </c>
      <c r="Q31" s="103">
        <v>14655132</v>
      </c>
      <c r="R31" s="46">
        <f t="shared" si="4"/>
        <v>6228</v>
      </c>
      <c r="S31" s="47">
        <f t="shared" si="5"/>
        <v>149.47200000000001</v>
      </c>
      <c r="T31" s="47">
        <f t="shared" si="6"/>
        <v>6.2279999999999998</v>
      </c>
      <c r="U31" s="104">
        <v>2.8</v>
      </c>
      <c r="V31" s="104">
        <f t="shared" si="7"/>
        <v>2.8</v>
      </c>
      <c r="W31" s="105" t="s">
        <v>127</v>
      </c>
      <c r="X31" s="107">
        <v>1055</v>
      </c>
      <c r="Y31" s="107">
        <v>0</v>
      </c>
      <c r="Z31" s="107">
        <v>1187</v>
      </c>
      <c r="AA31" s="107">
        <v>1185</v>
      </c>
      <c r="AB31" s="107">
        <v>1187</v>
      </c>
      <c r="AC31" s="48" t="s">
        <v>90</v>
      </c>
      <c r="AD31" s="48" t="s">
        <v>90</v>
      </c>
      <c r="AE31" s="48" t="s">
        <v>90</v>
      </c>
      <c r="AF31" s="106" t="s">
        <v>90</v>
      </c>
      <c r="AG31" s="112">
        <v>49575012</v>
      </c>
      <c r="AH31" s="49">
        <f t="shared" si="9"/>
        <v>1276</v>
      </c>
      <c r="AI31" s="50">
        <f t="shared" si="8"/>
        <v>204.88118175979449</v>
      </c>
      <c r="AJ31" s="95">
        <v>1</v>
      </c>
      <c r="AK31" s="95">
        <v>0</v>
      </c>
      <c r="AL31" s="95">
        <v>1</v>
      </c>
      <c r="AM31" s="95">
        <v>1</v>
      </c>
      <c r="AN31" s="95">
        <v>1</v>
      </c>
      <c r="AO31" s="95">
        <v>0</v>
      </c>
      <c r="AP31" s="107">
        <v>11187132</v>
      </c>
      <c r="AQ31" s="107">
        <f t="shared" si="1"/>
        <v>0</v>
      </c>
      <c r="AR31" s="51"/>
      <c r="AS31" s="52" t="s">
        <v>113</v>
      </c>
      <c r="AV31" s="59" t="s">
        <v>29</v>
      </c>
      <c r="AW31" s="59" t="s">
        <v>74</v>
      </c>
      <c r="AY31" s="97"/>
    </row>
    <row r="32" spans="1:51" x14ac:dyDescent="0.25">
      <c r="B32" s="40">
        <v>2.875</v>
      </c>
      <c r="C32" s="40">
        <v>0.91666666666667096</v>
      </c>
      <c r="D32" s="102">
        <v>5</v>
      </c>
      <c r="E32" s="41">
        <f t="shared" si="0"/>
        <v>3.5211267605633805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135</v>
      </c>
      <c r="P32" s="103">
        <v>132</v>
      </c>
      <c r="Q32" s="103">
        <v>14660261</v>
      </c>
      <c r="R32" s="46">
        <f t="shared" si="4"/>
        <v>5129</v>
      </c>
      <c r="S32" s="47">
        <f t="shared" si="5"/>
        <v>123.096</v>
      </c>
      <c r="T32" s="47">
        <f t="shared" si="6"/>
        <v>5.1289999999999996</v>
      </c>
      <c r="U32" s="104">
        <v>2.7</v>
      </c>
      <c r="V32" s="104">
        <f t="shared" si="7"/>
        <v>2.7</v>
      </c>
      <c r="W32" s="105" t="s">
        <v>127</v>
      </c>
      <c r="X32" s="107">
        <v>1036</v>
      </c>
      <c r="Y32" s="107">
        <v>0</v>
      </c>
      <c r="Z32" s="107">
        <v>1187</v>
      </c>
      <c r="AA32" s="107">
        <v>1185</v>
      </c>
      <c r="AB32" s="107">
        <v>1187</v>
      </c>
      <c r="AC32" s="48" t="s">
        <v>90</v>
      </c>
      <c r="AD32" s="48" t="s">
        <v>90</v>
      </c>
      <c r="AE32" s="48" t="s">
        <v>90</v>
      </c>
      <c r="AF32" s="106" t="s">
        <v>90</v>
      </c>
      <c r="AG32" s="112">
        <v>49576077</v>
      </c>
      <c r="AH32" s="49">
        <f t="shared" si="9"/>
        <v>1065</v>
      </c>
      <c r="AI32" s="50">
        <f t="shared" si="8"/>
        <v>207.64281536361867</v>
      </c>
      <c r="AJ32" s="95">
        <v>1</v>
      </c>
      <c r="AK32" s="95">
        <v>0</v>
      </c>
      <c r="AL32" s="95">
        <v>1</v>
      </c>
      <c r="AM32" s="95">
        <v>1</v>
      </c>
      <c r="AN32" s="95">
        <v>1</v>
      </c>
      <c r="AO32" s="95">
        <v>0</v>
      </c>
      <c r="AP32" s="107">
        <v>11187132</v>
      </c>
      <c r="AQ32" s="107">
        <f t="shared" si="1"/>
        <v>0</v>
      </c>
      <c r="AR32" s="53">
        <v>1.1499999999999999</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132</v>
      </c>
      <c r="P33" s="103">
        <v>122</v>
      </c>
      <c r="Q33" s="103">
        <v>14665340</v>
      </c>
      <c r="R33" s="46">
        <f t="shared" si="4"/>
        <v>5079</v>
      </c>
      <c r="S33" s="47">
        <f t="shared" si="5"/>
        <v>121.896</v>
      </c>
      <c r="T33" s="47">
        <f t="shared" si="6"/>
        <v>5.0789999999999997</v>
      </c>
      <c r="U33" s="104">
        <v>3.4</v>
      </c>
      <c r="V33" s="104">
        <f t="shared" si="7"/>
        <v>3.4</v>
      </c>
      <c r="W33" s="105" t="s">
        <v>131</v>
      </c>
      <c r="X33" s="107">
        <v>0</v>
      </c>
      <c r="Y33" s="107">
        <v>0</v>
      </c>
      <c r="Z33" s="107">
        <v>1187</v>
      </c>
      <c r="AA33" s="107">
        <v>1185</v>
      </c>
      <c r="AB33" s="107">
        <v>1187</v>
      </c>
      <c r="AC33" s="48" t="s">
        <v>90</v>
      </c>
      <c r="AD33" s="48" t="s">
        <v>90</v>
      </c>
      <c r="AE33" s="48" t="s">
        <v>90</v>
      </c>
      <c r="AF33" s="106" t="s">
        <v>90</v>
      </c>
      <c r="AG33" s="112">
        <v>49577142</v>
      </c>
      <c r="AH33" s="49">
        <f t="shared" si="9"/>
        <v>1065</v>
      </c>
      <c r="AI33" s="50">
        <f t="shared" si="8"/>
        <v>209.68694624926167</v>
      </c>
      <c r="AJ33" s="95">
        <v>0</v>
      </c>
      <c r="AK33" s="95">
        <v>0</v>
      </c>
      <c r="AL33" s="95">
        <v>1</v>
      </c>
      <c r="AM33" s="95">
        <v>1</v>
      </c>
      <c r="AN33" s="95">
        <v>1</v>
      </c>
      <c r="AO33" s="95">
        <v>0.3</v>
      </c>
      <c r="AP33" s="107">
        <v>11187350</v>
      </c>
      <c r="AQ33" s="107">
        <f t="shared" si="1"/>
        <v>218</v>
      </c>
      <c r="AR33" s="51"/>
      <c r="AS33" s="52" t="s">
        <v>113</v>
      </c>
      <c r="AY33" s="97"/>
    </row>
    <row r="34" spans="2:51" x14ac:dyDescent="0.25">
      <c r="B34" s="40">
        <v>2.9583333333333299</v>
      </c>
      <c r="C34" s="40">
        <v>1</v>
      </c>
      <c r="D34" s="102">
        <v>4</v>
      </c>
      <c r="E34" s="41">
        <f t="shared" si="0"/>
        <v>2.8169014084507045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138</v>
      </c>
      <c r="P34" s="103">
        <v>120</v>
      </c>
      <c r="Q34" s="103">
        <v>14670514</v>
      </c>
      <c r="R34" s="46">
        <f t="shared" si="4"/>
        <v>5174</v>
      </c>
      <c r="S34" s="47">
        <f t="shared" si="5"/>
        <v>124.176</v>
      </c>
      <c r="T34" s="47">
        <f t="shared" si="6"/>
        <v>5.1740000000000004</v>
      </c>
      <c r="U34" s="104">
        <v>3.8</v>
      </c>
      <c r="V34" s="104">
        <f t="shared" si="7"/>
        <v>3.8</v>
      </c>
      <c r="W34" s="105" t="s">
        <v>131</v>
      </c>
      <c r="X34" s="107">
        <v>0</v>
      </c>
      <c r="Y34" s="107">
        <v>0</v>
      </c>
      <c r="Z34" s="107">
        <v>1167</v>
      </c>
      <c r="AA34" s="107">
        <v>1185</v>
      </c>
      <c r="AB34" s="107">
        <v>1167</v>
      </c>
      <c r="AC34" s="48" t="s">
        <v>90</v>
      </c>
      <c r="AD34" s="48" t="s">
        <v>90</v>
      </c>
      <c r="AE34" s="48" t="s">
        <v>90</v>
      </c>
      <c r="AF34" s="106" t="s">
        <v>90</v>
      </c>
      <c r="AG34" s="112">
        <v>49578214</v>
      </c>
      <c r="AH34" s="49">
        <f t="shared" si="9"/>
        <v>1072</v>
      </c>
      <c r="AI34" s="50">
        <f t="shared" si="8"/>
        <v>207.1897951294936</v>
      </c>
      <c r="AJ34" s="95">
        <v>0</v>
      </c>
      <c r="AK34" s="95">
        <v>0</v>
      </c>
      <c r="AL34" s="95">
        <v>1</v>
      </c>
      <c r="AM34" s="95">
        <v>1</v>
      </c>
      <c r="AN34" s="95">
        <v>1</v>
      </c>
      <c r="AO34" s="95">
        <v>0.3</v>
      </c>
      <c r="AP34" s="107">
        <v>11187555</v>
      </c>
      <c r="AQ34" s="107">
        <f t="shared" si="1"/>
        <v>205</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133217</v>
      </c>
      <c r="S35" s="65">
        <f>AVERAGE(S11:S34)</f>
        <v>133.21700000000001</v>
      </c>
      <c r="T35" s="65">
        <f>SUM(T11:T34)</f>
        <v>133.21700000000004</v>
      </c>
      <c r="U35" s="104"/>
      <c r="V35" s="91"/>
      <c r="W35" s="57"/>
      <c r="X35" s="85"/>
      <c r="Y35" s="86"/>
      <c r="Z35" s="86"/>
      <c r="AA35" s="86"/>
      <c r="AB35" s="87"/>
      <c r="AC35" s="85"/>
      <c r="AD35" s="86"/>
      <c r="AE35" s="87"/>
      <c r="AF35" s="88"/>
      <c r="AG35" s="66">
        <f>AG34-AG10</f>
        <v>26785</v>
      </c>
      <c r="AH35" s="67">
        <f>SUM(AH11:AH34)</f>
        <v>26785</v>
      </c>
      <c r="AI35" s="68">
        <f>$AH$35/$T35</f>
        <v>201.06292740416006</v>
      </c>
      <c r="AJ35" s="95"/>
      <c r="AK35" s="95"/>
      <c r="AL35" s="95"/>
      <c r="AM35" s="95"/>
      <c r="AN35" s="95"/>
      <c r="AO35" s="69"/>
      <c r="AP35" s="70">
        <f>AP34-AP10</f>
        <v>4087</v>
      </c>
      <c r="AQ35" s="71">
        <f>SUM(AQ11:AQ34)</f>
        <v>4087</v>
      </c>
      <c r="AR35" s="72">
        <f>AVERAGE(AR11:AR34)</f>
        <v>1.1449999999999998</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221" t="s">
        <v>244</v>
      </c>
      <c r="C41" s="210"/>
      <c r="D41" s="210"/>
      <c r="E41" s="210"/>
      <c r="F41" s="210"/>
      <c r="G41" s="210"/>
      <c r="H41" s="210"/>
      <c r="I41" s="211"/>
      <c r="J41" s="211"/>
      <c r="K41" s="211"/>
      <c r="L41" s="211"/>
      <c r="M41" s="211"/>
      <c r="N41" s="211"/>
      <c r="O41" s="211"/>
      <c r="P41" s="211"/>
      <c r="Q41" s="211"/>
      <c r="R41" s="211"/>
      <c r="S41" s="212"/>
      <c r="T41" s="212"/>
      <c r="U41" s="212"/>
      <c r="V41" s="139"/>
      <c r="W41" s="98"/>
      <c r="X41" s="98"/>
      <c r="Y41" s="98"/>
      <c r="Z41" s="98"/>
      <c r="AA41" s="98"/>
      <c r="AB41" s="98"/>
      <c r="AC41" s="98"/>
      <c r="AD41" s="98"/>
      <c r="AE41" s="98"/>
      <c r="AM41" s="20"/>
      <c r="AN41" s="96"/>
      <c r="AO41" s="96"/>
      <c r="AP41" s="96"/>
      <c r="AQ41" s="96"/>
      <c r="AR41" s="98"/>
      <c r="AV41" s="73"/>
      <c r="AW41" s="73"/>
      <c r="AY41" s="97"/>
    </row>
    <row r="42" spans="2:51" x14ac:dyDescent="0.25">
      <c r="B42" s="135" t="s">
        <v>276</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167</v>
      </c>
      <c r="C44" s="99"/>
      <c r="D44" s="99"/>
      <c r="E44" s="99"/>
      <c r="F44" s="99"/>
      <c r="G44" s="99"/>
      <c r="H44" s="99"/>
      <c r="I44" s="100"/>
      <c r="J44" s="100"/>
      <c r="K44" s="100"/>
      <c r="L44" s="100"/>
      <c r="M44" s="100"/>
      <c r="N44" s="100"/>
      <c r="O44" s="100"/>
      <c r="P44" s="100"/>
      <c r="Q44" s="100"/>
      <c r="R44" s="100"/>
      <c r="S44" s="139"/>
      <c r="T44" s="139"/>
      <c r="U44" s="139"/>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99"/>
      <c r="D45" s="99"/>
      <c r="E45" s="99"/>
      <c r="F45" s="99"/>
      <c r="G45" s="99"/>
      <c r="H45" s="99"/>
      <c r="I45" s="100"/>
      <c r="J45" s="100"/>
      <c r="K45" s="100"/>
      <c r="L45" s="100"/>
      <c r="M45" s="100"/>
      <c r="N45" s="100"/>
      <c r="O45" s="100"/>
      <c r="P45" s="100"/>
      <c r="Q45" s="100"/>
      <c r="R45" s="100"/>
      <c r="S45" s="139"/>
      <c r="T45" s="139"/>
      <c r="U45" s="139"/>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99"/>
      <c r="D46" s="99"/>
      <c r="E46" s="99"/>
      <c r="F46" s="99"/>
      <c r="G46" s="99"/>
      <c r="H46" s="99"/>
      <c r="I46" s="100"/>
      <c r="J46" s="100"/>
      <c r="K46" s="100"/>
      <c r="L46" s="100"/>
      <c r="M46" s="100"/>
      <c r="N46" s="100"/>
      <c r="O46" s="100"/>
      <c r="P46" s="100"/>
      <c r="Q46" s="100"/>
      <c r="R46" s="100"/>
      <c r="S46" s="139"/>
      <c r="T46" s="139"/>
      <c r="U46" s="139"/>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150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278</v>
      </c>
      <c r="C48" s="99"/>
      <c r="D48" s="192"/>
      <c r="E48" s="193"/>
      <c r="F48" s="193"/>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150"/>
      <c r="G49" s="150"/>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150"/>
      <c r="D50" s="150"/>
      <c r="E50" s="150"/>
      <c r="F50" s="150"/>
      <c r="G50" s="150"/>
      <c r="H50" s="99"/>
      <c r="I50" s="100"/>
      <c r="J50" s="100"/>
      <c r="K50" s="100"/>
      <c r="L50" s="100"/>
      <c r="M50" s="100"/>
      <c r="N50" s="100"/>
      <c r="O50" s="100"/>
      <c r="P50" s="100"/>
      <c r="Q50" s="100"/>
      <c r="R50" s="100"/>
      <c r="S50" s="139"/>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139"/>
      <c r="T51" s="139"/>
      <c r="U51" s="139"/>
      <c r="V51" s="139"/>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139"/>
      <c r="T52" s="139"/>
      <c r="U52" s="139"/>
      <c r="V52" s="139"/>
      <c r="W52" s="98"/>
      <c r="X52" s="98"/>
      <c r="Y52" s="98"/>
      <c r="Z52" s="98"/>
      <c r="AA52" s="98"/>
      <c r="AB52" s="98"/>
      <c r="AC52" s="98"/>
      <c r="AD52" s="98"/>
      <c r="AE52" s="98"/>
      <c r="AM52" s="20"/>
      <c r="AN52" s="96"/>
      <c r="AO52" s="96"/>
      <c r="AP52" s="96"/>
      <c r="AQ52" s="96"/>
      <c r="AR52" s="98"/>
      <c r="AV52" s="113"/>
      <c r="AW52" s="113"/>
      <c r="AY52" s="97"/>
    </row>
    <row r="53" spans="1:51" x14ac:dyDescent="0.25">
      <c r="A53" s="161"/>
      <c r="B53" s="114" t="s">
        <v>275</v>
      </c>
      <c r="C53" s="99"/>
      <c r="D53" s="99"/>
      <c r="E53" s="99"/>
      <c r="F53" s="99"/>
      <c r="G53" s="99"/>
      <c r="H53" s="99"/>
      <c r="I53" s="100"/>
      <c r="J53" s="100"/>
      <c r="K53" s="100"/>
      <c r="L53" s="100"/>
      <c r="M53" s="100"/>
      <c r="N53" s="100"/>
      <c r="O53" s="100"/>
      <c r="P53" s="100"/>
      <c r="Q53" s="100"/>
      <c r="R53" s="100"/>
      <c r="S53" s="139"/>
      <c r="T53" s="139"/>
      <c r="U53" s="139"/>
      <c r="V53" s="139"/>
      <c r="W53" s="98"/>
      <c r="X53" s="98"/>
      <c r="Y53" s="98"/>
      <c r="Z53" s="98"/>
      <c r="AA53" s="98"/>
      <c r="AB53" s="98"/>
      <c r="AC53" s="98"/>
      <c r="AD53" s="98"/>
      <c r="AE53" s="98"/>
      <c r="AM53" s="20"/>
      <c r="AN53" s="96"/>
      <c r="AO53" s="96"/>
      <c r="AP53" s="96"/>
      <c r="AQ53" s="96"/>
      <c r="AR53" s="98"/>
      <c r="AV53" s="113"/>
      <c r="AW53" s="113"/>
      <c r="AY53" s="97"/>
    </row>
    <row r="54" spans="1:51" x14ac:dyDescent="0.25">
      <c r="A54" s="161"/>
      <c r="B54" s="123" t="s">
        <v>134</v>
      </c>
      <c r="C54" s="99"/>
      <c r="D54" s="99"/>
      <c r="E54" s="99"/>
      <c r="F54" s="99"/>
      <c r="G54" s="99"/>
      <c r="H54" s="99"/>
      <c r="I54" s="100"/>
      <c r="J54" s="100"/>
      <c r="K54" s="100"/>
      <c r="L54" s="100"/>
      <c r="M54" s="100"/>
      <c r="N54" s="100"/>
      <c r="O54" s="100"/>
      <c r="P54" s="100"/>
      <c r="Q54" s="100"/>
      <c r="R54" s="100"/>
      <c r="S54" s="139"/>
      <c r="T54" s="139"/>
      <c r="U54" s="139"/>
      <c r="V54" s="139"/>
      <c r="W54" s="98"/>
      <c r="X54" s="98"/>
      <c r="Y54" s="98"/>
      <c r="Z54" s="98"/>
      <c r="AA54" s="98"/>
      <c r="AB54" s="98"/>
      <c r="AC54" s="98"/>
      <c r="AD54" s="98"/>
      <c r="AE54" s="98"/>
      <c r="AM54" s="20"/>
      <c r="AN54" s="96"/>
      <c r="AO54" s="96"/>
      <c r="AP54" s="96"/>
      <c r="AQ54" s="96"/>
      <c r="AR54" s="98"/>
      <c r="AV54" s="113"/>
      <c r="AW54" s="113"/>
      <c r="AY54" s="97"/>
    </row>
    <row r="55" spans="1:51" x14ac:dyDescent="0.25">
      <c r="A55" s="161"/>
      <c r="B55" s="114" t="s">
        <v>261</v>
      </c>
      <c r="C55" s="223"/>
      <c r="D55" s="223"/>
      <c r="E55" s="223"/>
      <c r="F55" s="223"/>
      <c r="G55" s="223"/>
      <c r="H55" s="223"/>
      <c r="I55" s="224"/>
      <c r="J55" s="224"/>
      <c r="K55" s="224"/>
      <c r="L55" s="224"/>
      <c r="M55" s="224"/>
      <c r="N55" s="224"/>
      <c r="O55" s="224"/>
      <c r="P55" s="224"/>
      <c r="Q55" s="224"/>
      <c r="R55" s="100"/>
      <c r="S55" s="139"/>
      <c r="T55" s="139"/>
      <c r="U55" s="139"/>
      <c r="V55" s="139"/>
      <c r="W55" s="98"/>
      <c r="X55" s="98"/>
      <c r="Y55" s="98"/>
      <c r="Z55" s="98"/>
      <c r="AA55" s="98"/>
      <c r="AB55" s="98"/>
      <c r="AC55" s="98"/>
      <c r="AD55" s="98"/>
      <c r="AE55" s="98"/>
      <c r="AM55" s="20"/>
      <c r="AN55" s="96"/>
      <c r="AO55" s="96"/>
      <c r="AP55" s="96"/>
      <c r="AQ55" s="96"/>
      <c r="AR55" s="98"/>
      <c r="AV55" s="113"/>
      <c r="AW55" s="113"/>
      <c r="AY55" s="97"/>
    </row>
    <row r="56" spans="1:51" x14ac:dyDescent="0.25">
      <c r="B56" s="123"/>
      <c r="C56" s="194"/>
      <c r="D56" s="194"/>
      <c r="E56" s="99"/>
      <c r="F56" s="99"/>
      <c r="G56" s="99"/>
      <c r="H56" s="99"/>
      <c r="I56" s="100"/>
      <c r="J56" s="100"/>
      <c r="K56" s="100"/>
      <c r="L56" s="100"/>
      <c r="M56" s="100"/>
      <c r="N56" s="100"/>
      <c r="O56" s="100"/>
      <c r="P56" s="100"/>
      <c r="Q56" s="100"/>
      <c r="R56" s="100"/>
      <c r="S56" s="139"/>
      <c r="T56" s="139"/>
      <c r="U56" s="139"/>
      <c r="V56" s="139"/>
      <c r="W56" s="98"/>
      <c r="X56" s="98"/>
      <c r="Y56" s="98"/>
      <c r="Z56" s="98"/>
      <c r="AA56" s="98"/>
      <c r="AB56" s="98"/>
      <c r="AC56" s="98"/>
      <c r="AD56" s="98"/>
      <c r="AE56" s="98"/>
      <c r="AM56" s="20"/>
      <c r="AN56" s="96"/>
      <c r="AO56" s="96"/>
      <c r="AP56" s="96"/>
      <c r="AQ56" s="96"/>
      <c r="AR56" s="98"/>
      <c r="AV56" s="113"/>
      <c r="AW56" s="113"/>
      <c r="AY56" s="97"/>
    </row>
    <row r="57" spans="1:51" x14ac:dyDescent="0.25">
      <c r="B57" s="114"/>
      <c r="C57" s="99"/>
      <c r="D57" s="99"/>
      <c r="E57" s="99"/>
      <c r="F57" s="99"/>
      <c r="G57" s="99"/>
      <c r="H57" s="99"/>
      <c r="I57" s="100"/>
      <c r="J57" s="100"/>
      <c r="K57" s="100"/>
      <c r="L57" s="100"/>
      <c r="M57" s="100"/>
      <c r="N57" s="100"/>
      <c r="O57" s="100"/>
      <c r="P57" s="100"/>
      <c r="Q57" s="100"/>
      <c r="R57" s="100"/>
      <c r="S57" s="190"/>
      <c r="T57" s="139"/>
      <c r="U57" s="139"/>
      <c r="V57" s="139"/>
      <c r="W57" s="98"/>
      <c r="X57" s="98"/>
      <c r="Y57" s="98"/>
      <c r="Z57" s="98"/>
      <c r="AA57" s="98"/>
      <c r="AB57" s="98"/>
      <c r="AC57" s="98"/>
      <c r="AD57" s="98"/>
      <c r="AE57" s="98"/>
      <c r="AM57" s="20"/>
      <c r="AN57" s="96"/>
      <c r="AO57" s="96"/>
      <c r="AP57" s="96"/>
      <c r="AQ57" s="96"/>
      <c r="AR57" s="98"/>
      <c r="AV57" s="113"/>
      <c r="AW57" s="113"/>
      <c r="AY57" s="97"/>
    </row>
    <row r="58" spans="1:51" x14ac:dyDescent="0.25">
      <c r="B58" s="123"/>
      <c r="C58" s="99"/>
      <c r="D58" s="99"/>
      <c r="E58" s="99"/>
      <c r="F58" s="99"/>
      <c r="G58" s="99"/>
      <c r="H58" s="99"/>
      <c r="I58" s="100"/>
      <c r="J58" s="100"/>
      <c r="K58" s="100"/>
      <c r="L58" s="100"/>
      <c r="M58" s="100"/>
      <c r="N58" s="100"/>
      <c r="O58" s="100"/>
      <c r="P58" s="100"/>
      <c r="Q58" s="100"/>
      <c r="R58" s="100"/>
      <c r="S58" s="190"/>
      <c r="T58" s="139"/>
      <c r="U58" s="139"/>
      <c r="V58" s="139"/>
      <c r="W58" s="98"/>
      <c r="X58" s="98"/>
      <c r="Y58" s="98"/>
      <c r="Z58" s="98"/>
      <c r="AA58" s="98"/>
      <c r="AB58" s="98"/>
      <c r="AC58" s="98"/>
      <c r="AD58" s="98"/>
      <c r="AE58" s="98"/>
      <c r="AM58" s="20"/>
      <c r="AN58" s="96"/>
      <c r="AO58" s="96"/>
      <c r="AP58" s="96"/>
      <c r="AQ58" s="96"/>
      <c r="AR58" s="98"/>
      <c r="AV58" s="113"/>
      <c r="AW58" s="113"/>
      <c r="AY58" s="97"/>
    </row>
    <row r="59" spans="1:51" x14ac:dyDescent="0.25">
      <c r="B59" s="114"/>
      <c r="C59" s="99"/>
      <c r="D59" s="99"/>
      <c r="E59" s="99"/>
      <c r="F59" s="99"/>
      <c r="G59" s="99"/>
      <c r="H59" s="99"/>
      <c r="I59" s="100"/>
      <c r="J59" s="100"/>
      <c r="K59" s="100"/>
      <c r="L59" s="100"/>
      <c r="M59" s="100"/>
      <c r="N59" s="100"/>
      <c r="O59" s="100"/>
      <c r="P59" s="100"/>
      <c r="Q59" s="100"/>
      <c r="R59" s="100"/>
      <c r="S59" s="139"/>
      <c r="T59" s="139"/>
      <c r="U59" s="139"/>
      <c r="V59" s="139"/>
      <c r="W59" s="98"/>
      <c r="X59" s="98"/>
      <c r="Y59" s="98"/>
      <c r="Z59" s="98"/>
      <c r="AA59" s="98"/>
      <c r="AB59" s="98"/>
      <c r="AC59" s="98"/>
      <c r="AD59" s="98"/>
      <c r="AE59" s="98"/>
      <c r="AM59" s="20"/>
      <c r="AN59" s="96"/>
      <c r="AO59" s="96"/>
      <c r="AP59" s="96"/>
      <c r="AQ59" s="96"/>
      <c r="AR59" s="98"/>
      <c r="AV59" s="113"/>
      <c r="AW59" s="113"/>
      <c r="AY59" s="97"/>
    </row>
    <row r="60" spans="1:51" x14ac:dyDescent="0.25">
      <c r="B60" s="168"/>
      <c r="C60" s="99"/>
      <c r="D60" s="99"/>
      <c r="E60" s="99"/>
      <c r="F60" s="99"/>
      <c r="G60" s="99"/>
      <c r="H60" s="99"/>
      <c r="I60" s="100"/>
      <c r="J60" s="100"/>
      <c r="K60" s="100"/>
      <c r="L60" s="100"/>
      <c r="M60" s="100"/>
      <c r="N60" s="100"/>
      <c r="O60" s="100"/>
      <c r="P60" s="100"/>
      <c r="Q60" s="100"/>
      <c r="R60" s="100"/>
      <c r="S60" s="139"/>
      <c r="T60" s="139"/>
      <c r="U60" s="139"/>
      <c r="V60" s="139"/>
      <c r="W60" s="98"/>
      <c r="X60" s="98"/>
      <c r="Y60" s="98"/>
      <c r="Z60" s="98"/>
      <c r="AA60" s="98"/>
      <c r="AB60" s="98"/>
      <c r="AC60" s="98"/>
      <c r="AD60" s="98"/>
      <c r="AE60" s="98"/>
      <c r="AM60" s="20"/>
      <c r="AN60" s="96"/>
      <c r="AO60" s="96"/>
      <c r="AP60" s="96"/>
      <c r="AQ60" s="96"/>
      <c r="AR60" s="98"/>
      <c r="AV60" s="113"/>
      <c r="AW60" s="113"/>
      <c r="AY60" s="97"/>
    </row>
    <row r="61" spans="1:51" x14ac:dyDescent="0.25">
      <c r="B61" s="115"/>
      <c r="C61" s="99"/>
      <c r="D61" s="99"/>
      <c r="E61" s="99"/>
      <c r="F61" s="99"/>
      <c r="G61" s="99"/>
      <c r="H61" s="99"/>
      <c r="I61" s="100"/>
      <c r="J61" s="100"/>
      <c r="K61" s="100"/>
      <c r="L61" s="100"/>
      <c r="M61" s="100"/>
      <c r="N61" s="100"/>
      <c r="O61" s="100"/>
      <c r="P61" s="100"/>
      <c r="Q61" s="100"/>
      <c r="R61" s="100"/>
      <c r="S61" s="139"/>
      <c r="T61" s="139"/>
      <c r="U61" s="139"/>
      <c r="V61" s="139"/>
      <c r="W61" s="98"/>
      <c r="X61" s="98"/>
      <c r="Y61" s="98"/>
      <c r="Z61" s="98"/>
      <c r="AA61" s="98"/>
      <c r="AB61" s="98"/>
      <c r="AC61" s="98"/>
      <c r="AD61" s="98"/>
      <c r="AE61" s="98"/>
      <c r="AM61" s="20"/>
      <c r="AN61" s="96"/>
      <c r="AO61" s="96"/>
      <c r="AP61" s="96"/>
      <c r="AQ61" s="96"/>
      <c r="AR61" s="98"/>
      <c r="AV61" s="113"/>
      <c r="AW61" s="113"/>
      <c r="AY61" s="97"/>
    </row>
    <row r="62" spans="1:51" x14ac:dyDescent="0.25">
      <c r="B62" s="213"/>
      <c r="C62" s="99"/>
      <c r="D62" s="99"/>
      <c r="E62" s="99"/>
      <c r="F62" s="99"/>
      <c r="G62" s="99"/>
      <c r="H62" s="99"/>
      <c r="I62" s="100"/>
      <c r="J62" s="100"/>
      <c r="K62" s="100"/>
      <c r="L62" s="100"/>
      <c r="M62" s="100"/>
      <c r="N62" s="100"/>
      <c r="O62" s="100"/>
      <c r="P62" s="100"/>
      <c r="Q62" s="100"/>
      <c r="R62" s="100"/>
      <c r="S62" s="139"/>
      <c r="T62" s="139"/>
      <c r="U62" s="139"/>
      <c r="V62" s="139"/>
      <c r="W62" s="98"/>
      <c r="X62" s="98"/>
      <c r="Y62" s="98"/>
      <c r="Z62" s="98"/>
      <c r="AA62" s="98"/>
      <c r="AB62" s="98"/>
      <c r="AC62" s="98"/>
      <c r="AD62" s="98"/>
      <c r="AE62" s="98"/>
      <c r="AM62" s="20"/>
      <c r="AN62" s="96"/>
      <c r="AO62" s="96"/>
      <c r="AP62" s="96"/>
      <c r="AQ62" s="96"/>
      <c r="AR62" s="98"/>
      <c r="AV62" s="113"/>
      <c r="AW62" s="113"/>
      <c r="AY62" s="97"/>
    </row>
    <row r="63" spans="1:51" x14ac:dyDescent="0.25">
      <c r="B63" s="123"/>
      <c r="C63" s="99"/>
      <c r="D63" s="99"/>
      <c r="E63" s="99"/>
      <c r="F63" s="99"/>
      <c r="G63" s="99"/>
      <c r="H63" s="99"/>
      <c r="I63" s="100"/>
      <c r="J63" s="100"/>
      <c r="K63" s="100"/>
      <c r="L63" s="100"/>
      <c r="M63" s="100"/>
      <c r="N63" s="100"/>
      <c r="O63" s="100"/>
      <c r="P63" s="100"/>
      <c r="Q63" s="100"/>
      <c r="R63" s="100"/>
      <c r="S63" s="139"/>
      <c r="T63" s="139"/>
      <c r="U63" s="139"/>
      <c r="V63" s="139"/>
      <c r="W63" s="98"/>
      <c r="X63" s="98"/>
      <c r="Y63" s="98"/>
      <c r="Z63" s="98"/>
      <c r="AA63" s="98"/>
      <c r="AB63" s="98"/>
      <c r="AC63" s="98"/>
      <c r="AD63" s="98"/>
      <c r="AE63" s="98"/>
      <c r="AM63" s="20"/>
      <c r="AN63" s="96"/>
      <c r="AO63" s="96"/>
      <c r="AP63" s="96"/>
      <c r="AQ63" s="96"/>
      <c r="AR63" s="98"/>
      <c r="AV63" s="113"/>
      <c r="AW63" s="113"/>
      <c r="AY63" s="97"/>
    </row>
    <row r="64" spans="1:51" x14ac:dyDescent="0.25">
      <c r="B64" s="199"/>
      <c r="C64" s="99"/>
      <c r="D64" s="99"/>
      <c r="E64" s="99"/>
      <c r="F64" s="99"/>
      <c r="G64" s="99"/>
      <c r="H64" s="99"/>
      <c r="I64" s="100"/>
      <c r="J64" s="100"/>
      <c r="K64" s="100"/>
      <c r="L64" s="100"/>
      <c r="M64" s="100"/>
      <c r="N64" s="100"/>
      <c r="O64" s="100"/>
      <c r="P64" s="100"/>
      <c r="Q64" s="100"/>
      <c r="R64" s="100"/>
      <c r="S64" s="139"/>
      <c r="T64" s="139"/>
      <c r="U64" s="139"/>
      <c r="V64" s="139"/>
      <c r="W64" s="98"/>
      <c r="X64" s="98"/>
      <c r="Y64" s="98"/>
      <c r="Z64" s="98"/>
      <c r="AA64" s="98"/>
      <c r="AB64" s="98"/>
      <c r="AC64" s="98"/>
      <c r="AD64" s="98"/>
      <c r="AE64" s="98"/>
      <c r="AM64" s="20"/>
      <c r="AN64" s="96"/>
      <c r="AO64" s="96"/>
      <c r="AP64" s="96"/>
      <c r="AQ64" s="96"/>
      <c r="AR64" s="98"/>
      <c r="AV64" s="113"/>
      <c r="AW64" s="113"/>
      <c r="AY64" s="97"/>
    </row>
    <row r="65" spans="1:51" x14ac:dyDescent="0.25">
      <c r="B65" s="123"/>
      <c r="C65" s="99"/>
      <c r="D65" s="99"/>
      <c r="E65" s="99"/>
      <c r="F65" s="99"/>
      <c r="G65" s="99"/>
      <c r="H65" s="99"/>
      <c r="I65" s="100"/>
      <c r="J65" s="100"/>
      <c r="K65" s="100"/>
      <c r="L65" s="100"/>
      <c r="M65" s="100"/>
      <c r="N65" s="100"/>
      <c r="O65" s="100"/>
      <c r="P65" s="100"/>
      <c r="Q65" s="100"/>
      <c r="R65" s="100"/>
      <c r="S65" s="139"/>
      <c r="T65" s="139"/>
      <c r="U65" s="139"/>
      <c r="V65" s="139"/>
      <c r="W65" s="98"/>
      <c r="X65" s="98"/>
      <c r="Y65" s="98"/>
      <c r="Z65" s="98"/>
      <c r="AA65" s="98"/>
      <c r="AB65" s="98"/>
      <c r="AC65" s="98"/>
      <c r="AD65" s="98"/>
      <c r="AE65" s="98"/>
      <c r="AM65" s="20"/>
      <c r="AN65" s="96"/>
      <c r="AO65" s="96"/>
      <c r="AP65" s="96"/>
      <c r="AQ65" s="96"/>
      <c r="AR65" s="98"/>
      <c r="AV65" s="113"/>
      <c r="AW65" s="113"/>
      <c r="AY65" s="97"/>
    </row>
    <row r="66" spans="1:51" x14ac:dyDescent="0.25">
      <c r="B66" s="199"/>
      <c r="C66" s="99"/>
      <c r="D66" s="99"/>
      <c r="E66" s="99"/>
      <c r="F66" s="99"/>
      <c r="G66" s="99"/>
      <c r="H66" s="99"/>
      <c r="I66" s="100"/>
      <c r="J66" s="100"/>
      <c r="K66" s="100"/>
      <c r="L66" s="100"/>
      <c r="M66" s="100"/>
      <c r="N66" s="100"/>
      <c r="O66" s="100"/>
      <c r="P66" s="100"/>
      <c r="Q66" s="100"/>
      <c r="R66" s="100"/>
      <c r="S66" s="139"/>
      <c r="T66" s="139"/>
      <c r="U66" s="139"/>
      <c r="V66" s="139"/>
      <c r="W66" s="98"/>
      <c r="X66" s="98"/>
      <c r="Y66" s="98"/>
      <c r="Z66" s="98"/>
      <c r="AA66" s="98"/>
      <c r="AB66" s="98"/>
      <c r="AC66" s="98"/>
      <c r="AD66" s="98"/>
      <c r="AE66" s="98"/>
      <c r="AM66" s="20"/>
      <c r="AN66" s="96"/>
      <c r="AO66" s="96"/>
      <c r="AP66" s="96"/>
      <c r="AQ66" s="96"/>
      <c r="AR66" s="98"/>
      <c r="AV66" s="113"/>
      <c r="AW66" s="113"/>
      <c r="AY66" s="97"/>
    </row>
    <row r="67" spans="1:51" x14ac:dyDescent="0.25">
      <c r="B67" s="123"/>
      <c r="C67" s="99"/>
      <c r="D67" s="99"/>
      <c r="E67" s="99"/>
      <c r="F67" s="99"/>
      <c r="G67" s="99"/>
      <c r="H67" s="99"/>
      <c r="I67" s="100"/>
      <c r="J67" s="100"/>
      <c r="K67" s="100"/>
      <c r="L67" s="100"/>
      <c r="M67" s="100"/>
      <c r="N67" s="100"/>
      <c r="O67" s="100"/>
      <c r="P67" s="100"/>
      <c r="Q67" s="100"/>
      <c r="R67" s="100"/>
      <c r="S67" s="139"/>
      <c r="T67" s="139"/>
      <c r="U67" s="139"/>
      <c r="V67" s="139"/>
      <c r="W67" s="98"/>
      <c r="X67" s="98"/>
      <c r="Y67" s="98"/>
      <c r="Z67" s="98"/>
      <c r="AA67" s="98"/>
      <c r="AB67" s="98"/>
      <c r="AC67" s="98"/>
      <c r="AD67" s="98"/>
      <c r="AE67" s="98"/>
      <c r="AM67" s="20"/>
      <c r="AN67" s="96"/>
      <c r="AO67" s="96"/>
      <c r="AP67" s="96"/>
      <c r="AQ67" s="96"/>
      <c r="AR67" s="98"/>
      <c r="AV67" s="113"/>
      <c r="AW67" s="113"/>
      <c r="AY67" s="97"/>
    </row>
    <row r="68" spans="1:51" x14ac:dyDescent="0.25">
      <c r="B68" s="199"/>
      <c r="C68" s="99"/>
      <c r="D68" s="99"/>
      <c r="E68" s="99"/>
      <c r="F68" s="99"/>
      <c r="G68" s="99"/>
      <c r="H68" s="99"/>
      <c r="I68" s="100"/>
      <c r="J68" s="100"/>
      <c r="K68" s="100"/>
      <c r="L68" s="100"/>
      <c r="M68" s="100"/>
      <c r="N68" s="100"/>
      <c r="O68" s="100"/>
      <c r="P68" s="100"/>
      <c r="Q68" s="100"/>
      <c r="R68" s="100"/>
      <c r="S68" s="139"/>
      <c r="T68" s="139"/>
      <c r="U68" s="139"/>
      <c r="V68" s="139"/>
      <c r="W68" s="98"/>
      <c r="X68" s="98"/>
      <c r="Y68" s="98"/>
      <c r="Z68" s="98"/>
      <c r="AA68" s="98"/>
      <c r="AB68" s="98"/>
      <c r="AC68" s="98"/>
      <c r="AD68" s="98"/>
      <c r="AE68" s="98"/>
      <c r="AM68" s="20"/>
      <c r="AN68" s="96"/>
      <c r="AO68" s="96"/>
      <c r="AP68" s="96"/>
      <c r="AQ68" s="96"/>
      <c r="AR68" s="98"/>
      <c r="AV68" s="113"/>
      <c r="AW68" s="113"/>
      <c r="AY68" s="97"/>
    </row>
    <row r="69" spans="1:51" x14ac:dyDescent="0.25">
      <c r="B69" s="114"/>
      <c r="C69" s="99"/>
      <c r="D69" s="99"/>
      <c r="E69" s="99"/>
      <c r="F69" s="99"/>
      <c r="G69" s="99"/>
      <c r="H69" s="99"/>
      <c r="I69" s="100"/>
      <c r="J69" s="100"/>
      <c r="K69" s="100"/>
      <c r="L69" s="100"/>
      <c r="M69" s="100"/>
      <c r="N69" s="100"/>
      <c r="O69" s="100"/>
      <c r="P69" s="100"/>
      <c r="Q69" s="100"/>
      <c r="R69" s="100"/>
      <c r="S69" s="139"/>
      <c r="T69" s="139"/>
      <c r="U69" s="139"/>
      <c r="V69" s="139"/>
      <c r="W69" s="98"/>
      <c r="X69" s="98"/>
      <c r="Y69" s="98"/>
      <c r="Z69" s="98"/>
      <c r="AA69" s="98"/>
      <c r="AB69" s="98"/>
      <c r="AC69" s="98"/>
      <c r="AD69" s="98"/>
      <c r="AE69" s="98"/>
      <c r="AM69" s="20"/>
      <c r="AN69" s="96"/>
      <c r="AO69" s="96"/>
      <c r="AP69" s="96"/>
      <c r="AQ69" s="96"/>
      <c r="AR69" s="98"/>
      <c r="AV69" s="113"/>
      <c r="AW69" s="113"/>
      <c r="AY69" s="97"/>
    </row>
    <row r="70" spans="1:51" x14ac:dyDescent="0.25">
      <c r="B70" s="123"/>
      <c r="C70" s="99"/>
      <c r="D70" s="99"/>
      <c r="E70" s="99"/>
      <c r="F70" s="99"/>
      <c r="G70" s="99"/>
      <c r="H70" s="99"/>
      <c r="I70" s="100"/>
      <c r="J70" s="100"/>
      <c r="K70" s="100"/>
      <c r="L70" s="100"/>
      <c r="M70" s="100"/>
      <c r="N70" s="100"/>
      <c r="O70" s="100"/>
      <c r="P70" s="100"/>
      <c r="Q70" s="100"/>
      <c r="R70" s="100"/>
      <c r="S70" s="139"/>
      <c r="T70" s="139"/>
      <c r="U70" s="139"/>
      <c r="V70" s="139"/>
      <c r="W70" s="98"/>
      <c r="X70" s="98"/>
      <c r="Y70" s="98"/>
      <c r="Z70" s="98"/>
      <c r="AA70" s="98"/>
      <c r="AB70" s="98"/>
      <c r="AC70" s="98"/>
      <c r="AD70" s="98"/>
      <c r="AE70" s="98"/>
      <c r="AM70" s="20"/>
      <c r="AN70" s="96"/>
      <c r="AO70" s="96"/>
      <c r="AP70" s="96"/>
      <c r="AQ70" s="96"/>
      <c r="AR70" s="98"/>
      <c r="AV70" s="113"/>
      <c r="AW70" s="113"/>
      <c r="AY70" s="97"/>
    </row>
    <row r="71" spans="1:51" x14ac:dyDescent="0.25">
      <c r="B71" s="114"/>
      <c r="C71" s="99"/>
      <c r="D71" s="99"/>
      <c r="E71" s="99"/>
      <c r="F71" s="99"/>
      <c r="G71" s="99"/>
      <c r="H71" s="99"/>
      <c r="I71" s="100"/>
      <c r="J71" s="100"/>
      <c r="K71" s="100"/>
      <c r="L71" s="100"/>
      <c r="M71" s="100"/>
      <c r="N71" s="100"/>
      <c r="O71" s="100"/>
      <c r="P71" s="100"/>
      <c r="Q71" s="100"/>
      <c r="R71" s="100"/>
      <c r="S71" s="139"/>
      <c r="T71" s="139"/>
      <c r="U71" s="139"/>
      <c r="V71" s="139"/>
      <c r="W71" s="98"/>
      <c r="X71" s="98"/>
      <c r="Y71" s="98"/>
      <c r="Z71" s="98"/>
      <c r="AA71" s="98"/>
      <c r="AB71" s="98"/>
      <c r="AC71" s="98"/>
      <c r="AD71" s="98"/>
      <c r="AE71" s="98"/>
      <c r="AM71" s="20"/>
      <c r="AN71" s="96"/>
      <c r="AO71" s="96"/>
      <c r="AP71" s="96"/>
      <c r="AQ71" s="96"/>
      <c r="AR71" s="98"/>
      <c r="AV71" s="113"/>
      <c r="AW71" s="113"/>
      <c r="AY71" s="97"/>
    </row>
    <row r="72" spans="1:51" x14ac:dyDescent="0.25">
      <c r="B72" s="81"/>
      <c r="C72" s="99"/>
      <c r="D72" s="99"/>
      <c r="E72" s="99"/>
      <c r="F72" s="99"/>
      <c r="G72" s="99"/>
      <c r="H72" s="99"/>
      <c r="I72" s="100"/>
      <c r="J72" s="100"/>
      <c r="K72" s="100"/>
      <c r="L72" s="100"/>
      <c r="M72" s="100"/>
      <c r="N72" s="100"/>
      <c r="O72" s="100"/>
      <c r="P72" s="100"/>
      <c r="Q72" s="100"/>
      <c r="R72" s="100"/>
      <c r="S72" s="139"/>
      <c r="T72" s="139"/>
      <c r="U72" s="139"/>
      <c r="V72" s="139"/>
      <c r="W72" s="98"/>
      <c r="X72" s="98"/>
      <c r="Y72" s="98"/>
      <c r="Z72" s="98"/>
      <c r="AA72" s="98"/>
      <c r="AB72" s="98"/>
      <c r="AC72" s="98"/>
      <c r="AD72" s="98"/>
      <c r="AE72" s="98"/>
      <c r="AM72" s="20"/>
      <c r="AN72" s="96"/>
      <c r="AO72" s="96"/>
      <c r="AP72" s="96"/>
      <c r="AQ72" s="96"/>
      <c r="AR72" s="98"/>
      <c r="AV72" s="113"/>
      <c r="AW72" s="113"/>
      <c r="AY72" s="97"/>
    </row>
    <row r="73" spans="1:51" x14ac:dyDescent="0.25">
      <c r="B73" s="81"/>
      <c r="C73" s="99"/>
      <c r="D73" s="99"/>
      <c r="E73" s="99"/>
      <c r="F73" s="99"/>
      <c r="G73" s="99"/>
      <c r="H73" s="99"/>
      <c r="I73" s="100"/>
      <c r="J73" s="100"/>
      <c r="K73" s="100"/>
      <c r="L73" s="100"/>
      <c r="M73" s="100"/>
      <c r="N73" s="100"/>
      <c r="O73" s="100"/>
      <c r="P73" s="100"/>
      <c r="Q73" s="100"/>
      <c r="R73" s="100"/>
      <c r="S73" s="139"/>
      <c r="T73" s="139"/>
      <c r="U73" s="139"/>
      <c r="V73" s="139"/>
      <c r="W73" s="98"/>
      <c r="X73" s="98"/>
      <c r="Y73" s="98"/>
      <c r="Z73" s="98"/>
      <c r="AA73" s="98"/>
      <c r="AB73" s="98"/>
      <c r="AC73" s="98"/>
      <c r="AD73" s="98"/>
      <c r="AE73" s="98"/>
      <c r="AM73" s="20"/>
      <c r="AN73" s="96"/>
      <c r="AO73" s="96"/>
      <c r="AP73" s="96"/>
      <c r="AQ73" s="96"/>
      <c r="AR73" s="98"/>
      <c r="AV73" s="113"/>
      <c r="AW73" s="113"/>
      <c r="AY73" s="97"/>
    </row>
    <row r="74" spans="1:51" x14ac:dyDescent="0.25">
      <c r="B74" s="81"/>
      <c r="C74" s="99"/>
      <c r="D74" s="99"/>
      <c r="E74" s="99"/>
      <c r="F74" s="99"/>
      <c r="G74" s="99"/>
      <c r="H74" s="99"/>
      <c r="I74" s="100"/>
      <c r="J74" s="100"/>
      <c r="K74" s="100"/>
      <c r="L74" s="100"/>
      <c r="M74" s="100"/>
      <c r="N74" s="100"/>
      <c r="O74" s="100"/>
      <c r="P74" s="100"/>
      <c r="Q74" s="100"/>
      <c r="R74" s="100"/>
      <c r="S74" s="139"/>
      <c r="T74" s="139"/>
      <c r="U74" s="139"/>
      <c r="V74" s="139"/>
      <c r="W74" s="98"/>
      <c r="X74" s="98"/>
      <c r="Y74" s="98"/>
      <c r="Z74" s="98"/>
      <c r="AA74" s="98"/>
      <c r="AB74" s="98"/>
      <c r="AC74" s="98"/>
      <c r="AD74" s="98"/>
      <c r="AE74" s="98"/>
      <c r="AM74" s="20"/>
      <c r="AN74" s="96"/>
      <c r="AO74" s="96"/>
      <c r="AP74" s="96"/>
      <c r="AQ74" s="96"/>
      <c r="AR74" s="98"/>
      <c r="AV74" s="113"/>
      <c r="AW74" s="113"/>
      <c r="AY74" s="97"/>
    </row>
    <row r="75" spans="1:51" x14ac:dyDescent="0.25">
      <c r="B75" s="81"/>
      <c r="C75" s="99"/>
      <c r="D75" s="99"/>
      <c r="E75" s="99"/>
      <c r="F75" s="99"/>
      <c r="G75" s="99"/>
      <c r="H75" s="99"/>
      <c r="I75" s="100"/>
      <c r="J75" s="100"/>
      <c r="K75" s="100"/>
      <c r="L75" s="100"/>
      <c r="M75" s="100"/>
      <c r="N75" s="100"/>
      <c r="O75" s="100"/>
      <c r="P75" s="100"/>
      <c r="Q75" s="100"/>
      <c r="R75" s="100"/>
      <c r="S75" s="139"/>
      <c r="T75" s="139"/>
      <c r="U75" s="139"/>
      <c r="V75" s="139"/>
      <c r="W75" s="98"/>
      <c r="X75" s="98"/>
      <c r="Y75" s="98"/>
      <c r="Z75" s="98"/>
      <c r="AA75" s="98"/>
      <c r="AB75" s="98"/>
      <c r="AC75" s="98"/>
      <c r="AD75" s="98"/>
      <c r="AE75" s="98"/>
      <c r="AM75" s="20"/>
      <c r="AN75" s="96"/>
      <c r="AO75" s="96"/>
      <c r="AP75" s="96"/>
      <c r="AQ75" s="96"/>
      <c r="AR75" s="98"/>
      <c r="AV75" s="113"/>
      <c r="AW75" s="113"/>
      <c r="AY75" s="97"/>
    </row>
    <row r="76" spans="1:51" x14ac:dyDescent="0.25">
      <c r="B76" s="81"/>
      <c r="C76" s="99"/>
      <c r="D76" s="99"/>
      <c r="E76" s="99"/>
      <c r="F76" s="99"/>
      <c r="G76" s="99"/>
      <c r="H76" s="99"/>
      <c r="I76" s="100"/>
      <c r="J76" s="100"/>
      <c r="K76" s="100"/>
      <c r="L76" s="100"/>
      <c r="M76" s="100"/>
      <c r="N76" s="100"/>
      <c r="O76" s="100"/>
      <c r="P76" s="100"/>
      <c r="Q76" s="100"/>
      <c r="R76" s="100"/>
      <c r="S76" s="139"/>
      <c r="T76" s="139"/>
      <c r="U76" s="139"/>
      <c r="V76" s="139"/>
      <c r="W76" s="98"/>
      <c r="X76" s="98"/>
      <c r="Y76" s="98"/>
      <c r="Z76" s="98"/>
      <c r="AA76" s="98"/>
      <c r="AB76" s="98"/>
      <c r="AC76" s="98"/>
      <c r="AD76" s="98"/>
      <c r="AE76" s="98"/>
      <c r="AM76" s="20"/>
      <c r="AN76" s="96"/>
      <c r="AO76" s="96"/>
      <c r="AP76" s="96"/>
      <c r="AQ76" s="96"/>
      <c r="AR76" s="98"/>
      <c r="AV76" s="113"/>
      <c r="AW76" s="113"/>
      <c r="AY76" s="97"/>
    </row>
    <row r="77" spans="1:51" x14ac:dyDescent="0.25">
      <c r="B77" s="136"/>
      <c r="C77" s="99"/>
      <c r="D77" s="99"/>
      <c r="E77" s="99"/>
      <c r="F77" s="99"/>
      <c r="G77" s="99"/>
      <c r="H77" s="99"/>
      <c r="I77" s="100"/>
      <c r="J77" s="100"/>
      <c r="K77" s="100"/>
      <c r="L77" s="100"/>
      <c r="M77" s="100"/>
      <c r="N77" s="100"/>
      <c r="O77" s="100"/>
      <c r="P77" s="100"/>
      <c r="Q77" s="100"/>
      <c r="R77" s="100"/>
      <c r="S77" s="139"/>
      <c r="T77" s="139"/>
      <c r="U77" s="139"/>
      <c r="V77" s="139"/>
      <c r="W77" s="98"/>
      <c r="X77" s="98"/>
      <c r="Y77" s="98"/>
      <c r="Z77" s="98"/>
      <c r="AA77" s="98"/>
      <c r="AB77" s="98"/>
      <c r="AC77" s="98"/>
      <c r="AD77" s="98"/>
      <c r="AE77" s="98"/>
      <c r="AM77" s="20"/>
      <c r="AN77" s="96"/>
      <c r="AO77" s="96"/>
      <c r="AP77" s="96"/>
      <c r="AQ77" s="96"/>
      <c r="AR77" s="98"/>
      <c r="AV77" s="113"/>
      <c r="AW77" s="113"/>
      <c r="AY77" s="97"/>
    </row>
    <row r="78" spans="1:51" x14ac:dyDescent="0.25">
      <c r="A78" s="98"/>
      <c r="B78" s="116"/>
      <c r="C78" s="115"/>
      <c r="D78" s="109"/>
      <c r="E78" s="115"/>
      <c r="F78" s="115"/>
      <c r="G78" s="99"/>
      <c r="H78" s="99"/>
      <c r="I78" s="99"/>
      <c r="J78" s="100"/>
      <c r="K78" s="100"/>
      <c r="L78" s="100"/>
      <c r="M78" s="100"/>
      <c r="N78" s="100"/>
      <c r="O78" s="100"/>
      <c r="P78" s="100"/>
      <c r="Q78" s="100"/>
      <c r="R78" s="100"/>
      <c r="S78" s="100"/>
      <c r="T78" s="214"/>
      <c r="U78" s="215"/>
      <c r="V78" s="215"/>
      <c r="AS78" s="94"/>
      <c r="AT78" s="94"/>
      <c r="AU78" s="94"/>
      <c r="AV78" s="94"/>
      <c r="AW78" s="94"/>
      <c r="AX78" s="94"/>
      <c r="AY78" s="94"/>
    </row>
    <row r="79" spans="1:51" x14ac:dyDescent="0.25">
      <c r="A79" s="98"/>
      <c r="B79" s="117"/>
      <c r="C79" s="118"/>
      <c r="D79" s="119"/>
      <c r="E79" s="118"/>
      <c r="F79" s="118"/>
      <c r="G79" s="118"/>
      <c r="H79" s="118"/>
      <c r="I79" s="118"/>
      <c r="J79" s="120"/>
      <c r="K79" s="120"/>
      <c r="L79" s="120"/>
      <c r="M79" s="120"/>
      <c r="N79" s="120"/>
      <c r="O79" s="120"/>
      <c r="P79" s="120"/>
      <c r="Q79" s="120"/>
      <c r="R79" s="120"/>
      <c r="S79" s="120"/>
      <c r="T79" s="216"/>
      <c r="U79" s="217"/>
      <c r="V79" s="217"/>
      <c r="AS79" s="94"/>
      <c r="AT79" s="94"/>
      <c r="AU79" s="94"/>
      <c r="AV79" s="94"/>
      <c r="AW79" s="94"/>
      <c r="AX79" s="94"/>
      <c r="AY79" s="94"/>
    </row>
    <row r="80" spans="1:51" x14ac:dyDescent="0.25">
      <c r="A80" s="98"/>
      <c r="B80" s="117"/>
      <c r="C80" s="118"/>
      <c r="D80" s="119"/>
      <c r="E80" s="118"/>
      <c r="F80" s="118"/>
      <c r="G80" s="118"/>
      <c r="H80" s="118"/>
      <c r="I80" s="118"/>
      <c r="J80" s="120"/>
      <c r="K80" s="120"/>
      <c r="L80" s="120"/>
      <c r="M80" s="120"/>
      <c r="N80" s="120"/>
      <c r="O80" s="120"/>
      <c r="P80" s="120"/>
      <c r="Q80" s="120"/>
      <c r="R80" s="120"/>
      <c r="S80" s="120"/>
      <c r="T80" s="216"/>
      <c r="U80" s="217"/>
      <c r="V80" s="217"/>
      <c r="AS80" s="94"/>
      <c r="AT80" s="94"/>
      <c r="AU80" s="94"/>
      <c r="AV80" s="94"/>
      <c r="AW80" s="94"/>
      <c r="AX80" s="94"/>
      <c r="AY80" s="94"/>
    </row>
    <row r="81" spans="1:51" x14ac:dyDescent="0.25">
      <c r="A81" s="98"/>
      <c r="B81" s="218"/>
      <c r="C81" s="118"/>
      <c r="D81" s="119"/>
      <c r="E81" s="118"/>
      <c r="F81" s="118"/>
      <c r="G81" s="118"/>
      <c r="H81" s="118"/>
      <c r="I81" s="118"/>
      <c r="J81" s="120"/>
      <c r="K81" s="120"/>
      <c r="L81" s="120"/>
      <c r="M81" s="120"/>
      <c r="N81" s="120"/>
      <c r="O81" s="120"/>
      <c r="P81" s="120"/>
      <c r="Q81" s="120"/>
      <c r="R81" s="120"/>
      <c r="S81" s="120"/>
      <c r="T81" s="216"/>
      <c r="U81" s="217"/>
      <c r="V81" s="217"/>
      <c r="AS81" s="94"/>
      <c r="AT81" s="94"/>
      <c r="AU81" s="94"/>
      <c r="AV81" s="94"/>
      <c r="AW81" s="94"/>
      <c r="AX81" s="94"/>
      <c r="AY81" s="94"/>
    </row>
    <row r="82" spans="1:51" x14ac:dyDescent="0.25">
      <c r="B82" s="218"/>
      <c r="C82" s="161"/>
      <c r="D82" s="161"/>
      <c r="E82" s="161"/>
      <c r="F82" s="161"/>
      <c r="G82" s="161"/>
      <c r="H82" s="161"/>
      <c r="I82" s="161"/>
      <c r="J82" s="161"/>
      <c r="K82" s="161"/>
      <c r="L82" s="161"/>
      <c r="M82" s="161"/>
      <c r="N82" s="161"/>
      <c r="O82" s="219"/>
      <c r="P82" s="220"/>
      <c r="Q82" s="220"/>
      <c r="R82" s="161"/>
      <c r="S82" s="161"/>
      <c r="T82" s="161"/>
      <c r="U82" s="161"/>
      <c r="V82" s="161"/>
      <c r="AS82" s="94"/>
      <c r="AT82" s="94"/>
      <c r="AU82" s="94"/>
      <c r="AV82" s="94"/>
      <c r="AW82" s="94"/>
      <c r="AX82" s="94"/>
      <c r="AY82" s="94"/>
    </row>
    <row r="83" spans="1:51" x14ac:dyDescent="0.25">
      <c r="B83" s="218"/>
      <c r="C83" s="161"/>
      <c r="D83" s="161"/>
      <c r="E83" s="161"/>
      <c r="F83" s="161"/>
      <c r="G83" s="161"/>
      <c r="H83" s="161"/>
      <c r="I83" s="161"/>
      <c r="J83" s="161"/>
      <c r="K83" s="161"/>
      <c r="L83" s="161"/>
      <c r="M83" s="161"/>
      <c r="N83" s="161"/>
      <c r="O83" s="219"/>
      <c r="P83" s="220"/>
      <c r="Q83" s="220"/>
      <c r="R83" s="161"/>
      <c r="S83" s="161"/>
      <c r="T83" s="161"/>
      <c r="U83" s="161"/>
      <c r="V83" s="161"/>
      <c r="AS83" s="94"/>
      <c r="AT83" s="94"/>
      <c r="AU83" s="94"/>
      <c r="AV83" s="94"/>
      <c r="AW83" s="94"/>
      <c r="AX83" s="94"/>
      <c r="AY83" s="94"/>
    </row>
    <row r="84" spans="1:51" x14ac:dyDescent="0.25">
      <c r="B84" s="161"/>
      <c r="C84" s="161"/>
      <c r="D84" s="161"/>
      <c r="E84" s="161"/>
      <c r="F84" s="161"/>
      <c r="G84" s="161"/>
      <c r="H84" s="161"/>
      <c r="I84" s="161"/>
      <c r="J84" s="161"/>
      <c r="K84" s="161"/>
      <c r="L84" s="161"/>
      <c r="M84" s="161"/>
      <c r="N84" s="161"/>
      <c r="O84" s="219"/>
      <c r="P84" s="220"/>
      <c r="Q84" s="220"/>
      <c r="R84" s="161"/>
      <c r="S84" s="161"/>
      <c r="T84" s="161"/>
      <c r="U84" s="161"/>
      <c r="V84" s="161"/>
      <c r="AS84" s="94"/>
      <c r="AT84" s="94"/>
      <c r="AU84" s="94"/>
      <c r="AV84" s="94"/>
      <c r="AW84" s="94"/>
      <c r="AX84" s="94"/>
      <c r="AY84" s="94"/>
    </row>
    <row r="85" spans="1:51" x14ac:dyDescent="0.25">
      <c r="B85" s="161"/>
      <c r="C85" s="161"/>
      <c r="D85" s="161"/>
      <c r="E85" s="161"/>
      <c r="F85" s="161"/>
      <c r="G85" s="161"/>
      <c r="H85" s="161"/>
      <c r="I85" s="161"/>
      <c r="J85" s="161"/>
      <c r="K85" s="161"/>
      <c r="L85" s="161"/>
      <c r="M85" s="161"/>
      <c r="N85" s="161"/>
      <c r="O85" s="219"/>
      <c r="P85" s="220"/>
      <c r="Q85" s="220"/>
      <c r="R85" s="220"/>
      <c r="S85" s="220"/>
      <c r="T85" s="161"/>
      <c r="U85" s="161"/>
      <c r="V85" s="161"/>
      <c r="AS85" s="94"/>
      <c r="AT85" s="94"/>
      <c r="AU85" s="94"/>
      <c r="AV85" s="94"/>
      <c r="AW85" s="94"/>
      <c r="AX85" s="94"/>
      <c r="AY85" s="94"/>
    </row>
    <row r="86" spans="1:51" x14ac:dyDescent="0.25">
      <c r="B86" s="161"/>
      <c r="C86" s="161"/>
      <c r="D86" s="161"/>
      <c r="E86" s="161"/>
      <c r="F86" s="161"/>
      <c r="G86" s="161"/>
      <c r="H86" s="161"/>
      <c r="I86" s="161"/>
      <c r="J86" s="161"/>
      <c r="K86" s="161"/>
      <c r="L86" s="161"/>
      <c r="M86" s="161"/>
      <c r="N86" s="161"/>
      <c r="O86" s="219"/>
      <c r="P86" s="220"/>
      <c r="Q86" s="220"/>
      <c r="R86" s="220"/>
      <c r="S86" s="220"/>
      <c r="T86" s="220"/>
      <c r="U86" s="161"/>
      <c r="V86" s="161"/>
      <c r="AS86" s="94"/>
      <c r="AT86" s="94"/>
      <c r="AU86" s="94"/>
      <c r="AV86" s="94"/>
      <c r="AW86" s="94"/>
      <c r="AX86" s="94"/>
      <c r="AY86" s="94"/>
    </row>
    <row r="87" spans="1:51" x14ac:dyDescent="0.25">
      <c r="B87" s="161"/>
      <c r="C87" s="161"/>
      <c r="D87" s="161"/>
      <c r="E87" s="161"/>
      <c r="F87" s="161"/>
      <c r="G87" s="161"/>
      <c r="H87" s="161"/>
      <c r="I87" s="161"/>
      <c r="J87" s="161"/>
      <c r="K87" s="161"/>
      <c r="L87" s="161"/>
      <c r="M87" s="161"/>
      <c r="N87" s="161"/>
      <c r="O87" s="219"/>
      <c r="P87" s="220"/>
      <c r="Q87" s="220"/>
      <c r="R87" s="220"/>
      <c r="S87" s="220"/>
      <c r="T87" s="220"/>
      <c r="U87" s="161"/>
      <c r="V87" s="161"/>
      <c r="AS87" s="94"/>
      <c r="AT87" s="94"/>
      <c r="AU87" s="94"/>
      <c r="AV87" s="94"/>
      <c r="AW87" s="94"/>
      <c r="AX87" s="94"/>
      <c r="AY87" s="94"/>
    </row>
    <row r="88" spans="1:51" x14ac:dyDescent="0.25">
      <c r="B88" s="161"/>
      <c r="C88" s="161"/>
      <c r="D88" s="161"/>
      <c r="E88" s="161"/>
      <c r="F88" s="161"/>
      <c r="G88" s="161"/>
      <c r="H88" s="161"/>
      <c r="I88" s="161"/>
      <c r="J88" s="161"/>
      <c r="K88" s="161"/>
      <c r="L88" s="161"/>
      <c r="M88" s="161"/>
      <c r="N88" s="161"/>
      <c r="O88" s="219"/>
      <c r="P88" s="220"/>
      <c r="Q88" s="161"/>
      <c r="R88" s="161"/>
      <c r="S88" s="161"/>
      <c r="T88" s="220"/>
      <c r="U88" s="161"/>
      <c r="V88" s="161"/>
      <c r="AS88" s="94"/>
      <c r="AT88" s="94"/>
      <c r="AU88" s="94"/>
      <c r="AV88" s="94"/>
      <c r="AW88" s="94"/>
      <c r="AX88" s="94"/>
      <c r="AY88" s="94"/>
    </row>
    <row r="89" spans="1:51" x14ac:dyDescent="0.25">
      <c r="O89" s="96"/>
      <c r="Q89" s="96"/>
      <c r="R89" s="96"/>
      <c r="S89" s="96"/>
      <c r="AS89" s="94"/>
      <c r="AT89" s="94"/>
      <c r="AU89" s="94"/>
      <c r="AV89" s="94"/>
      <c r="AW89" s="94"/>
      <c r="AX89" s="94"/>
      <c r="AY89" s="94"/>
    </row>
    <row r="90" spans="1:51" x14ac:dyDescent="0.25">
      <c r="O90" s="12"/>
      <c r="P90" s="96"/>
      <c r="Q90" s="96"/>
      <c r="R90" s="96"/>
      <c r="S90" s="96"/>
      <c r="T90" s="96"/>
      <c r="AS90" s="94"/>
      <c r="AT90" s="94"/>
      <c r="AU90" s="94"/>
      <c r="AV90" s="94"/>
      <c r="AW90" s="94"/>
      <c r="AX90" s="94"/>
      <c r="AY90" s="94"/>
    </row>
    <row r="91" spans="1:51" x14ac:dyDescent="0.25">
      <c r="O91" s="12"/>
      <c r="P91" s="96"/>
      <c r="Q91" s="96"/>
      <c r="R91" s="96"/>
      <c r="S91" s="96"/>
      <c r="T91" s="96"/>
      <c r="U91" s="96"/>
      <c r="AS91" s="94"/>
      <c r="AT91" s="94"/>
      <c r="AU91" s="94"/>
      <c r="AV91" s="94"/>
      <c r="AW91" s="94"/>
      <c r="AX91" s="94"/>
      <c r="AY91" s="94"/>
    </row>
    <row r="92" spans="1:51" x14ac:dyDescent="0.25">
      <c r="O92" s="12"/>
      <c r="P92" s="96"/>
      <c r="T92" s="96"/>
      <c r="U92" s="96"/>
      <c r="AS92" s="94"/>
      <c r="AT92" s="94"/>
      <c r="AU92" s="94"/>
      <c r="AV92" s="94"/>
      <c r="AW92" s="94"/>
      <c r="AX92" s="94"/>
      <c r="AY92" s="94"/>
    </row>
    <row r="104" spans="45:51" x14ac:dyDescent="0.25">
      <c r="AS104" s="94"/>
      <c r="AT104" s="94"/>
      <c r="AU104" s="94"/>
      <c r="AV104" s="94"/>
      <c r="AW104" s="94"/>
      <c r="AX104" s="94"/>
      <c r="AY104" s="94"/>
    </row>
  </sheetData>
  <protectedRanges>
    <protectedRange sqref="S78:T81"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8:R81" name="Range2_12_1_6_1_1"/>
    <protectedRange sqref="L78:M81" name="Range2_2_12_1_7_1_1"/>
    <protectedRange sqref="AS11:AS15" name="Range1_4_1_1_1_1"/>
    <protectedRange sqref="J11:J15 J26:J34" name="Range1_1_2_1_10_1_1_1_1"/>
    <protectedRange sqref="S38:S40 S55:S77 S42:S52" name="Range2_12_3_1_1_1_1"/>
    <protectedRange sqref="D38:H38 N55:R55 N59:R77 N38:R40 N42:R52" name="Range2_12_1_3_1_1_1_1"/>
    <protectedRange sqref="I38:M38 F49:M49 G48:M48 E59:M77 E55:M55 E50:M52 E39:M40 E57:H58 E42:M47" name="Range2_2_12_1_6_1_1_1_1"/>
    <protectedRange sqref="D55 D50:D52 D39:D40 D57:D77 D42:D47" name="Range2_1_1_1_1_11_1_1_1_1_1_1"/>
    <protectedRange sqref="C55 C50:C52 C39:C40 C57:C77 C42:C47" name="Range2_1_2_1_1_1_1_1"/>
    <protectedRange sqref="C38" name="Range2_3_1_1_1_1_1"/>
    <protectedRange sqref="Q35" name="Range1_16_3_1_1_1_1_1_2"/>
    <protectedRange sqref="P35" name="Range1_16_3_1_1_2"/>
    <protectedRange sqref="U35 V11:V34 X11:AB34" name="Range1_16_3_1_1_3"/>
    <protectedRange sqref="L6 D6 D8 O8:U8" name="Range1_16_3_1_1_7"/>
    <protectedRange sqref="J78:K81" name="Range2_2_12_1_4_1_1_1_1_1_1_1_1_1_1_1_1_1_1_1"/>
    <protectedRange sqref="I78:I81" name="Range2_2_12_1_7_1_1_2_2_1_2"/>
    <protectedRange sqref="F78:H81" name="Range2_2_12_1_3_1_2_1_1_1_1_2_1_1_1_1_1_1_1_1_1_1_1"/>
    <protectedRange sqref="E78:E81"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 AR16 AR20 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E49" name="Range2_2_12_1_6_1_1_1_1_2"/>
    <protectedRange sqref="D49" name="Range2_1_1_1_1_11_1_1_1_1_1_1_2"/>
    <protectedRange sqref="C49" name="Range2_1_2_1_1_1_1_1_2"/>
    <protectedRange sqref="N58:R58" name="Range2_12_1_3_1_1_1_1_2_1_2_2_2_2_2_2_2_2_2_2"/>
    <protectedRange sqref="I58:M58" name="Range2_2_12_1_6_1_1_1_1_3_1_2_2_2_3_2_2_2_2_2_2"/>
    <protectedRange sqref="N57:R57" name="Range2_12_1_3_1_1_1_1_2_1_2_2_2_2_2_2_3_2_2_2_2_2_2"/>
    <protectedRange sqref="I57:M57" name="Range2_2_12_1_6_1_1_1_1_3_1_2_2_2_3_2_2_3_2_2_2_2_2_2"/>
    <protectedRange sqref="E56" name="Range2_2_12_1_6_1_1_1_1_3_1_2_2_2_1_2_2_2_2_2_2_2_2_2_2_2_2_2"/>
    <protectedRange sqref="D56" name="Range2_1_1_1_1_11_1_1_1_1_1_1_3_1_2_2_2_1_2_2_2_2_2_2_2_2_2_2_2_2_2"/>
    <protectedRange sqref="N56:R56" name="Range2_12_1_3_1_1_1_1_2_1_2_2_2_2_2_2_3_2_2_2_2_2_2_2_2"/>
    <protectedRange sqref="I56:M56" name="Range2_2_12_1_6_1_1_1_1_3_1_2_2_2_3_2_2_3_2_2_2_2_2_2_2_2"/>
    <protectedRange sqref="G56:H56" name="Range2_2_12_1_6_1_1_1_1_2_2_1_2_2_2_2_2_2_3_2_2_2_2_2_2_2_2"/>
    <protectedRange sqref="F56" name="Range2_2_12_1_6_1_1_1_1_3_1_2_2_2_1_2_2_2_2_2_2_2_2_2_2_2_2_2_2_2"/>
    <protectedRange sqref="C56" name="Range2_1_2_1_1_1_1_1_3_1_2_2_1_2_1_2_2_2_2_2_2_2_2_2_2_2_2_2_2"/>
    <protectedRange sqref="Q10" name="Range1_16_3_1_1_1_1_1_4_1"/>
    <protectedRange sqref="AG10" name="Range1_16_3_1_1_1_1_1_3"/>
    <protectedRange sqref="AP10" name="Range1_16_3_1_1_1_1_1_5"/>
    <protectedRange sqref="F48" name="Range2_12_5_1_1_1_2_2_1_1_1_1_1_1_1_1_1_1_1_2_1_1_1_2_1_1_1_1_1_1_1_1_1_1_1_1_1_1_1_1_2_1_1_1_1_1_1_1_1_1_2_1_1_3_1_1_1_3_1_1_1_1_1_1_1_1_1_1_1_1_1_1_1_1_1_1_1_1_1_1_2_1_1_1_1_1_1_1_1_1_1_1_2_2_1_2_1_1_1_1_1_1_1_1_1_1_1_1_1_2_2_2_2_2_2_2_2_1_1_1_2_3_2__4"/>
    <protectedRange sqref="C48"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60" name="Range2_12_5_1_1_1_1_1_2_1_1_2_1_1_1_1_1_1_1_1_1_1_1_1_1_1_1_1_1_2_1_1_1_1_1_1_1_1_1_1_1_1_1_1_3_1_1_1_2_1_1_1_1_1_1_1_1_1_2_1_1_1_1_1_1_1_1_1_1_1_1_1_1_1_1_1_1_1_1_1_1_1_1_1_1_2_1_1_1_2_2_1_1"/>
    <protectedRange sqref="B61" name="Range2_12_5_1_1_1_2_1_1_1_1_1_1_1_1_1_1_1_2_1_2_1_1_1_1_1_1_1_1_1_2_1_1_1_1_1_1_1_1_1_1_1_1_1_1_1_1_1_1_1_1_1_1_1_1_1_1_1_1_1_1_1_1_1_1_1_1_1_1_1_1_1_1_1_2_1_1_1_1_1_1_1_1_1_2_1_2_1_1_1_1_1_2_1_1_1_1_1_1_1_1_2_1_1_1_1_1_2_1_1"/>
    <protectedRange sqref="AR13:AR15 AR17:AR19 AR21:AR23 AR11" name="Range1_16_3_1_1_5_1_2"/>
    <protectedRange sqref="AR25:AR34" name="Range1_16_3_1_1_5_2"/>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S41" name="Range2_12_3_1_1_1_1_1"/>
    <protectedRange sqref="N41:R41" name="Range2_12_1_3_1_1_1_1_1"/>
    <protectedRange sqref="E41:M41" name="Range2_2_12_1_6_1_1_1_1_1"/>
    <protectedRange sqref="D41" name="Range2_1_1_1_1_11_1_1_1_1_1_1_1"/>
    <protectedRange sqref="C41" name="Range2_1_2_1_1_1_1_1_1"/>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15 AA11:AA12 AA33:AA34 X33:Y34 AA14:AA15 X16:AB32">
    <cfRule type="containsText" dxfId="430" priority="48" operator="containsText" text="N/A">
      <formula>NOT(ISERROR(SEARCH("N/A",X11)))</formula>
    </cfRule>
    <cfRule type="cellIs" dxfId="429" priority="61" operator="equal">
      <formula>0</formula>
    </cfRule>
  </conditionalFormatting>
  <conditionalFormatting sqref="AC11:AE34 X11:Y15 AA11:AA12 AA33:AA34 X33:Y34 AA14:AA15 X16:AB32">
    <cfRule type="cellIs" dxfId="428" priority="60" operator="greaterThanOrEqual">
      <formula>1185</formula>
    </cfRule>
  </conditionalFormatting>
  <conditionalFormatting sqref="AC11:AE34 X11:Y15 AA11:AA12 AA33:AA34 X33:Y34 AA14:AA15 X16:AB32">
    <cfRule type="cellIs" dxfId="427" priority="59" operator="between">
      <formula>0.1</formula>
      <formula>1184</formula>
    </cfRule>
  </conditionalFormatting>
  <conditionalFormatting sqref="X8">
    <cfRule type="cellIs" dxfId="426" priority="58" operator="equal">
      <formula>0</formula>
    </cfRule>
  </conditionalFormatting>
  <conditionalFormatting sqref="X8">
    <cfRule type="cellIs" dxfId="425" priority="57" operator="greaterThan">
      <formula>1179</formula>
    </cfRule>
  </conditionalFormatting>
  <conditionalFormatting sqref="X8">
    <cfRule type="cellIs" dxfId="424" priority="56" operator="greaterThan">
      <formula>99</formula>
    </cfRule>
  </conditionalFormatting>
  <conditionalFormatting sqref="X8">
    <cfRule type="cellIs" dxfId="423" priority="55" operator="greaterThan">
      <formula>0.99</formula>
    </cfRule>
  </conditionalFormatting>
  <conditionalFormatting sqref="AB8">
    <cfRule type="cellIs" dxfId="422" priority="54" operator="equal">
      <formula>0</formula>
    </cfRule>
  </conditionalFormatting>
  <conditionalFormatting sqref="AB8">
    <cfRule type="cellIs" dxfId="421" priority="53" operator="greaterThan">
      <formula>1179</formula>
    </cfRule>
  </conditionalFormatting>
  <conditionalFormatting sqref="AB8">
    <cfRule type="cellIs" dxfId="420" priority="52" operator="greaterThan">
      <formula>99</formula>
    </cfRule>
  </conditionalFormatting>
  <conditionalFormatting sqref="AB8">
    <cfRule type="cellIs" dxfId="419" priority="51" operator="greaterThan">
      <formula>0.99</formula>
    </cfRule>
  </conditionalFormatting>
  <conditionalFormatting sqref="AH11:AH31">
    <cfRule type="cellIs" dxfId="418" priority="49" operator="greaterThan">
      <formula>$AH$8</formula>
    </cfRule>
    <cfRule type="cellIs" dxfId="417" priority="50" operator="greaterThan">
      <formula>$AH$8</formula>
    </cfRule>
  </conditionalFormatting>
  <conditionalFormatting sqref="AB11:AB12 AB33:AB34 AB14:AB15">
    <cfRule type="containsText" dxfId="416" priority="44" operator="containsText" text="N/A">
      <formula>NOT(ISERROR(SEARCH("N/A",AB11)))</formula>
    </cfRule>
    <cfRule type="cellIs" dxfId="415" priority="47" operator="equal">
      <formula>0</formula>
    </cfRule>
  </conditionalFormatting>
  <conditionalFormatting sqref="AB11:AB12 AB33:AB34 AB14:AB15">
    <cfRule type="cellIs" dxfId="414" priority="46" operator="greaterThanOrEqual">
      <formula>1185</formula>
    </cfRule>
  </conditionalFormatting>
  <conditionalFormatting sqref="AB11:AB12 AB33:AB34 AB14:AB15">
    <cfRule type="cellIs" dxfId="413" priority="45" operator="between">
      <formula>0.1</formula>
      <formula>1184</formula>
    </cfRule>
  </conditionalFormatting>
  <conditionalFormatting sqref="AO11:AO34 AN11:AN35">
    <cfRule type="cellIs" dxfId="412" priority="43" operator="equal">
      <formula>0</formula>
    </cfRule>
  </conditionalFormatting>
  <conditionalFormatting sqref="AO11:AO34 AN11:AN35">
    <cfRule type="cellIs" dxfId="411" priority="42" operator="greaterThan">
      <formula>1179</formula>
    </cfRule>
  </conditionalFormatting>
  <conditionalFormatting sqref="AO11:AO34 AN11:AN35">
    <cfRule type="cellIs" dxfId="410" priority="41" operator="greaterThan">
      <formula>99</formula>
    </cfRule>
  </conditionalFormatting>
  <conditionalFormatting sqref="AO11:AO34 AN11:AN35">
    <cfRule type="cellIs" dxfId="409" priority="40" operator="greaterThan">
      <formula>0.99</formula>
    </cfRule>
  </conditionalFormatting>
  <conditionalFormatting sqref="AQ11:AQ34">
    <cfRule type="cellIs" dxfId="408" priority="39" operator="equal">
      <formula>0</formula>
    </cfRule>
  </conditionalFormatting>
  <conditionalFormatting sqref="AQ11:AQ34">
    <cfRule type="cellIs" dxfId="407" priority="38" operator="greaterThan">
      <formula>1179</formula>
    </cfRule>
  </conditionalFormatting>
  <conditionalFormatting sqref="AQ11:AQ34">
    <cfRule type="cellIs" dxfId="406" priority="37" operator="greaterThan">
      <formula>99</formula>
    </cfRule>
  </conditionalFormatting>
  <conditionalFormatting sqref="AQ11:AQ34">
    <cfRule type="cellIs" dxfId="405" priority="36" operator="greaterThan">
      <formula>0.99</formula>
    </cfRule>
  </conditionalFormatting>
  <conditionalFormatting sqref="Z11:Z12 Z33:Z34 Z14:Z15">
    <cfRule type="containsText" dxfId="404" priority="32" operator="containsText" text="N/A">
      <formula>NOT(ISERROR(SEARCH("N/A",Z11)))</formula>
    </cfRule>
    <cfRule type="cellIs" dxfId="403" priority="35" operator="equal">
      <formula>0</formula>
    </cfRule>
  </conditionalFormatting>
  <conditionalFormatting sqref="Z11:Z12 Z33:Z34 Z14:Z15">
    <cfRule type="cellIs" dxfId="402" priority="34" operator="greaterThanOrEqual">
      <formula>1185</formula>
    </cfRule>
  </conditionalFormatting>
  <conditionalFormatting sqref="Z11:Z12 Z33:Z34 Z14:Z15">
    <cfRule type="cellIs" dxfId="401" priority="33" operator="between">
      <formula>0.1</formula>
      <formula>1184</formula>
    </cfRule>
  </conditionalFormatting>
  <conditionalFormatting sqref="AJ11:AN35">
    <cfRule type="cellIs" dxfId="400" priority="31" operator="equal">
      <formula>0</formula>
    </cfRule>
  </conditionalFormatting>
  <conditionalFormatting sqref="AJ11:AN35">
    <cfRule type="cellIs" dxfId="399" priority="30" operator="greaterThan">
      <formula>1179</formula>
    </cfRule>
  </conditionalFormatting>
  <conditionalFormatting sqref="AJ11:AN35">
    <cfRule type="cellIs" dxfId="398" priority="29" operator="greaterThan">
      <formula>99</formula>
    </cfRule>
  </conditionalFormatting>
  <conditionalFormatting sqref="AJ11:AN35">
    <cfRule type="cellIs" dxfId="397" priority="28" operator="greaterThan">
      <formula>0.99</formula>
    </cfRule>
  </conditionalFormatting>
  <conditionalFormatting sqref="AP11:AP34">
    <cfRule type="cellIs" dxfId="396" priority="27" operator="equal">
      <formula>0</formula>
    </cfRule>
  </conditionalFormatting>
  <conditionalFormatting sqref="AP11:AP34">
    <cfRule type="cellIs" dxfId="395" priority="26" operator="greaterThan">
      <formula>1179</formula>
    </cfRule>
  </conditionalFormatting>
  <conditionalFormatting sqref="AP11:AP34">
    <cfRule type="cellIs" dxfId="394" priority="25" operator="greaterThan">
      <formula>99</formula>
    </cfRule>
  </conditionalFormatting>
  <conditionalFormatting sqref="AP11:AP34">
    <cfRule type="cellIs" dxfId="393" priority="24" operator="greaterThan">
      <formula>0.99</formula>
    </cfRule>
  </conditionalFormatting>
  <conditionalFormatting sqref="AH32:AH34">
    <cfRule type="cellIs" dxfId="392" priority="22" operator="greaterThan">
      <formula>$AH$8</formula>
    </cfRule>
    <cfRule type="cellIs" dxfId="391" priority="23" operator="greaterThan">
      <formula>$AH$8</formula>
    </cfRule>
  </conditionalFormatting>
  <conditionalFormatting sqref="AI11:AI34">
    <cfRule type="cellIs" dxfId="390" priority="21" operator="greaterThan">
      <formula>$AI$8</formula>
    </cfRule>
  </conditionalFormatting>
  <conditionalFormatting sqref="AL32:AN34 AM12:AN12 AL11:AL32">
    <cfRule type="cellIs" dxfId="389" priority="20" operator="equal">
      <formula>0</formula>
    </cfRule>
  </conditionalFormatting>
  <conditionalFormatting sqref="AL32:AN34 AM12:AN12 AL11:AL32">
    <cfRule type="cellIs" dxfId="388" priority="19" operator="greaterThan">
      <formula>1179</formula>
    </cfRule>
  </conditionalFormatting>
  <conditionalFormatting sqref="AL32:AN34 AM12:AN12 AL11:AL32">
    <cfRule type="cellIs" dxfId="387" priority="18" operator="greaterThan">
      <formula>99</formula>
    </cfRule>
  </conditionalFormatting>
  <conditionalFormatting sqref="AL32:AN34 AM12:AN12 AL11:AL32">
    <cfRule type="cellIs" dxfId="386" priority="17" operator="greaterThan">
      <formula>0.99</formula>
    </cfRule>
  </conditionalFormatting>
  <conditionalFormatting sqref="AM16:AM34">
    <cfRule type="cellIs" dxfId="385" priority="16" operator="equal">
      <formula>0</formula>
    </cfRule>
  </conditionalFormatting>
  <conditionalFormatting sqref="AM16:AM34">
    <cfRule type="cellIs" dxfId="384" priority="15" operator="greaterThan">
      <formula>1179</formula>
    </cfRule>
  </conditionalFormatting>
  <conditionalFormatting sqref="AM16:AM34">
    <cfRule type="cellIs" dxfId="383" priority="14" operator="greaterThan">
      <formula>99</formula>
    </cfRule>
  </conditionalFormatting>
  <conditionalFormatting sqref="AM16:AM34">
    <cfRule type="cellIs" dxfId="382" priority="13" operator="greaterThan">
      <formula>0.99</formula>
    </cfRule>
  </conditionalFormatting>
  <conditionalFormatting sqref="AA13">
    <cfRule type="containsText" dxfId="381" priority="9" operator="containsText" text="N/A">
      <formula>NOT(ISERROR(SEARCH("N/A",AA13)))</formula>
    </cfRule>
    <cfRule type="cellIs" dxfId="380" priority="12" operator="equal">
      <formula>0</formula>
    </cfRule>
  </conditionalFormatting>
  <conditionalFormatting sqref="AA13">
    <cfRule type="cellIs" dxfId="379" priority="11" operator="greaterThanOrEqual">
      <formula>1185</formula>
    </cfRule>
  </conditionalFormatting>
  <conditionalFormatting sqref="AA13">
    <cfRule type="cellIs" dxfId="378" priority="10" operator="between">
      <formula>0.1</formula>
      <formula>1184</formula>
    </cfRule>
  </conditionalFormatting>
  <conditionalFormatting sqref="AB13">
    <cfRule type="containsText" dxfId="377" priority="5" operator="containsText" text="N/A">
      <formula>NOT(ISERROR(SEARCH("N/A",AB13)))</formula>
    </cfRule>
    <cfRule type="cellIs" dxfId="376" priority="8" operator="equal">
      <formula>0</formula>
    </cfRule>
  </conditionalFormatting>
  <conditionalFormatting sqref="AB13">
    <cfRule type="cellIs" dxfId="375" priority="7" operator="greaterThanOrEqual">
      <formula>1185</formula>
    </cfRule>
  </conditionalFormatting>
  <conditionalFormatting sqref="AB13">
    <cfRule type="cellIs" dxfId="374" priority="6" operator="between">
      <formula>0.1</formula>
      <formula>1184</formula>
    </cfRule>
  </conditionalFormatting>
  <conditionalFormatting sqref="Z13">
    <cfRule type="containsText" dxfId="373" priority="1" operator="containsText" text="N/A">
      <formula>NOT(ISERROR(SEARCH("N/A",Z13)))</formula>
    </cfRule>
    <cfRule type="cellIs" dxfId="372" priority="4" operator="equal">
      <formula>0</formula>
    </cfRule>
  </conditionalFormatting>
  <conditionalFormatting sqref="Z13">
    <cfRule type="cellIs" dxfId="371" priority="3" operator="greaterThanOrEqual">
      <formula>1185</formula>
    </cfRule>
  </conditionalFormatting>
  <conditionalFormatting sqref="Z13">
    <cfRule type="cellIs" dxfId="370" priority="2" operator="between">
      <formula>0.1</formula>
      <formula>1184</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04"/>
  <sheetViews>
    <sheetView showWhiteSpace="0" topLeftCell="A31" zoomScaleNormal="100" workbookViewId="0">
      <selection activeCell="B53" sqref="B53:B55"/>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126</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237"/>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40" t="s">
        <v>10</v>
      </c>
      <c r="I7" s="108" t="s">
        <v>11</v>
      </c>
      <c r="J7" s="108" t="s">
        <v>12</v>
      </c>
      <c r="K7" s="108" t="s">
        <v>13</v>
      </c>
      <c r="L7" s="12"/>
      <c r="M7" s="12"/>
      <c r="N7" s="12"/>
      <c r="O7" s="240"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42608</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26715</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238" t="s">
        <v>51</v>
      </c>
      <c r="V9" s="238" t="s">
        <v>52</v>
      </c>
      <c r="W9" s="283" t="s">
        <v>53</v>
      </c>
      <c r="X9" s="284" t="s">
        <v>54</v>
      </c>
      <c r="Y9" s="285"/>
      <c r="Z9" s="285"/>
      <c r="AA9" s="285"/>
      <c r="AB9" s="285"/>
      <c r="AC9" s="285"/>
      <c r="AD9" s="285"/>
      <c r="AE9" s="286"/>
      <c r="AF9" s="236" t="s">
        <v>55</v>
      </c>
      <c r="AG9" s="236" t="s">
        <v>56</v>
      </c>
      <c r="AH9" s="272" t="s">
        <v>57</v>
      </c>
      <c r="AI9" s="287" t="s">
        <v>58</v>
      </c>
      <c r="AJ9" s="238" t="s">
        <v>59</v>
      </c>
      <c r="AK9" s="238" t="s">
        <v>60</v>
      </c>
      <c r="AL9" s="238" t="s">
        <v>61</v>
      </c>
      <c r="AM9" s="238" t="s">
        <v>62</v>
      </c>
      <c r="AN9" s="238" t="s">
        <v>63</v>
      </c>
      <c r="AO9" s="238" t="s">
        <v>64</v>
      </c>
      <c r="AP9" s="238" t="s">
        <v>65</v>
      </c>
      <c r="AQ9" s="270" t="s">
        <v>66</v>
      </c>
      <c r="AR9" s="238" t="s">
        <v>67</v>
      </c>
      <c r="AS9" s="272" t="s">
        <v>68</v>
      </c>
      <c r="AV9" s="35" t="s">
        <v>69</v>
      </c>
      <c r="AW9" s="35" t="s">
        <v>70</v>
      </c>
      <c r="AY9" s="36" t="s">
        <v>71</v>
      </c>
    </row>
    <row r="10" spans="2:51" x14ac:dyDescent="0.25">
      <c r="B10" s="238" t="s">
        <v>72</v>
      </c>
      <c r="C10" s="238" t="s">
        <v>73</v>
      </c>
      <c r="D10" s="238" t="s">
        <v>74</v>
      </c>
      <c r="E10" s="238" t="s">
        <v>75</v>
      </c>
      <c r="F10" s="238" t="s">
        <v>74</v>
      </c>
      <c r="G10" s="238" t="s">
        <v>75</v>
      </c>
      <c r="H10" s="266"/>
      <c r="I10" s="238" t="s">
        <v>75</v>
      </c>
      <c r="J10" s="238" t="s">
        <v>75</v>
      </c>
      <c r="K10" s="238" t="s">
        <v>75</v>
      </c>
      <c r="L10" s="28" t="s">
        <v>29</v>
      </c>
      <c r="M10" s="269"/>
      <c r="N10" s="28" t="s">
        <v>29</v>
      </c>
      <c r="O10" s="271"/>
      <c r="P10" s="271"/>
      <c r="Q10" s="1">
        <f>'AUG 25'!Q34</f>
        <v>14670514</v>
      </c>
      <c r="R10" s="280"/>
      <c r="S10" s="281"/>
      <c r="T10" s="282"/>
      <c r="U10" s="238" t="s">
        <v>75</v>
      </c>
      <c r="V10" s="238" t="s">
        <v>75</v>
      </c>
      <c r="W10" s="283"/>
      <c r="X10" s="37" t="s">
        <v>76</v>
      </c>
      <c r="Y10" s="37" t="s">
        <v>77</v>
      </c>
      <c r="Z10" s="37" t="s">
        <v>78</v>
      </c>
      <c r="AA10" s="37" t="s">
        <v>79</v>
      </c>
      <c r="AB10" s="37" t="s">
        <v>80</v>
      </c>
      <c r="AC10" s="37" t="s">
        <v>81</v>
      </c>
      <c r="AD10" s="37" t="s">
        <v>82</v>
      </c>
      <c r="AE10" s="37" t="s">
        <v>83</v>
      </c>
      <c r="AF10" s="38"/>
      <c r="AG10" s="1">
        <f>'AUG 25'!AG34</f>
        <v>49578214</v>
      </c>
      <c r="AH10" s="272"/>
      <c r="AI10" s="288"/>
      <c r="AJ10" s="238" t="s">
        <v>84</v>
      </c>
      <c r="AK10" s="238" t="s">
        <v>84</v>
      </c>
      <c r="AL10" s="238" t="s">
        <v>84</v>
      </c>
      <c r="AM10" s="238" t="s">
        <v>84</v>
      </c>
      <c r="AN10" s="238" t="s">
        <v>84</v>
      </c>
      <c r="AO10" s="238" t="s">
        <v>84</v>
      </c>
      <c r="AP10" s="1">
        <f>'AUG 25'!AP34</f>
        <v>11187555</v>
      </c>
      <c r="AQ10" s="271"/>
      <c r="AR10" s="239" t="s">
        <v>85</v>
      </c>
      <c r="AS10" s="272"/>
      <c r="AV10" s="39" t="s">
        <v>86</v>
      </c>
      <c r="AW10" s="39" t="s">
        <v>87</v>
      </c>
      <c r="AY10" s="80" t="s">
        <v>126</v>
      </c>
    </row>
    <row r="11" spans="2:51" x14ac:dyDescent="0.25">
      <c r="B11" s="40">
        <v>2</v>
      </c>
      <c r="C11" s="40">
        <v>4.1666666666666664E-2</v>
      </c>
      <c r="D11" s="102">
        <v>4</v>
      </c>
      <c r="E11" s="41">
        <f t="shared" ref="E11:E34" si="0">D11/1.42</f>
        <v>2.8169014084507045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136</v>
      </c>
      <c r="P11" s="103">
        <v>108</v>
      </c>
      <c r="Q11" s="103">
        <v>14675183</v>
      </c>
      <c r="R11" s="46">
        <f>IF(ISBLANK(Q11),"-",Q11-Q10)</f>
        <v>4669</v>
      </c>
      <c r="S11" s="47">
        <f>R11*24/1000</f>
        <v>112.056</v>
      </c>
      <c r="T11" s="47">
        <f>R11/1000</f>
        <v>4.6689999999999996</v>
      </c>
      <c r="U11" s="104">
        <v>4.5999999999999996</v>
      </c>
      <c r="V11" s="104">
        <f>U11</f>
        <v>4.5999999999999996</v>
      </c>
      <c r="W11" s="105" t="s">
        <v>131</v>
      </c>
      <c r="X11" s="107">
        <v>0</v>
      </c>
      <c r="Y11" s="107">
        <v>0</v>
      </c>
      <c r="Z11" s="107">
        <v>1076</v>
      </c>
      <c r="AA11" s="107">
        <v>1185</v>
      </c>
      <c r="AB11" s="107">
        <v>1076</v>
      </c>
      <c r="AC11" s="48" t="s">
        <v>90</v>
      </c>
      <c r="AD11" s="48" t="s">
        <v>90</v>
      </c>
      <c r="AE11" s="48" t="s">
        <v>90</v>
      </c>
      <c r="AF11" s="106" t="s">
        <v>90</v>
      </c>
      <c r="AG11" s="112">
        <v>49579118</v>
      </c>
      <c r="AH11" s="49">
        <f>IF(ISBLANK(AG11),"-",AG11-AG10)</f>
        <v>904</v>
      </c>
      <c r="AI11" s="50">
        <f>AH11/T11</f>
        <v>193.61747697579784</v>
      </c>
      <c r="AJ11" s="95">
        <v>0</v>
      </c>
      <c r="AK11" s="95">
        <v>0</v>
      </c>
      <c r="AL11" s="95">
        <v>1</v>
      </c>
      <c r="AM11" s="95">
        <v>1</v>
      </c>
      <c r="AN11" s="95">
        <v>1</v>
      </c>
      <c r="AO11" s="95">
        <v>0.6</v>
      </c>
      <c r="AP11" s="107">
        <v>11188091</v>
      </c>
      <c r="AQ11" s="107">
        <f t="shared" ref="AQ11:AQ34" si="1">AP11-AP10</f>
        <v>536</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136</v>
      </c>
      <c r="P12" s="103">
        <v>106</v>
      </c>
      <c r="Q12" s="103">
        <v>14679715</v>
      </c>
      <c r="R12" s="46">
        <f t="shared" ref="R12:R34" si="4">IF(ISBLANK(Q12),"-",Q12-Q11)</f>
        <v>4532</v>
      </c>
      <c r="S12" s="47">
        <f t="shared" ref="S12:S34" si="5">R12*24/1000</f>
        <v>108.768</v>
      </c>
      <c r="T12" s="47">
        <f t="shared" ref="T12:T34" si="6">R12/1000</f>
        <v>4.532</v>
      </c>
      <c r="U12" s="104">
        <v>5.9</v>
      </c>
      <c r="V12" s="104">
        <f t="shared" ref="V12:V34" si="7">U12</f>
        <v>5.9</v>
      </c>
      <c r="W12" s="105" t="s">
        <v>131</v>
      </c>
      <c r="X12" s="107">
        <v>0</v>
      </c>
      <c r="Y12" s="107">
        <v>0</v>
      </c>
      <c r="Z12" s="107">
        <v>1076</v>
      </c>
      <c r="AA12" s="107">
        <v>1185</v>
      </c>
      <c r="AB12" s="107">
        <v>1076</v>
      </c>
      <c r="AC12" s="48" t="s">
        <v>90</v>
      </c>
      <c r="AD12" s="48" t="s">
        <v>90</v>
      </c>
      <c r="AE12" s="48" t="s">
        <v>90</v>
      </c>
      <c r="AF12" s="106" t="s">
        <v>90</v>
      </c>
      <c r="AG12" s="112">
        <v>49580004</v>
      </c>
      <c r="AH12" s="49">
        <f>IF(ISBLANK(AG12),"-",AG12-AG11)</f>
        <v>886</v>
      </c>
      <c r="AI12" s="50">
        <f t="shared" ref="AI12:AI34" si="8">AH12/T12</f>
        <v>195.49867608120036</v>
      </c>
      <c r="AJ12" s="95">
        <v>0</v>
      </c>
      <c r="AK12" s="95">
        <v>0</v>
      </c>
      <c r="AL12" s="95">
        <v>1</v>
      </c>
      <c r="AM12" s="95">
        <v>1</v>
      </c>
      <c r="AN12" s="95">
        <v>1</v>
      </c>
      <c r="AO12" s="95">
        <v>0.6</v>
      </c>
      <c r="AP12" s="107">
        <v>11189050</v>
      </c>
      <c r="AQ12" s="107">
        <f t="shared" si="1"/>
        <v>959</v>
      </c>
      <c r="AR12" s="110">
        <v>0.98</v>
      </c>
      <c r="AS12" s="52" t="s">
        <v>113</v>
      </c>
      <c r="AV12" s="39" t="s">
        <v>92</v>
      </c>
      <c r="AW12" s="39" t="s">
        <v>93</v>
      </c>
      <c r="AY12" s="80" t="s">
        <v>124</v>
      </c>
    </row>
    <row r="13" spans="2:51" x14ac:dyDescent="0.25">
      <c r="B13" s="40">
        <v>2.0833333333333299</v>
      </c>
      <c r="C13" s="40">
        <v>0.125</v>
      </c>
      <c r="D13" s="102">
        <v>5</v>
      </c>
      <c r="E13" s="41">
        <f t="shared" si="0"/>
        <v>3.5211267605633805</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136</v>
      </c>
      <c r="P13" s="103">
        <v>108</v>
      </c>
      <c r="Q13" s="103">
        <v>14684208</v>
      </c>
      <c r="R13" s="46">
        <f t="shared" si="4"/>
        <v>4493</v>
      </c>
      <c r="S13" s="47">
        <f t="shared" si="5"/>
        <v>107.83199999999999</v>
      </c>
      <c r="T13" s="47">
        <f t="shared" si="6"/>
        <v>4.4930000000000003</v>
      </c>
      <c r="U13" s="104">
        <v>7.5</v>
      </c>
      <c r="V13" s="104">
        <f t="shared" si="7"/>
        <v>7.5</v>
      </c>
      <c r="W13" s="105" t="s">
        <v>131</v>
      </c>
      <c r="X13" s="107">
        <v>0</v>
      </c>
      <c r="Y13" s="107">
        <v>0</v>
      </c>
      <c r="Z13" s="107">
        <v>1056</v>
      </c>
      <c r="AA13" s="107">
        <v>1185</v>
      </c>
      <c r="AB13" s="107">
        <v>1056</v>
      </c>
      <c r="AC13" s="48" t="s">
        <v>90</v>
      </c>
      <c r="AD13" s="48" t="s">
        <v>90</v>
      </c>
      <c r="AE13" s="48" t="s">
        <v>90</v>
      </c>
      <c r="AF13" s="106" t="s">
        <v>90</v>
      </c>
      <c r="AG13" s="112">
        <v>49580855</v>
      </c>
      <c r="AH13" s="49">
        <f>IF(ISBLANK(AG13),"-",AG13-AG12)</f>
        <v>851</v>
      </c>
      <c r="AI13" s="50">
        <f t="shared" si="8"/>
        <v>189.40574226574671</v>
      </c>
      <c r="AJ13" s="95">
        <v>0</v>
      </c>
      <c r="AK13" s="95">
        <v>0</v>
      </c>
      <c r="AL13" s="95">
        <v>1</v>
      </c>
      <c r="AM13" s="95">
        <v>1</v>
      </c>
      <c r="AN13" s="95">
        <v>1</v>
      </c>
      <c r="AO13" s="95">
        <v>0.6</v>
      </c>
      <c r="AP13" s="107">
        <v>11189875</v>
      </c>
      <c r="AQ13" s="107">
        <f t="shared" si="1"/>
        <v>825</v>
      </c>
      <c r="AR13" s="51"/>
      <c r="AS13" s="52" t="s">
        <v>113</v>
      </c>
      <c r="AV13" s="39" t="s">
        <v>94</v>
      </c>
      <c r="AW13" s="39" t="s">
        <v>95</v>
      </c>
      <c r="AY13" s="80" t="s">
        <v>129</v>
      </c>
    </row>
    <row r="14" spans="2:51" x14ac:dyDescent="0.25">
      <c r="B14" s="40">
        <v>2.125</v>
      </c>
      <c r="C14" s="40">
        <v>0.16666666666666699</v>
      </c>
      <c r="D14" s="102">
        <v>5</v>
      </c>
      <c r="E14" s="41">
        <f t="shared" si="0"/>
        <v>3.5211267605633805</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122</v>
      </c>
      <c r="P14" s="103">
        <v>124</v>
      </c>
      <c r="Q14" s="103">
        <v>14687835</v>
      </c>
      <c r="R14" s="46">
        <f t="shared" si="4"/>
        <v>3627</v>
      </c>
      <c r="S14" s="47">
        <f t="shared" si="5"/>
        <v>87.048000000000002</v>
      </c>
      <c r="T14" s="47">
        <f t="shared" si="6"/>
        <v>3.6269999999999998</v>
      </c>
      <c r="U14" s="104">
        <v>8.8000000000000007</v>
      </c>
      <c r="V14" s="104">
        <f t="shared" si="7"/>
        <v>8.8000000000000007</v>
      </c>
      <c r="W14" s="105" t="s">
        <v>131</v>
      </c>
      <c r="X14" s="107">
        <v>0</v>
      </c>
      <c r="Y14" s="107">
        <v>0</v>
      </c>
      <c r="Z14" s="107">
        <v>1147</v>
      </c>
      <c r="AA14" s="107">
        <v>1185</v>
      </c>
      <c r="AB14" s="107">
        <v>1147</v>
      </c>
      <c r="AC14" s="48" t="s">
        <v>90</v>
      </c>
      <c r="AD14" s="48" t="s">
        <v>90</v>
      </c>
      <c r="AE14" s="48" t="s">
        <v>90</v>
      </c>
      <c r="AF14" s="106" t="s">
        <v>90</v>
      </c>
      <c r="AG14" s="112">
        <v>49581812</v>
      </c>
      <c r="AH14" s="49">
        <f t="shared" ref="AH14:AH34" si="9">IF(ISBLANK(AG14),"-",AG14-AG13)</f>
        <v>957</v>
      </c>
      <c r="AI14" s="50">
        <f t="shared" si="8"/>
        <v>263.85442514474772</v>
      </c>
      <c r="AJ14" s="95">
        <v>0</v>
      </c>
      <c r="AK14" s="95">
        <v>0</v>
      </c>
      <c r="AL14" s="95">
        <v>1</v>
      </c>
      <c r="AM14" s="95">
        <v>1</v>
      </c>
      <c r="AN14" s="95">
        <v>1</v>
      </c>
      <c r="AO14" s="95">
        <v>0.6</v>
      </c>
      <c r="AP14" s="107">
        <v>11190575</v>
      </c>
      <c r="AQ14" s="107">
        <f>AP14-AP13</f>
        <v>700</v>
      </c>
      <c r="AR14" s="51"/>
      <c r="AS14" s="52" t="s">
        <v>113</v>
      </c>
      <c r="AT14" s="54"/>
      <c r="AV14" s="39" t="s">
        <v>96</v>
      </c>
      <c r="AW14" s="39" t="s">
        <v>97</v>
      </c>
      <c r="AY14" s="80" t="s">
        <v>146</v>
      </c>
    </row>
    <row r="15" spans="2:51" ht="14.25" customHeight="1" x14ac:dyDescent="0.25">
      <c r="B15" s="40">
        <v>2.1666666666666701</v>
      </c>
      <c r="C15" s="40">
        <v>0.20833333333333301</v>
      </c>
      <c r="D15" s="102">
        <v>5</v>
      </c>
      <c r="E15" s="41">
        <f t="shared" si="0"/>
        <v>3.5211267605633805</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126</v>
      </c>
      <c r="P15" s="103">
        <v>126</v>
      </c>
      <c r="Q15" s="103">
        <v>14692599</v>
      </c>
      <c r="R15" s="46">
        <f t="shared" si="4"/>
        <v>4764</v>
      </c>
      <c r="S15" s="47">
        <f t="shared" si="5"/>
        <v>114.336</v>
      </c>
      <c r="T15" s="47">
        <f t="shared" si="6"/>
        <v>4.7640000000000002</v>
      </c>
      <c r="U15" s="104">
        <v>9.5</v>
      </c>
      <c r="V15" s="104">
        <f t="shared" si="7"/>
        <v>9.5</v>
      </c>
      <c r="W15" s="105" t="s">
        <v>131</v>
      </c>
      <c r="X15" s="107">
        <v>0</v>
      </c>
      <c r="Y15" s="107">
        <v>0</v>
      </c>
      <c r="Z15" s="107">
        <v>1167</v>
      </c>
      <c r="AA15" s="107">
        <v>1185</v>
      </c>
      <c r="AB15" s="107">
        <v>1167</v>
      </c>
      <c r="AC15" s="48" t="s">
        <v>90</v>
      </c>
      <c r="AD15" s="48" t="s">
        <v>90</v>
      </c>
      <c r="AE15" s="48" t="s">
        <v>90</v>
      </c>
      <c r="AF15" s="106" t="s">
        <v>90</v>
      </c>
      <c r="AG15" s="112">
        <v>49582863</v>
      </c>
      <c r="AH15" s="49">
        <f t="shared" si="9"/>
        <v>1051</v>
      </c>
      <c r="AI15" s="50">
        <f t="shared" si="8"/>
        <v>220.6129303106633</v>
      </c>
      <c r="AJ15" s="95">
        <v>0</v>
      </c>
      <c r="AK15" s="95">
        <v>0</v>
      </c>
      <c r="AL15" s="95">
        <v>1</v>
      </c>
      <c r="AM15" s="95">
        <v>1</v>
      </c>
      <c r="AN15" s="95">
        <v>1</v>
      </c>
      <c r="AO15" s="95">
        <v>0.6</v>
      </c>
      <c r="AP15" s="107">
        <v>11191100</v>
      </c>
      <c r="AQ15" s="107">
        <f>AP15-AP14</f>
        <v>525</v>
      </c>
      <c r="AR15" s="51"/>
      <c r="AS15" s="52" t="s">
        <v>113</v>
      </c>
      <c r="AV15" s="39" t="s">
        <v>98</v>
      </c>
      <c r="AW15" s="39" t="s">
        <v>99</v>
      </c>
      <c r="AY15" s="94"/>
    </row>
    <row r="16" spans="2:51" x14ac:dyDescent="0.25">
      <c r="B16" s="40">
        <v>2.2083333333333299</v>
      </c>
      <c r="C16" s="40">
        <v>0.25</v>
      </c>
      <c r="D16" s="102">
        <v>5</v>
      </c>
      <c r="E16" s="41">
        <f t="shared" si="0"/>
        <v>3.5211267605633805</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137</v>
      </c>
      <c r="P16" s="103">
        <v>129</v>
      </c>
      <c r="Q16" s="103">
        <v>14698108</v>
      </c>
      <c r="R16" s="46">
        <f t="shared" si="4"/>
        <v>5509</v>
      </c>
      <c r="S16" s="47">
        <f t="shared" si="5"/>
        <v>132.21600000000001</v>
      </c>
      <c r="T16" s="47">
        <f t="shared" si="6"/>
        <v>5.5090000000000003</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49583952</v>
      </c>
      <c r="AH16" s="49">
        <f t="shared" si="9"/>
        <v>1089</v>
      </c>
      <c r="AI16" s="50">
        <f t="shared" si="8"/>
        <v>197.67652931566525</v>
      </c>
      <c r="AJ16" s="95">
        <v>0</v>
      </c>
      <c r="AK16" s="95">
        <v>0</v>
      </c>
      <c r="AL16" s="95">
        <v>1</v>
      </c>
      <c r="AM16" s="95">
        <v>1</v>
      </c>
      <c r="AN16" s="95">
        <v>1</v>
      </c>
      <c r="AO16" s="95">
        <v>0</v>
      </c>
      <c r="AP16" s="107">
        <v>11191100</v>
      </c>
      <c r="AQ16" s="107">
        <f>AP16-AP15</f>
        <v>0</v>
      </c>
      <c r="AR16" s="53">
        <v>1.1499999999999999</v>
      </c>
      <c r="AS16" s="52" t="s">
        <v>101</v>
      </c>
      <c r="AV16" s="39" t="s">
        <v>102</v>
      </c>
      <c r="AW16" s="39" t="s">
        <v>103</v>
      </c>
      <c r="AY16" s="94"/>
    </row>
    <row r="17" spans="1:51" x14ac:dyDescent="0.25">
      <c r="B17" s="40">
        <v>2.25</v>
      </c>
      <c r="C17" s="40">
        <v>0.29166666666666702</v>
      </c>
      <c r="D17" s="102">
        <v>5</v>
      </c>
      <c r="E17" s="41">
        <f t="shared" si="0"/>
        <v>3.5211267605633805</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132</v>
      </c>
      <c r="P17" s="103">
        <v>144</v>
      </c>
      <c r="Q17" s="103">
        <v>14703936</v>
      </c>
      <c r="R17" s="46">
        <f t="shared" si="4"/>
        <v>5828</v>
      </c>
      <c r="S17" s="47">
        <f t="shared" si="5"/>
        <v>139.87200000000001</v>
      </c>
      <c r="T17" s="47">
        <f t="shared" si="6"/>
        <v>5.8280000000000003</v>
      </c>
      <c r="U17" s="104">
        <v>9.1999999999999993</v>
      </c>
      <c r="V17" s="104">
        <f t="shared" si="7"/>
        <v>9.1999999999999993</v>
      </c>
      <c r="W17" s="105" t="s">
        <v>127</v>
      </c>
      <c r="X17" s="107">
        <v>0</v>
      </c>
      <c r="Y17" s="107">
        <v>1028</v>
      </c>
      <c r="Z17" s="107">
        <v>1187</v>
      </c>
      <c r="AA17" s="107">
        <v>1185</v>
      </c>
      <c r="AB17" s="107">
        <v>1187</v>
      </c>
      <c r="AC17" s="48" t="s">
        <v>90</v>
      </c>
      <c r="AD17" s="48" t="s">
        <v>90</v>
      </c>
      <c r="AE17" s="48" t="s">
        <v>90</v>
      </c>
      <c r="AF17" s="106" t="s">
        <v>90</v>
      </c>
      <c r="AG17" s="112">
        <v>49585127</v>
      </c>
      <c r="AH17" s="49">
        <f t="shared" si="9"/>
        <v>1175</v>
      </c>
      <c r="AI17" s="50">
        <f t="shared" si="8"/>
        <v>201.61290322580643</v>
      </c>
      <c r="AJ17" s="95">
        <v>0</v>
      </c>
      <c r="AK17" s="95">
        <v>1</v>
      </c>
      <c r="AL17" s="95">
        <v>1</v>
      </c>
      <c r="AM17" s="95">
        <v>1</v>
      </c>
      <c r="AN17" s="95">
        <v>1</v>
      </c>
      <c r="AO17" s="95">
        <v>0</v>
      </c>
      <c r="AP17" s="107">
        <v>11191100</v>
      </c>
      <c r="AQ17" s="107">
        <f t="shared" si="1"/>
        <v>0</v>
      </c>
      <c r="AR17" s="51"/>
      <c r="AS17" s="52" t="s">
        <v>101</v>
      </c>
      <c r="AT17" s="54"/>
      <c r="AV17" s="39" t="s">
        <v>104</v>
      </c>
      <c r="AW17" s="39" t="s">
        <v>105</v>
      </c>
      <c r="AY17" s="97"/>
    </row>
    <row r="18" spans="1:51" x14ac:dyDescent="0.25">
      <c r="B18" s="40">
        <v>2.2916666666666701</v>
      </c>
      <c r="C18" s="40">
        <v>0.33333333333333298</v>
      </c>
      <c r="D18" s="102">
        <v>5</v>
      </c>
      <c r="E18" s="41">
        <f t="shared" si="0"/>
        <v>3.5211267605633805</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132</v>
      </c>
      <c r="P18" s="103">
        <v>144</v>
      </c>
      <c r="Q18" s="103">
        <v>14709986</v>
      </c>
      <c r="R18" s="46">
        <f t="shared" si="4"/>
        <v>6050</v>
      </c>
      <c r="S18" s="47">
        <f t="shared" si="5"/>
        <v>145.19999999999999</v>
      </c>
      <c r="T18" s="47">
        <f t="shared" si="6"/>
        <v>6.05</v>
      </c>
      <c r="U18" s="104">
        <v>8.6999999999999993</v>
      </c>
      <c r="V18" s="104">
        <f t="shared" si="7"/>
        <v>8.6999999999999993</v>
      </c>
      <c r="W18" s="105" t="s">
        <v>127</v>
      </c>
      <c r="X18" s="107">
        <v>0</v>
      </c>
      <c r="Y18" s="107">
        <v>1026</v>
      </c>
      <c r="Z18" s="107">
        <v>1186</v>
      </c>
      <c r="AA18" s="107">
        <v>1185</v>
      </c>
      <c r="AB18" s="107">
        <v>1187</v>
      </c>
      <c r="AC18" s="48" t="s">
        <v>90</v>
      </c>
      <c r="AD18" s="48" t="s">
        <v>90</v>
      </c>
      <c r="AE18" s="48" t="s">
        <v>90</v>
      </c>
      <c r="AF18" s="106" t="s">
        <v>90</v>
      </c>
      <c r="AG18" s="112">
        <v>49586329</v>
      </c>
      <c r="AH18" s="49">
        <f t="shared" si="9"/>
        <v>1202</v>
      </c>
      <c r="AI18" s="50">
        <f t="shared" si="8"/>
        <v>198.67768595041323</v>
      </c>
      <c r="AJ18" s="95">
        <v>0</v>
      </c>
      <c r="AK18" s="95">
        <v>1</v>
      </c>
      <c r="AL18" s="95">
        <v>1</v>
      </c>
      <c r="AM18" s="95">
        <v>1</v>
      </c>
      <c r="AN18" s="95">
        <v>1</v>
      </c>
      <c r="AO18" s="95">
        <v>0</v>
      </c>
      <c r="AP18" s="107">
        <v>11191100</v>
      </c>
      <c r="AQ18" s="107">
        <f t="shared" si="1"/>
        <v>0</v>
      </c>
      <c r="AR18" s="51"/>
      <c r="AS18" s="52" t="s">
        <v>101</v>
      </c>
      <c r="AV18" s="39" t="s">
        <v>106</v>
      </c>
      <c r="AW18" s="39" t="s">
        <v>107</v>
      </c>
      <c r="AY18" s="97"/>
    </row>
    <row r="19" spans="1:51" x14ac:dyDescent="0.25">
      <c r="A19" s="94" t="s">
        <v>130</v>
      </c>
      <c r="B19" s="40">
        <v>2.3333333333333299</v>
      </c>
      <c r="C19" s="40">
        <v>0.375</v>
      </c>
      <c r="D19" s="102">
        <v>5</v>
      </c>
      <c r="E19" s="41">
        <f t="shared" si="0"/>
        <v>3.5211267605633805</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133</v>
      </c>
      <c r="P19" s="103">
        <v>142</v>
      </c>
      <c r="Q19" s="103">
        <v>14715993</v>
      </c>
      <c r="R19" s="46">
        <f t="shared" si="4"/>
        <v>6007</v>
      </c>
      <c r="S19" s="47">
        <f t="shared" si="5"/>
        <v>144.16800000000001</v>
      </c>
      <c r="T19" s="47">
        <f t="shared" si="6"/>
        <v>6.0069999999999997</v>
      </c>
      <c r="U19" s="104">
        <v>8.1999999999999993</v>
      </c>
      <c r="V19" s="104">
        <f t="shared" si="7"/>
        <v>8.1999999999999993</v>
      </c>
      <c r="W19" s="105" t="s">
        <v>127</v>
      </c>
      <c r="X19" s="107">
        <v>0</v>
      </c>
      <c r="Y19" s="107">
        <v>1027</v>
      </c>
      <c r="Z19" s="107">
        <v>1187</v>
      </c>
      <c r="AA19" s="107">
        <v>1185</v>
      </c>
      <c r="AB19" s="107">
        <v>1187</v>
      </c>
      <c r="AC19" s="48" t="s">
        <v>90</v>
      </c>
      <c r="AD19" s="48" t="s">
        <v>90</v>
      </c>
      <c r="AE19" s="48" t="s">
        <v>90</v>
      </c>
      <c r="AF19" s="106" t="s">
        <v>90</v>
      </c>
      <c r="AG19" s="112">
        <v>49587519</v>
      </c>
      <c r="AH19" s="49">
        <f t="shared" si="9"/>
        <v>1190</v>
      </c>
      <c r="AI19" s="50">
        <f t="shared" si="8"/>
        <v>198.10221408356918</v>
      </c>
      <c r="AJ19" s="95">
        <v>0</v>
      </c>
      <c r="AK19" s="95">
        <v>1</v>
      </c>
      <c r="AL19" s="95">
        <v>1</v>
      </c>
      <c r="AM19" s="95">
        <v>1</v>
      </c>
      <c r="AN19" s="95">
        <v>1</v>
      </c>
      <c r="AO19" s="95">
        <v>0</v>
      </c>
      <c r="AP19" s="107">
        <v>11191100</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139</v>
      </c>
      <c r="P20" s="103">
        <v>142</v>
      </c>
      <c r="Q20" s="103">
        <v>14722019</v>
      </c>
      <c r="R20" s="46">
        <f t="shared" si="4"/>
        <v>6026</v>
      </c>
      <c r="S20" s="47">
        <f t="shared" si="5"/>
        <v>144.624</v>
      </c>
      <c r="T20" s="47">
        <f t="shared" si="6"/>
        <v>6.0259999999999998</v>
      </c>
      <c r="U20" s="104">
        <v>7.6</v>
      </c>
      <c r="V20" s="104">
        <f t="shared" si="7"/>
        <v>7.6</v>
      </c>
      <c r="W20" s="105" t="s">
        <v>127</v>
      </c>
      <c r="X20" s="107">
        <v>0</v>
      </c>
      <c r="Y20" s="107">
        <v>1026</v>
      </c>
      <c r="Z20" s="107">
        <v>1187</v>
      </c>
      <c r="AA20" s="107">
        <v>1185</v>
      </c>
      <c r="AB20" s="107">
        <v>1187</v>
      </c>
      <c r="AC20" s="48" t="s">
        <v>90</v>
      </c>
      <c r="AD20" s="48" t="s">
        <v>90</v>
      </c>
      <c r="AE20" s="48" t="s">
        <v>90</v>
      </c>
      <c r="AF20" s="106" t="s">
        <v>90</v>
      </c>
      <c r="AG20" s="112">
        <v>49588704</v>
      </c>
      <c r="AH20" s="49">
        <f t="shared" si="9"/>
        <v>1185</v>
      </c>
      <c r="AI20" s="50">
        <f t="shared" si="8"/>
        <v>196.64785927646864</v>
      </c>
      <c r="AJ20" s="95">
        <v>0</v>
      </c>
      <c r="AK20" s="95">
        <v>1</v>
      </c>
      <c r="AL20" s="95">
        <v>1</v>
      </c>
      <c r="AM20" s="95">
        <v>1</v>
      </c>
      <c r="AN20" s="95">
        <v>1</v>
      </c>
      <c r="AO20" s="95">
        <v>0</v>
      </c>
      <c r="AP20" s="107">
        <v>11191100</v>
      </c>
      <c r="AQ20" s="107">
        <v>0</v>
      </c>
      <c r="AR20" s="53">
        <v>1.19</v>
      </c>
      <c r="AS20" s="52" t="s">
        <v>130</v>
      </c>
      <c r="AY20" s="97"/>
    </row>
    <row r="21" spans="1:51" x14ac:dyDescent="0.25">
      <c r="B21" s="40">
        <v>2.4166666666666701</v>
      </c>
      <c r="C21" s="40">
        <v>0.45833333333333298</v>
      </c>
      <c r="D21" s="102">
        <v>5</v>
      </c>
      <c r="E21" s="41">
        <f t="shared" si="0"/>
        <v>3.5211267605633805</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136</v>
      </c>
      <c r="P21" s="103">
        <v>143</v>
      </c>
      <c r="Q21" s="103">
        <v>14728147</v>
      </c>
      <c r="R21" s="46">
        <f t="shared" si="4"/>
        <v>6128</v>
      </c>
      <c r="S21" s="47">
        <f t="shared" si="5"/>
        <v>147.072</v>
      </c>
      <c r="T21" s="47">
        <f t="shared" si="6"/>
        <v>6.1280000000000001</v>
      </c>
      <c r="U21" s="104">
        <v>7.1</v>
      </c>
      <c r="V21" s="104">
        <f t="shared" si="7"/>
        <v>7.1</v>
      </c>
      <c r="W21" s="105" t="s">
        <v>127</v>
      </c>
      <c r="X21" s="107">
        <v>0</v>
      </c>
      <c r="Y21" s="107">
        <v>1027</v>
      </c>
      <c r="Z21" s="107">
        <v>1187</v>
      </c>
      <c r="AA21" s="107">
        <v>1185</v>
      </c>
      <c r="AB21" s="107">
        <v>1187</v>
      </c>
      <c r="AC21" s="48" t="s">
        <v>90</v>
      </c>
      <c r="AD21" s="48" t="s">
        <v>90</v>
      </c>
      <c r="AE21" s="48" t="s">
        <v>90</v>
      </c>
      <c r="AF21" s="106" t="s">
        <v>90</v>
      </c>
      <c r="AG21" s="112">
        <v>49589896</v>
      </c>
      <c r="AH21" s="49">
        <f t="shared" si="9"/>
        <v>1192</v>
      </c>
      <c r="AI21" s="50">
        <f t="shared" si="8"/>
        <v>194.51697127937337</v>
      </c>
      <c r="AJ21" s="95">
        <v>0</v>
      </c>
      <c r="AK21" s="95">
        <v>1</v>
      </c>
      <c r="AL21" s="95">
        <v>1</v>
      </c>
      <c r="AM21" s="95">
        <v>1</v>
      </c>
      <c r="AN21" s="95">
        <v>1</v>
      </c>
      <c r="AO21" s="95">
        <v>0</v>
      </c>
      <c r="AP21" s="107">
        <v>11191100</v>
      </c>
      <c r="AQ21" s="107">
        <f t="shared" si="1"/>
        <v>0</v>
      </c>
      <c r="AR21" s="51"/>
      <c r="AS21" s="52" t="s">
        <v>101</v>
      </c>
      <c r="AY21" s="97"/>
    </row>
    <row r="22" spans="1:51" x14ac:dyDescent="0.25">
      <c r="A22" s="94" t="s">
        <v>135</v>
      </c>
      <c r="B22" s="40">
        <v>2.4583333333333299</v>
      </c>
      <c r="C22" s="40">
        <v>0.5</v>
      </c>
      <c r="D22" s="102">
        <v>5</v>
      </c>
      <c r="E22" s="41">
        <f t="shared" si="0"/>
        <v>3.5211267605633805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133</v>
      </c>
      <c r="P22" s="103">
        <v>139</v>
      </c>
      <c r="Q22" s="103">
        <v>14734151</v>
      </c>
      <c r="R22" s="46">
        <f t="shared" si="4"/>
        <v>6004</v>
      </c>
      <c r="S22" s="47">
        <f t="shared" si="5"/>
        <v>144.096</v>
      </c>
      <c r="T22" s="47">
        <f t="shared" si="6"/>
        <v>6.0039999999999996</v>
      </c>
      <c r="U22" s="104">
        <v>6.7</v>
      </c>
      <c r="V22" s="104">
        <f t="shared" si="7"/>
        <v>6.7</v>
      </c>
      <c r="W22" s="105" t="s">
        <v>127</v>
      </c>
      <c r="X22" s="107">
        <v>0</v>
      </c>
      <c r="Y22" s="107">
        <v>1026</v>
      </c>
      <c r="Z22" s="107">
        <v>1187</v>
      </c>
      <c r="AA22" s="107">
        <v>1185</v>
      </c>
      <c r="AB22" s="107">
        <v>1187</v>
      </c>
      <c r="AC22" s="48" t="s">
        <v>90</v>
      </c>
      <c r="AD22" s="48" t="s">
        <v>90</v>
      </c>
      <c r="AE22" s="48" t="s">
        <v>90</v>
      </c>
      <c r="AF22" s="106" t="s">
        <v>90</v>
      </c>
      <c r="AG22" s="112">
        <v>49591093</v>
      </c>
      <c r="AH22" s="49">
        <f t="shared" si="9"/>
        <v>1197</v>
      </c>
      <c r="AI22" s="50">
        <f t="shared" si="8"/>
        <v>199.36708860759495</v>
      </c>
      <c r="AJ22" s="95">
        <v>0</v>
      </c>
      <c r="AK22" s="95">
        <v>1</v>
      </c>
      <c r="AL22" s="95">
        <v>1</v>
      </c>
      <c r="AM22" s="95">
        <v>1</v>
      </c>
      <c r="AN22" s="95">
        <v>1</v>
      </c>
      <c r="AO22" s="95">
        <v>0</v>
      </c>
      <c r="AP22" s="107">
        <v>11191100</v>
      </c>
      <c r="AQ22" s="107">
        <f t="shared" si="1"/>
        <v>0</v>
      </c>
      <c r="AR22" s="51"/>
      <c r="AS22" s="52" t="s">
        <v>101</v>
      </c>
      <c r="AV22" s="55" t="s">
        <v>110</v>
      </c>
      <c r="AY22" s="97"/>
    </row>
    <row r="23" spans="1:51" x14ac:dyDescent="0.25">
      <c r="B23" s="40">
        <v>2.5</v>
      </c>
      <c r="C23" s="40">
        <v>0.54166666666666696</v>
      </c>
      <c r="D23" s="102">
        <v>5</v>
      </c>
      <c r="E23" s="41">
        <f t="shared" si="0"/>
        <v>3.5211267605633805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135</v>
      </c>
      <c r="P23" s="103">
        <v>142</v>
      </c>
      <c r="Q23" s="103">
        <v>14740253</v>
      </c>
      <c r="R23" s="46">
        <f t="shared" si="4"/>
        <v>6102</v>
      </c>
      <c r="S23" s="47">
        <f t="shared" si="5"/>
        <v>146.44800000000001</v>
      </c>
      <c r="T23" s="47">
        <f t="shared" si="6"/>
        <v>6.1020000000000003</v>
      </c>
      <c r="U23" s="104">
        <v>6.2</v>
      </c>
      <c r="V23" s="104">
        <f t="shared" si="7"/>
        <v>6.2</v>
      </c>
      <c r="W23" s="105" t="s">
        <v>127</v>
      </c>
      <c r="X23" s="107">
        <v>0</v>
      </c>
      <c r="Y23" s="107">
        <v>1026</v>
      </c>
      <c r="Z23" s="107">
        <v>1187</v>
      </c>
      <c r="AA23" s="107">
        <v>1185</v>
      </c>
      <c r="AB23" s="107">
        <v>1187</v>
      </c>
      <c r="AC23" s="48" t="s">
        <v>90</v>
      </c>
      <c r="AD23" s="48" t="s">
        <v>90</v>
      </c>
      <c r="AE23" s="48" t="s">
        <v>90</v>
      </c>
      <c r="AF23" s="106" t="s">
        <v>90</v>
      </c>
      <c r="AG23" s="112">
        <v>49592269</v>
      </c>
      <c r="AH23" s="49">
        <f t="shared" si="9"/>
        <v>1176</v>
      </c>
      <c r="AI23" s="50">
        <f t="shared" si="8"/>
        <v>192.72369714847591</v>
      </c>
      <c r="AJ23" s="95">
        <v>0</v>
      </c>
      <c r="AK23" s="95">
        <v>1</v>
      </c>
      <c r="AL23" s="95">
        <v>1</v>
      </c>
      <c r="AM23" s="95">
        <v>1</v>
      </c>
      <c r="AN23" s="95">
        <v>1</v>
      </c>
      <c r="AO23" s="95">
        <v>0</v>
      </c>
      <c r="AP23" s="107">
        <v>11191100</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130</v>
      </c>
      <c r="P24" s="103">
        <v>144</v>
      </c>
      <c r="Q24" s="103">
        <v>14746195</v>
      </c>
      <c r="R24" s="46">
        <f t="shared" si="4"/>
        <v>5942</v>
      </c>
      <c r="S24" s="47">
        <f t="shared" si="5"/>
        <v>142.608</v>
      </c>
      <c r="T24" s="47">
        <f t="shared" si="6"/>
        <v>5.9420000000000002</v>
      </c>
      <c r="U24" s="104">
        <v>5.8</v>
      </c>
      <c r="V24" s="104">
        <f t="shared" si="7"/>
        <v>5.8</v>
      </c>
      <c r="W24" s="105" t="s">
        <v>127</v>
      </c>
      <c r="X24" s="107">
        <v>0</v>
      </c>
      <c r="Y24" s="107">
        <v>1026</v>
      </c>
      <c r="Z24" s="107">
        <v>1187</v>
      </c>
      <c r="AA24" s="107">
        <v>1185</v>
      </c>
      <c r="AB24" s="107">
        <v>1187</v>
      </c>
      <c r="AC24" s="48" t="s">
        <v>90</v>
      </c>
      <c r="AD24" s="48" t="s">
        <v>90</v>
      </c>
      <c r="AE24" s="48" t="s">
        <v>90</v>
      </c>
      <c r="AF24" s="106" t="s">
        <v>90</v>
      </c>
      <c r="AG24" s="112">
        <v>49593448</v>
      </c>
      <c r="AH24" s="49">
        <f>IF(ISBLANK(AG24),"-",AG24-AG23)</f>
        <v>1179</v>
      </c>
      <c r="AI24" s="50">
        <f t="shared" si="8"/>
        <v>198.41804106361494</v>
      </c>
      <c r="AJ24" s="95">
        <v>0</v>
      </c>
      <c r="AK24" s="95">
        <v>1</v>
      </c>
      <c r="AL24" s="95">
        <v>1</v>
      </c>
      <c r="AM24" s="95">
        <v>1</v>
      </c>
      <c r="AN24" s="95">
        <v>1</v>
      </c>
      <c r="AO24" s="95">
        <v>0</v>
      </c>
      <c r="AP24" s="107">
        <v>11191100</v>
      </c>
      <c r="AQ24" s="107">
        <f t="shared" si="1"/>
        <v>0</v>
      </c>
      <c r="AR24" s="53">
        <v>1.23</v>
      </c>
      <c r="AS24" s="52" t="s">
        <v>113</v>
      </c>
      <c r="AV24" s="58" t="s">
        <v>29</v>
      </c>
      <c r="AW24" s="58">
        <v>14.7</v>
      </c>
      <c r="AY24" s="97"/>
    </row>
    <row r="25" spans="1:51" x14ac:dyDescent="0.25">
      <c r="A25" s="94" t="s">
        <v>130</v>
      </c>
      <c r="B25" s="40">
        <v>2.5833333333333299</v>
      </c>
      <c r="C25" s="40">
        <v>0.625</v>
      </c>
      <c r="D25" s="102">
        <v>5</v>
      </c>
      <c r="E25" s="41">
        <f t="shared" si="0"/>
        <v>3.5211267605633805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136</v>
      </c>
      <c r="P25" s="103">
        <v>138</v>
      </c>
      <c r="Q25" s="103">
        <v>14752006</v>
      </c>
      <c r="R25" s="46">
        <f t="shared" si="4"/>
        <v>5811</v>
      </c>
      <c r="S25" s="47">
        <f t="shared" si="5"/>
        <v>139.464</v>
      </c>
      <c r="T25" s="47">
        <f t="shared" si="6"/>
        <v>5.8109999999999999</v>
      </c>
      <c r="U25" s="104">
        <v>5.5</v>
      </c>
      <c r="V25" s="104">
        <f t="shared" si="7"/>
        <v>5.5</v>
      </c>
      <c r="W25" s="105" t="s">
        <v>127</v>
      </c>
      <c r="X25" s="107">
        <v>0</v>
      </c>
      <c r="Y25" s="107">
        <v>1025</v>
      </c>
      <c r="Z25" s="107">
        <v>1187</v>
      </c>
      <c r="AA25" s="107">
        <v>1185</v>
      </c>
      <c r="AB25" s="107">
        <v>1188</v>
      </c>
      <c r="AC25" s="48" t="s">
        <v>90</v>
      </c>
      <c r="AD25" s="48" t="s">
        <v>90</v>
      </c>
      <c r="AE25" s="48" t="s">
        <v>90</v>
      </c>
      <c r="AF25" s="106" t="s">
        <v>90</v>
      </c>
      <c r="AG25" s="112">
        <v>49594594</v>
      </c>
      <c r="AH25" s="49">
        <f t="shared" si="9"/>
        <v>1146</v>
      </c>
      <c r="AI25" s="50">
        <f t="shared" si="8"/>
        <v>197.21218378936499</v>
      </c>
      <c r="AJ25" s="95">
        <v>0</v>
      </c>
      <c r="AK25" s="95">
        <v>1</v>
      </c>
      <c r="AL25" s="95">
        <v>1</v>
      </c>
      <c r="AM25" s="95">
        <v>1</v>
      </c>
      <c r="AN25" s="95">
        <v>1</v>
      </c>
      <c r="AO25" s="95">
        <v>0</v>
      </c>
      <c r="AP25" s="107">
        <v>11191100</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136</v>
      </c>
      <c r="P26" s="103">
        <v>140</v>
      </c>
      <c r="Q26" s="103">
        <v>14758244</v>
      </c>
      <c r="R26" s="46">
        <f t="shared" si="4"/>
        <v>6238</v>
      </c>
      <c r="S26" s="47">
        <f t="shared" si="5"/>
        <v>149.71199999999999</v>
      </c>
      <c r="T26" s="47">
        <f t="shared" si="6"/>
        <v>6.2380000000000004</v>
      </c>
      <c r="U26" s="104">
        <v>5.0999999999999996</v>
      </c>
      <c r="V26" s="104">
        <f t="shared" si="7"/>
        <v>5.0999999999999996</v>
      </c>
      <c r="W26" s="105" t="s">
        <v>127</v>
      </c>
      <c r="X26" s="107">
        <v>0</v>
      </c>
      <c r="Y26" s="107">
        <v>1025</v>
      </c>
      <c r="Z26" s="107">
        <v>1188</v>
      </c>
      <c r="AA26" s="107">
        <v>1185</v>
      </c>
      <c r="AB26" s="107">
        <v>1186</v>
      </c>
      <c r="AC26" s="48" t="s">
        <v>90</v>
      </c>
      <c r="AD26" s="48" t="s">
        <v>90</v>
      </c>
      <c r="AE26" s="48" t="s">
        <v>90</v>
      </c>
      <c r="AF26" s="106" t="s">
        <v>90</v>
      </c>
      <c r="AG26" s="112">
        <v>49595800</v>
      </c>
      <c r="AH26" s="49">
        <f t="shared" si="9"/>
        <v>1206</v>
      </c>
      <c r="AI26" s="50">
        <f t="shared" si="8"/>
        <v>193.33119589612053</v>
      </c>
      <c r="AJ26" s="95">
        <v>0</v>
      </c>
      <c r="AK26" s="95">
        <v>1</v>
      </c>
      <c r="AL26" s="95">
        <v>1</v>
      </c>
      <c r="AM26" s="95">
        <v>1</v>
      </c>
      <c r="AN26" s="95">
        <v>1</v>
      </c>
      <c r="AO26" s="95">
        <v>0</v>
      </c>
      <c r="AP26" s="107">
        <v>11191100</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136</v>
      </c>
      <c r="P27" s="103">
        <v>142</v>
      </c>
      <c r="Q27" s="103">
        <v>14764462</v>
      </c>
      <c r="R27" s="46">
        <f t="shared" si="4"/>
        <v>6218</v>
      </c>
      <c r="S27" s="47">
        <f t="shared" si="5"/>
        <v>149.232</v>
      </c>
      <c r="T27" s="47">
        <f t="shared" si="6"/>
        <v>6.218</v>
      </c>
      <c r="U27" s="104">
        <v>4.8</v>
      </c>
      <c r="V27" s="104">
        <f t="shared" si="7"/>
        <v>4.8</v>
      </c>
      <c r="W27" s="105" t="s">
        <v>127</v>
      </c>
      <c r="X27" s="107">
        <v>0</v>
      </c>
      <c r="Y27" s="107">
        <v>1026</v>
      </c>
      <c r="Z27" s="107">
        <v>1187</v>
      </c>
      <c r="AA27" s="107">
        <v>1185</v>
      </c>
      <c r="AB27" s="107">
        <v>1187</v>
      </c>
      <c r="AC27" s="48" t="s">
        <v>90</v>
      </c>
      <c r="AD27" s="48" t="s">
        <v>90</v>
      </c>
      <c r="AE27" s="48" t="s">
        <v>90</v>
      </c>
      <c r="AF27" s="106" t="s">
        <v>90</v>
      </c>
      <c r="AG27" s="112">
        <v>49597028</v>
      </c>
      <c r="AH27" s="49">
        <f t="shared" si="9"/>
        <v>1228</v>
      </c>
      <c r="AI27" s="50">
        <f t="shared" si="8"/>
        <v>197.49115471212608</v>
      </c>
      <c r="AJ27" s="95">
        <v>0</v>
      </c>
      <c r="AK27" s="95">
        <v>1</v>
      </c>
      <c r="AL27" s="95">
        <v>1</v>
      </c>
      <c r="AM27" s="95">
        <v>1</v>
      </c>
      <c r="AN27" s="95">
        <v>1</v>
      </c>
      <c r="AO27" s="95">
        <v>0</v>
      </c>
      <c r="AP27" s="107">
        <v>11191100</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135</v>
      </c>
      <c r="P28" s="103">
        <v>142</v>
      </c>
      <c r="Q28" s="103">
        <v>14770004</v>
      </c>
      <c r="R28" s="46">
        <f t="shared" si="4"/>
        <v>5542</v>
      </c>
      <c r="S28" s="47">
        <f t="shared" si="5"/>
        <v>133.00800000000001</v>
      </c>
      <c r="T28" s="47">
        <f t="shared" si="6"/>
        <v>5.5419999999999998</v>
      </c>
      <c r="U28" s="104">
        <v>4.5</v>
      </c>
      <c r="V28" s="104">
        <f t="shared" si="7"/>
        <v>4.5</v>
      </c>
      <c r="W28" s="105" t="s">
        <v>127</v>
      </c>
      <c r="X28" s="107">
        <v>0</v>
      </c>
      <c r="Y28" s="107">
        <v>1015</v>
      </c>
      <c r="Z28" s="107">
        <v>1188</v>
      </c>
      <c r="AA28" s="107">
        <v>1185</v>
      </c>
      <c r="AB28" s="107">
        <v>1186</v>
      </c>
      <c r="AC28" s="48" t="s">
        <v>90</v>
      </c>
      <c r="AD28" s="48" t="s">
        <v>90</v>
      </c>
      <c r="AE28" s="48" t="s">
        <v>90</v>
      </c>
      <c r="AF28" s="106" t="s">
        <v>90</v>
      </c>
      <c r="AG28" s="112">
        <v>49598176</v>
      </c>
      <c r="AH28" s="49">
        <f t="shared" si="9"/>
        <v>1148</v>
      </c>
      <c r="AI28" s="50">
        <f t="shared" si="8"/>
        <v>207.14543486106101</v>
      </c>
      <c r="AJ28" s="95">
        <v>0</v>
      </c>
      <c r="AK28" s="95">
        <v>1</v>
      </c>
      <c r="AL28" s="95">
        <v>1</v>
      </c>
      <c r="AM28" s="95">
        <v>1</v>
      </c>
      <c r="AN28" s="95">
        <v>1</v>
      </c>
      <c r="AO28" s="95">
        <v>0</v>
      </c>
      <c r="AP28" s="107">
        <v>11191100</v>
      </c>
      <c r="AQ28" s="107">
        <f t="shared" si="1"/>
        <v>0</v>
      </c>
      <c r="AR28" s="53">
        <v>1</v>
      </c>
      <c r="AS28" s="52" t="s">
        <v>113</v>
      </c>
      <c r="AV28" s="58" t="s">
        <v>116</v>
      </c>
      <c r="AW28" s="58">
        <v>101.325</v>
      </c>
      <c r="AY28" s="97"/>
    </row>
    <row r="29" spans="1:51" x14ac:dyDescent="0.25">
      <c r="A29" s="94" t="s">
        <v>130</v>
      </c>
      <c r="B29" s="40">
        <v>2.75</v>
      </c>
      <c r="C29" s="40">
        <v>0.79166666666666896</v>
      </c>
      <c r="D29" s="102">
        <v>5</v>
      </c>
      <c r="E29" s="41">
        <f t="shared" si="0"/>
        <v>3.5211267605633805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134</v>
      </c>
      <c r="P29" s="103">
        <v>136</v>
      </c>
      <c r="Q29" s="103">
        <v>14775644</v>
      </c>
      <c r="R29" s="46">
        <f t="shared" si="4"/>
        <v>5640</v>
      </c>
      <c r="S29" s="47">
        <f t="shared" si="5"/>
        <v>135.36000000000001</v>
      </c>
      <c r="T29" s="47">
        <f t="shared" si="6"/>
        <v>5.64</v>
      </c>
      <c r="U29" s="104">
        <v>4.0999999999999996</v>
      </c>
      <c r="V29" s="104">
        <f t="shared" si="7"/>
        <v>4.0999999999999996</v>
      </c>
      <c r="W29" s="105" t="s">
        <v>127</v>
      </c>
      <c r="X29" s="107">
        <v>0</v>
      </c>
      <c r="Y29" s="107">
        <v>1015</v>
      </c>
      <c r="Z29" s="107">
        <v>1187</v>
      </c>
      <c r="AA29" s="107">
        <v>1185</v>
      </c>
      <c r="AB29" s="107">
        <v>1187</v>
      </c>
      <c r="AC29" s="48" t="s">
        <v>90</v>
      </c>
      <c r="AD29" s="48" t="s">
        <v>90</v>
      </c>
      <c r="AE29" s="48" t="s">
        <v>90</v>
      </c>
      <c r="AF29" s="106" t="s">
        <v>90</v>
      </c>
      <c r="AG29" s="112">
        <v>49599304</v>
      </c>
      <c r="AH29" s="49">
        <f t="shared" si="9"/>
        <v>1128</v>
      </c>
      <c r="AI29" s="50">
        <f t="shared" si="8"/>
        <v>200</v>
      </c>
      <c r="AJ29" s="95">
        <v>0</v>
      </c>
      <c r="AK29" s="95">
        <v>1</v>
      </c>
      <c r="AL29" s="95">
        <v>1</v>
      </c>
      <c r="AM29" s="95">
        <v>1</v>
      </c>
      <c r="AN29" s="95">
        <v>1</v>
      </c>
      <c r="AO29" s="95">
        <v>0</v>
      </c>
      <c r="AP29" s="107">
        <v>11191100</v>
      </c>
      <c r="AQ29" s="107">
        <f t="shared" si="1"/>
        <v>0</v>
      </c>
      <c r="AR29" s="51"/>
      <c r="AS29" s="52" t="s">
        <v>113</v>
      </c>
      <c r="AY29" s="97"/>
    </row>
    <row r="30" spans="1:51" x14ac:dyDescent="0.25">
      <c r="B30" s="40">
        <v>2.7916666666666701</v>
      </c>
      <c r="C30" s="40">
        <v>0.83333333333333703</v>
      </c>
      <c r="D30" s="102">
        <v>5</v>
      </c>
      <c r="E30" s="41">
        <f t="shared" si="0"/>
        <v>3.5211267605633805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135</v>
      </c>
      <c r="P30" s="103">
        <v>132</v>
      </c>
      <c r="Q30" s="103">
        <v>14781476</v>
      </c>
      <c r="R30" s="46">
        <f t="shared" si="4"/>
        <v>5832</v>
      </c>
      <c r="S30" s="47">
        <f t="shared" si="5"/>
        <v>139.96799999999999</v>
      </c>
      <c r="T30" s="47">
        <f t="shared" si="6"/>
        <v>5.8319999999999999</v>
      </c>
      <c r="U30" s="104">
        <v>3.9</v>
      </c>
      <c r="V30" s="104">
        <f t="shared" si="7"/>
        <v>3.9</v>
      </c>
      <c r="W30" s="105" t="s">
        <v>127</v>
      </c>
      <c r="X30" s="107">
        <v>0</v>
      </c>
      <c r="Y30" s="107">
        <v>994</v>
      </c>
      <c r="Z30" s="107">
        <v>1186</v>
      </c>
      <c r="AA30" s="107">
        <v>1185</v>
      </c>
      <c r="AB30" s="107">
        <v>1187</v>
      </c>
      <c r="AC30" s="48" t="s">
        <v>90</v>
      </c>
      <c r="AD30" s="48" t="s">
        <v>90</v>
      </c>
      <c r="AE30" s="48" t="s">
        <v>90</v>
      </c>
      <c r="AF30" s="106" t="s">
        <v>90</v>
      </c>
      <c r="AG30" s="112">
        <v>49600494</v>
      </c>
      <c r="AH30" s="49">
        <f t="shared" si="9"/>
        <v>1190</v>
      </c>
      <c r="AI30" s="50">
        <f t="shared" si="8"/>
        <v>204.04663923182443</v>
      </c>
      <c r="AJ30" s="95">
        <v>0</v>
      </c>
      <c r="AK30" s="95">
        <v>1</v>
      </c>
      <c r="AL30" s="95">
        <v>1</v>
      </c>
      <c r="AM30" s="95">
        <v>1</v>
      </c>
      <c r="AN30" s="95">
        <v>1</v>
      </c>
      <c r="AO30" s="95">
        <v>0</v>
      </c>
      <c r="AP30" s="107">
        <v>11191100</v>
      </c>
      <c r="AQ30" s="107">
        <f t="shared" si="1"/>
        <v>0</v>
      </c>
      <c r="AR30" s="51"/>
      <c r="AS30" s="52" t="s">
        <v>113</v>
      </c>
      <c r="AV30" s="273" t="s">
        <v>117</v>
      </c>
      <c r="AW30" s="273"/>
      <c r="AY30" s="97"/>
    </row>
    <row r="31" spans="1:51" x14ac:dyDescent="0.25">
      <c r="B31" s="40">
        <v>2.8333333333333299</v>
      </c>
      <c r="C31" s="40">
        <v>0.875000000000004</v>
      </c>
      <c r="D31" s="102">
        <v>5</v>
      </c>
      <c r="E31" s="41">
        <f t="shared" si="0"/>
        <v>3.5211267605633805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129</v>
      </c>
      <c r="P31" s="103">
        <v>133</v>
      </c>
      <c r="Q31" s="103">
        <v>14787102</v>
      </c>
      <c r="R31" s="46">
        <f t="shared" si="4"/>
        <v>5626</v>
      </c>
      <c r="S31" s="47">
        <f t="shared" si="5"/>
        <v>135.024</v>
      </c>
      <c r="T31" s="47">
        <f t="shared" si="6"/>
        <v>5.6260000000000003</v>
      </c>
      <c r="U31" s="104">
        <v>3.6</v>
      </c>
      <c r="V31" s="104">
        <f t="shared" si="7"/>
        <v>3.6</v>
      </c>
      <c r="W31" s="105" t="s">
        <v>127</v>
      </c>
      <c r="X31" s="107">
        <v>0</v>
      </c>
      <c r="Y31" s="107">
        <v>1045</v>
      </c>
      <c r="Z31" s="107">
        <v>1187</v>
      </c>
      <c r="AA31" s="107">
        <v>1185</v>
      </c>
      <c r="AB31" s="107">
        <v>1187</v>
      </c>
      <c r="AC31" s="48" t="s">
        <v>90</v>
      </c>
      <c r="AD31" s="48" t="s">
        <v>90</v>
      </c>
      <c r="AE31" s="48" t="s">
        <v>90</v>
      </c>
      <c r="AF31" s="106" t="s">
        <v>90</v>
      </c>
      <c r="AG31" s="112">
        <v>49601634</v>
      </c>
      <c r="AH31" s="49">
        <f t="shared" si="9"/>
        <v>1140</v>
      </c>
      <c r="AI31" s="50">
        <f t="shared" si="8"/>
        <v>202.630643441166</v>
      </c>
      <c r="AJ31" s="95">
        <v>0</v>
      </c>
      <c r="AK31" s="95">
        <v>1</v>
      </c>
      <c r="AL31" s="95">
        <v>1</v>
      </c>
      <c r="AM31" s="95">
        <v>1</v>
      </c>
      <c r="AN31" s="95">
        <v>1</v>
      </c>
      <c r="AO31" s="95">
        <v>0</v>
      </c>
      <c r="AP31" s="107">
        <v>11191100</v>
      </c>
      <c r="AQ31" s="107">
        <f t="shared" si="1"/>
        <v>0</v>
      </c>
      <c r="AR31" s="51"/>
      <c r="AS31" s="52" t="s">
        <v>113</v>
      </c>
      <c r="AV31" s="59" t="s">
        <v>29</v>
      </c>
      <c r="AW31" s="59" t="s">
        <v>74</v>
      </c>
      <c r="AY31" s="97"/>
    </row>
    <row r="32" spans="1:51" x14ac:dyDescent="0.25">
      <c r="B32" s="40">
        <v>2.875</v>
      </c>
      <c r="C32" s="40">
        <v>0.91666666666667096</v>
      </c>
      <c r="D32" s="102">
        <v>5</v>
      </c>
      <c r="E32" s="41">
        <f t="shared" si="0"/>
        <v>3.5211267605633805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128</v>
      </c>
      <c r="P32" s="103">
        <v>130</v>
      </c>
      <c r="Q32" s="103">
        <v>14792721</v>
      </c>
      <c r="R32" s="46">
        <f t="shared" si="4"/>
        <v>5619</v>
      </c>
      <c r="S32" s="47">
        <f t="shared" si="5"/>
        <v>134.85599999999999</v>
      </c>
      <c r="T32" s="47">
        <f t="shared" si="6"/>
        <v>5.6189999999999998</v>
      </c>
      <c r="U32" s="104">
        <v>3.4</v>
      </c>
      <c r="V32" s="104">
        <f t="shared" si="7"/>
        <v>3.4</v>
      </c>
      <c r="W32" s="105" t="s">
        <v>127</v>
      </c>
      <c r="X32" s="107">
        <v>0</v>
      </c>
      <c r="Y32" s="107">
        <v>1015</v>
      </c>
      <c r="Z32" s="107">
        <v>1187</v>
      </c>
      <c r="AA32" s="107">
        <v>1185</v>
      </c>
      <c r="AB32" s="107">
        <v>1187</v>
      </c>
      <c r="AC32" s="48" t="s">
        <v>90</v>
      </c>
      <c r="AD32" s="48" t="s">
        <v>90</v>
      </c>
      <c r="AE32" s="48" t="s">
        <v>90</v>
      </c>
      <c r="AF32" s="106" t="s">
        <v>90</v>
      </c>
      <c r="AG32" s="112">
        <v>49602824</v>
      </c>
      <c r="AH32" s="49">
        <f t="shared" si="9"/>
        <v>1190</v>
      </c>
      <c r="AI32" s="50">
        <f t="shared" si="8"/>
        <v>211.78145577504895</v>
      </c>
      <c r="AJ32" s="95">
        <v>0</v>
      </c>
      <c r="AK32" s="95">
        <v>1</v>
      </c>
      <c r="AL32" s="95">
        <v>1</v>
      </c>
      <c r="AM32" s="95">
        <v>1</v>
      </c>
      <c r="AN32" s="95">
        <v>1</v>
      </c>
      <c r="AO32" s="95">
        <v>0</v>
      </c>
      <c r="AP32" s="107">
        <v>11191100</v>
      </c>
      <c r="AQ32" s="107">
        <f t="shared" si="1"/>
        <v>0</v>
      </c>
      <c r="AR32" s="53">
        <v>1.2</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5</v>
      </c>
      <c r="E33" s="41">
        <f t="shared" si="0"/>
        <v>3.5211267605633805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136</v>
      </c>
      <c r="P33" s="103">
        <v>121</v>
      </c>
      <c r="Q33" s="103">
        <v>14797988</v>
      </c>
      <c r="R33" s="46">
        <f t="shared" si="4"/>
        <v>5267</v>
      </c>
      <c r="S33" s="47">
        <f t="shared" si="5"/>
        <v>126.408</v>
      </c>
      <c r="T33" s="47">
        <f t="shared" si="6"/>
        <v>5.2670000000000003</v>
      </c>
      <c r="U33" s="104">
        <v>3.8</v>
      </c>
      <c r="V33" s="104">
        <f t="shared" si="7"/>
        <v>3.8</v>
      </c>
      <c r="W33" s="105" t="s">
        <v>131</v>
      </c>
      <c r="X33" s="107">
        <v>0</v>
      </c>
      <c r="Y33" s="107">
        <v>0</v>
      </c>
      <c r="Z33" s="107">
        <v>1167</v>
      </c>
      <c r="AA33" s="107">
        <v>1185</v>
      </c>
      <c r="AB33" s="107">
        <v>1167</v>
      </c>
      <c r="AC33" s="48" t="s">
        <v>90</v>
      </c>
      <c r="AD33" s="48" t="s">
        <v>90</v>
      </c>
      <c r="AE33" s="48" t="s">
        <v>90</v>
      </c>
      <c r="AF33" s="106" t="s">
        <v>90</v>
      </c>
      <c r="AG33" s="112">
        <v>49603891</v>
      </c>
      <c r="AH33" s="49">
        <f t="shared" si="9"/>
        <v>1067</v>
      </c>
      <c r="AI33" s="50">
        <f t="shared" si="8"/>
        <v>202.58211505600909</v>
      </c>
      <c r="AJ33" s="95">
        <v>0</v>
      </c>
      <c r="AK33" s="95">
        <v>0</v>
      </c>
      <c r="AL33" s="95">
        <v>1</v>
      </c>
      <c r="AM33" s="95">
        <v>1</v>
      </c>
      <c r="AN33" s="95">
        <v>1</v>
      </c>
      <c r="AO33" s="95">
        <v>0.4</v>
      </c>
      <c r="AP33" s="107">
        <v>11191307</v>
      </c>
      <c r="AQ33" s="107">
        <f t="shared" si="1"/>
        <v>207</v>
      </c>
      <c r="AR33" s="51"/>
      <c r="AS33" s="52" t="s">
        <v>113</v>
      </c>
      <c r="AY33" s="97"/>
    </row>
    <row r="34" spans="2:51" x14ac:dyDescent="0.25">
      <c r="B34" s="40">
        <v>2.9583333333333299</v>
      </c>
      <c r="C34" s="40">
        <v>1</v>
      </c>
      <c r="D34" s="102">
        <v>5</v>
      </c>
      <c r="E34" s="41">
        <f t="shared" si="0"/>
        <v>3.5211267605633805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135</v>
      </c>
      <c r="P34" s="103">
        <v>120</v>
      </c>
      <c r="Q34" s="103">
        <v>14803084</v>
      </c>
      <c r="R34" s="46">
        <f t="shared" si="4"/>
        <v>5096</v>
      </c>
      <c r="S34" s="47">
        <f t="shared" si="5"/>
        <v>122.304</v>
      </c>
      <c r="T34" s="47">
        <f t="shared" si="6"/>
        <v>5.0960000000000001</v>
      </c>
      <c r="U34" s="104">
        <v>4.5</v>
      </c>
      <c r="V34" s="104">
        <f t="shared" si="7"/>
        <v>4.5</v>
      </c>
      <c r="W34" s="105" t="s">
        <v>131</v>
      </c>
      <c r="X34" s="107">
        <v>0</v>
      </c>
      <c r="Y34" s="107">
        <v>0</v>
      </c>
      <c r="Z34" s="107">
        <v>1167</v>
      </c>
      <c r="AA34" s="107">
        <v>1185</v>
      </c>
      <c r="AB34" s="107">
        <v>1167</v>
      </c>
      <c r="AC34" s="48" t="s">
        <v>90</v>
      </c>
      <c r="AD34" s="48" t="s">
        <v>90</v>
      </c>
      <c r="AE34" s="48" t="s">
        <v>90</v>
      </c>
      <c r="AF34" s="106" t="s">
        <v>90</v>
      </c>
      <c r="AG34" s="112">
        <v>49604929</v>
      </c>
      <c r="AH34" s="49">
        <f t="shared" si="9"/>
        <v>1038</v>
      </c>
      <c r="AI34" s="50">
        <f t="shared" si="8"/>
        <v>203.68916797488225</v>
      </c>
      <c r="AJ34" s="95">
        <v>0</v>
      </c>
      <c r="AK34" s="95">
        <v>0</v>
      </c>
      <c r="AL34" s="95">
        <v>1</v>
      </c>
      <c r="AM34" s="95">
        <v>1</v>
      </c>
      <c r="AN34" s="95">
        <v>1</v>
      </c>
      <c r="AO34" s="95">
        <v>0.4</v>
      </c>
      <c r="AP34" s="107">
        <v>11191525</v>
      </c>
      <c r="AQ34" s="107">
        <f t="shared" si="1"/>
        <v>218</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132570</v>
      </c>
      <c r="S35" s="65">
        <f>AVERAGE(S11:S34)</f>
        <v>132.57</v>
      </c>
      <c r="T35" s="65">
        <f>SUM(T11:T34)</f>
        <v>132.57</v>
      </c>
      <c r="U35" s="104"/>
      <c r="V35" s="91"/>
      <c r="W35" s="57"/>
      <c r="X35" s="85"/>
      <c r="Y35" s="86"/>
      <c r="Z35" s="86"/>
      <c r="AA35" s="86"/>
      <c r="AB35" s="87"/>
      <c r="AC35" s="85"/>
      <c r="AD35" s="86"/>
      <c r="AE35" s="87"/>
      <c r="AF35" s="88"/>
      <c r="AG35" s="66">
        <f>AG34-AG10</f>
        <v>26715</v>
      </c>
      <c r="AH35" s="67">
        <f>SUM(AH11:AH34)</f>
        <v>26715</v>
      </c>
      <c r="AI35" s="68">
        <f>$AH$35/$T35</f>
        <v>201.51618013125142</v>
      </c>
      <c r="AJ35" s="95"/>
      <c r="AK35" s="95"/>
      <c r="AL35" s="95"/>
      <c r="AM35" s="95"/>
      <c r="AN35" s="95"/>
      <c r="AO35" s="69"/>
      <c r="AP35" s="70">
        <f>AP34-AP10</f>
        <v>3970</v>
      </c>
      <c r="AQ35" s="71">
        <f>SUM(AQ11:AQ34)</f>
        <v>3970</v>
      </c>
      <c r="AR35" s="72">
        <f>AVERAGE(AR11:AR34)</f>
        <v>1.125</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221" t="s">
        <v>244</v>
      </c>
      <c r="C41" s="210"/>
      <c r="D41" s="210"/>
      <c r="E41" s="210"/>
      <c r="F41" s="210"/>
      <c r="G41" s="210"/>
      <c r="H41" s="210"/>
      <c r="I41" s="211"/>
      <c r="J41" s="211"/>
      <c r="K41" s="211"/>
      <c r="L41" s="211"/>
      <c r="M41" s="211"/>
      <c r="N41" s="211"/>
      <c r="O41" s="211"/>
      <c r="P41" s="211"/>
      <c r="Q41" s="211"/>
      <c r="R41" s="211"/>
      <c r="S41" s="212"/>
      <c r="T41" s="212"/>
      <c r="U41" s="212"/>
      <c r="V41" s="139"/>
      <c r="W41" s="98"/>
      <c r="X41" s="98"/>
      <c r="Y41" s="98"/>
      <c r="Z41" s="98"/>
      <c r="AA41" s="98"/>
      <c r="AB41" s="98"/>
      <c r="AC41" s="98"/>
      <c r="AD41" s="98"/>
      <c r="AE41" s="98"/>
      <c r="AM41" s="20"/>
      <c r="AN41" s="96"/>
      <c r="AO41" s="96"/>
      <c r="AP41" s="96"/>
      <c r="AQ41" s="96"/>
      <c r="AR41" s="98"/>
      <c r="AV41" s="73"/>
      <c r="AW41" s="73"/>
      <c r="AY41" s="97"/>
    </row>
    <row r="42" spans="2:51" x14ac:dyDescent="0.25">
      <c r="B42" s="135" t="s">
        <v>265</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163</v>
      </c>
      <c r="C44" s="99"/>
      <c r="D44" s="99"/>
      <c r="E44" s="99"/>
      <c r="F44" s="99"/>
      <c r="G44" s="99"/>
      <c r="H44" s="99"/>
      <c r="I44" s="100"/>
      <c r="J44" s="100"/>
      <c r="K44" s="100"/>
      <c r="L44" s="100"/>
      <c r="M44" s="100"/>
      <c r="N44" s="100"/>
      <c r="O44" s="100"/>
      <c r="P44" s="100"/>
      <c r="Q44" s="100"/>
      <c r="R44" s="100"/>
      <c r="S44" s="139"/>
      <c r="T44" s="139"/>
      <c r="U44" s="139"/>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99"/>
      <c r="D45" s="99"/>
      <c r="E45" s="99"/>
      <c r="F45" s="99"/>
      <c r="G45" s="99"/>
      <c r="H45" s="99"/>
      <c r="I45" s="100"/>
      <c r="J45" s="100"/>
      <c r="K45" s="100"/>
      <c r="L45" s="100"/>
      <c r="M45" s="100"/>
      <c r="N45" s="100"/>
      <c r="O45" s="100"/>
      <c r="P45" s="100"/>
      <c r="Q45" s="100"/>
      <c r="R45" s="100"/>
      <c r="S45" s="139"/>
      <c r="T45" s="139"/>
      <c r="U45" s="139"/>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99"/>
      <c r="D46" s="99"/>
      <c r="E46" s="99"/>
      <c r="F46" s="99"/>
      <c r="G46" s="99"/>
      <c r="H46" s="99"/>
      <c r="I46" s="100"/>
      <c r="J46" s="100"/>
      <c r="K46" s="100"/>
      <c r="L46" s="100"/>
      <c r="M46" s="100"/>
      <c r="N46" s="100"/>
      <c r="O46" s="100"/>
      <c r="P46" s="100"/>
      <c r="Q46" s="100"/>
      <c r="R46" s="100"/>
      <c r="S46" s="139"/>
      <c r="T46" s="139"/>
      <c r="U46" s="139"/>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155</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279</v>
      </c>
      <c r="C48" s="99"/>
      <c r="D48" s="192"/>
      <c r="E48" s="193"/>
      <c r="F48" s="193"/>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150"/>
      <c r="G49" s="150"/>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150"/>
      <c r="D50" s="150"/>
      <c r="E50" s="150"/>
      <c r="F50" s="150"/>
      <c r="G50" s="150"/>
      <c r="H50" s="99"/>
      <c r="I50" s="100"/>
      <c r="J50" s="100"/>
      <c r="K50" s="100"/>
      <c r="L50" s="100"/>
      <c r="M50" s="100"/>
      <c r="N50" s="100"/>
      <c r="O50" s="100"/>
      <c r="P50" s="100"/>
      <c r="Q50" s="100"/>
      <c r="R50" s="100"/>
      <c r="S50" s="139"/>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139"/>
      <c r="T51" s="139"/>
      <c r="U51" s="139"/>
      <c r="V51" s="139"/>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139"/>
      <c r="T52" s="139"/>
      <c r="U52" s="139"/>
      <c r="V52" s="139"/>
      <c r="W52" s="98"/>
      <c r="X52" s="98"/>
      <c r="Y52" s="98"/>
      <c r="Z52" s="98"/>
      <c r="AA52" s="98"/>
      <c r="AB52" s="98"/>
      <c r="AC52" s="98"/>
      <c r="AD52" s="98"/>
      <c r="AE52" s="98"/>
      <c r="AM52" s="20"/>
      <c r="AN52" s="96"/>
      <c r="AO52" s="96"/>
      <c r="AP52" s="96"/>
      <c r="AQ52" s="96"/>
      <c r="AR52" s="98"/>
      <c r="AV52" s="113"/>
      <c r="AW52" s="113"/>
      <c r="AY52" s="97"/>
    </row>
    <row r="53" spans="1:51" x14ac:dyDescent="0.25">
      <c r="A53" s="161"/>
      <c r="B53" s="114" t="s">
        <v>270</v>
      </c>
      <c r="C53" s="99"/>
      <c r="D53" s="99"/>
      <c r="E53" s="99"/>
      <c r="F53" s="99"/>
      <c r="G53" s="99"/>
      <c r="H53" s="99"/>
      <c r="I53" s="100"/>
      <c r="J53" s="100"/>
      <c r="K53" s="100"/>
      <c r="L53" s="100"/>
      <c r="M53" s="100"/>
      <c r="N53" s="100"/>
      <c r="O53" s="100"/>
      <c r="P53" s="100"/>
      <c r="Q53" s="100"/>
      <c r="R53" s="100"/>
      <c r="S53" s="139"/>
      <c r="T53" s="139"/>
      <c r="U53" s="139"/>
      <c r="V53" s="139"/>
      <c r="W53" s="98"/>
      <c r="X53" s="98"/>
      <c r="Y53" s="98"/>
      <c r="Z53" s="98"/>
      <c r="AA53" s="98"/>
      <c r="AB53" s="98"/>
      <c r="AC53" s="98"/>
      <c r="AD53" s="98"/>
      <c r="AE53" s="98"/>
      <c r="AM53" s="20"/>
      <c r="AN53" s="96"/>
      <c r="AO53" s="96"/>
      <c r="AP53" s="96"/>
      <c r="AQ53" s="96"/>
      <c r="AR53" s="98"/>
      <c r="AV53" s="113"/>
      <c r="AW53" s="113"/>
      <c r="AY53" s="97"/>
    </row>
    <row r="54" spans="1:51" x14ac:dyDescent="0.25">
      <c r="A54" s="161"/>
      <c r="B54" s="123" t="s">
        <v>134</v>
      </c>
      <c r="C54" s="99"/>
      <c r="D54" s="99"/>
      <c r="E54" s="99"/>
      <c r="F54" s="99"/>
      <c r="G54" s="99"/>
      <c r="H54" s="99"/>
      <c r="I54" s="100"/>
      <c r="J54" s="100"/>
      <c r="K54" s="100"/>
      <c r="L54" s="100"/>
      <c r="M54" s="100"/>
      <c r="N54" s="100"/>
      <c r="O54" s="100"/>
      <c r="P54" s="100"/>
      <c r="Q54" s="100"/>
      <c r="R54" s="100"/>
      <c r="S54" s="139"/>
      <c r="T54" s="139"/>
      <c r="U54" s="139"/>
      <c r="V54" s="139"/>
      <c r="W54" s="98"/>
      <c r="X54" s="98"/>
      <c r="Y54" s="98"/>
      <c r="Z54" s="98"/>
      <c r="AA54" s="98"/>
      <c r="AB54" s="98"/>
      <c r="AC54" s="98"/>
      <c r="AD54" s="98"/>
      <c r="AE54" s="98"/>
      <c r="AM54" s="20"/>
      <c r="AN54" s="96"/>
      <c r="AO54" s="96"/>
      <c r="AP54" s="96"/>
      <c r="AQ54" s="96"/>
      <c r="AR54" s="98"/>
      <c r="AV54" s="113"/>
      <c r="AW54" s="113"/>
      <c r="AY54" s="97"/>
    </row>
    <row r="55" spans="1:51" x14ac:dyDescent="0.25">
      <c r="A55" s="161"/>
      <c r="B55" s="114" t="s">
        <v>176</v>
      </c>
      <c r="C55" s="223"/>
      <c r="D55" s="223"/>
      <c r="E55" s="223"/>
      <c r="F55" s="223"/>
      <c r="G55" s="223"/>
      <c r="H55" s="223"/>
      <c r="I55" s="224"/>
      <c r="J55" s="224"/>
      <c r="K55" s="224"/>
      <c r="L55" s="224"/>
      <c r="M55" s="224"/>
      <c r="N55" s="224"/>
      <c r="O55" s="224"/>
      <c r="P55" s="224"/>
      <c r="Q55" s="224"/>
      <c r="R55" s="100"/>
      <c r="S55" s="139"/>
      <c r="T55" s="139"/>
      <c r="U55" s="139"/>
      <c r="V55" s="139"/>
      <c r="W55" s="98"/>
      <c r="X55" s="98"/>
      <c r="Y55" s="98"/>
      <c r="Z55" s="98"/>
      <c r="AA55" s="98"/>
      <c r="AB55" s="98"/>
      <c r="AC55" s="98"/>
      <c r="AD55" s="98"/>
      <c r="AE55" s="98"/>
      <c r="AM55" s="20"/>
      <c r="AN55" s="96"/>
      <c r="AO55" s="96"/>
      <c r="AP55" s="96"/>
      <c r="AQ55" s="96"/>
      <c r="AR55" s="98"/>
      <c r="AV55" s="113"/>
      <c r="AW55" s="113"/>
      <c r="AY55" s="97"/>
    </row>
    <row r="56" spans="1:51" x14ac:dyDescent="0.25">
      <c r="B56" s="123"/>
      <c r="C56" s="194"/>
      <c r="D56" s="194"/>
      <c r="E56" s="99"/>
      <c r="F56" s="99"/>
      <c r="G56" s="99"/>
      <c r="H56" s="99"/>
      <c r="I56" s="100"/>
      <c r="J56" s="100"/>
      <c r="K56" s="100"/>
      <c r="L56" s="100"/>
      <c r="M56" s="100"/>
      <c r="N56" s="100"/>
      <c r="O56" s="100"/>
      <c r="P56" s="100"/>
      <c r="Q56" s="100"/>
      <c r="R56" s="100"/>
      <c r="S56" s="139"/>
      <c r="T56" s="139"/>
      <c r="U56" s="139"/>
      <c r="V56" s="139"/>
      <c r="W56" s="98"/>
      <c r="X56" s="98"/>
      <c r="Y56" s="98"/>
      <c r="Z56" s="98"/>
      <c r="AA56" s="98"/>
      <c r="AB56" s="98"/>
      <c r="AC56" s="98"/>
      <c r="AD56" s="98"/>
      <c r="AE56" s="98"/>
      <c r="AM56" s="20"/>
      <c r="AN56" s="96"/>
      <c r="AO56" s="96"/>
      <c r="AP56" s="96"/>
      <c r="AQ56" s="96"/>
      <c r="AR56" s="98"/>
      <c r="AV56" s="113"/>
      <c r="AW56" s="113"/>
      <c r="AY56" s="97"/>
    </row>
    <row r="57" spans="1:51" x14ac:dyDescent="0.25">
      <c r="B57" s="114"/>
      <c r="C57" s="99"/>
      <c r="D57" s="99"/>
      <c r="E57" s="99"/>
      <c r="F57" s="99"/>
      <c r="G57" s="99"/>
      <c r="H57" s="99"/>
      <c r="I57" s="100"/>
      <c r="J57" s="100"/>
      <c r="K57" s="100"/>
      <c r="L57" s="100"/>
      <c r="M57" s="100"/>
      <c r="N57" s="100"/>
      <c r="O57" s="100"/>
      <c r="P57" s="100"/>
      <c r="Q57" s="100"/>
      <c r="R57" s="100"/>
      <c r="S57" s="190"/>
      <c r="T57" s="139"/>
      <c r="U57" s="139"/>
      <c r="V57" s="139"/>
      <c r="W57" s="98"/>
      <c r="X57" s="98"/>
      <c r="Y57" s="98"/>
      <c r="Z57" s="98"/>
      <c r="AA57" s="98"/>
      <c r="AB57" s="98"/>
      <c r="AC57" s="98"/>
      <c r="AD57" s="98"/>
      <c r="AE57" s="98"/>
      <c r="AM57" s="20"/>
      <c r="AN57" s="96"/>
      <c r="AO57" s="96"/>
      <c r="AP57" s="96"/>
      <c r="AQ57" s="96"/>
      <c r="AR57" s="98"/>
      <c r="AV57" s="113"/>
      <c r="AW57" s="113"/>
      <c r="AY57" s="97"/>
    </row>
    <row r="58" spans="1:51" x14ac:dyDescent="0.25">
      <c r="B58" s="123"/>
      <c r="C58" s="99"/>
      <c r="D58" s="99"/>
      <c r="E58" s="99"/>
      <c r="F58" s="99"/>
      <c r="G58" s="99"/>
      <c r="H58" s="99"/>
      <c r="I58" s="100"/>
      <c r="J58" s="100"/>
      <c r="K58" s="100"/>
      <c r="L58" s="100"/>
      <c r="M58" s="100"/>
      <c r="N58" s="100"/>
      <c r="O58" s="100"/>
      <c r="P58" s="100"/>
      <c r="Q58" s="100"/>
      <c r="R58" s="100"/>
      <c r="S58" s="190"/>
      <c r="T58" s="139"/>
      <c r="U58" s="139"/>
      <c r="V58" s="139"/>
      <c r="W58" s="98"/>
      <c r="X58" s="98"/>
      <c r="Y58" s="98"/>
      <c r="Z58" s="98"/>
      <c r="AA58" s="98"/>
      <c r="AB58" s="98"/>
      <c r="AC58" s="98"/>
      <c r="AD58" s="98"/>
      <c r="AE58" s="98"/>
      <c r="AM58" s="20"/>
      <c r="AN58" s="96"/>
      <c r="AO58" s="96"/>
      <c r="AP58" s="96"/>
      <c r="AQ58" s="96"/>
      <c r="AR58" s="98"/>
      <c r="AV58" s="113"/>
      <c r="AW58" s="113"/>
      <c r="AY58" s="97"/>
    </row>
    <row r="59" spans="1:51" x14ac:dyDescent="0.25">
      <c r="B59" s="114"/>
      <c r="C59" s="99"/>
      <c r="D59" s="99"/>
      <c r="E59" s="99"/>
      <c r="F59" s="99"/>
      <c r="G59" s="99"/>
      <c r="H59" s="99"/>
      <c r="I59" s="100"/>
      <c r="J59" s="100"/>
      <c r="K59" s="100"/>
      <c r="L59" s="100"/>
      <c r="M59" s="100"/>
      <c r="N59" s="100"/>
      <c r="O59" s="100"/>
      <c r="P59" s="100"/>
      <c r="Q59" s="100"/>
      <c r="R59" s="100"/>
      <c r="S59" s="139"/>
      <c r="T59" s="139"/>
      <c r="U59" s="139"/>
      <c r="V59" s="139"/>
      <c r="W59" s="98"/>
      <c r="X59" s="98"/>
      <c r="Y59" s="98"/>
      <c r="Z59" s="98"/>
      <c r="AA59" s="98"/>
      <c r="AB59" s="98"/>
      <c r="AC59" s="98"/>
      <c r="AD59" s="98"/>
      <c r="AE59" s="98"/>
      <c r="AM59" s="20"/>
      <c r="AN59" s="96"/>
      <c r="AO59" s="96"/>
      <c r="AP59" s="96"/>
      <c r="AQ59" s="96"/>
      <c r="AR59" s="98"/>
      <c r="AV59" s="113"/>
      <c r="AW59" s="113"/>
      <c r="AY59" s="97"/>
    </row>
    <row r="60" spans="1:51" x14ac:dyDescent="0.25">
      <c r="B60" s="168"/>
      <c r="C60" s="99"/>
      <c r="D60" s="99"/>
      <c r="E60" s="99"/>
      <c r="F60" s="99"/>
      <c r="G60" s="99"/>
      <c r="H60" s="99"/>
      <c r="I60" s="100"/>
      <c r="J60" s="100"/>
      <c r="K60" s="100"/>
      <c r="L60" s="100"/>
      <c r="M60" s="100"/>
      <c r="N60" s="100"/>
      <c r="O60" s="100"/>
      <c r="P60" s="100"/>
      <c r="Q60" s="100"/>
      <c r="R60" s="100"/>
      <c r="S60" s="139"/>
      <c r="T60" s="139"/>
      <c r="U60" s="139"/>
      <c r="V60" s="139"/>
      <c r="W60" s="98"/>
      <c r="X60" s="98"/>
      <c r="Y60" s="98"/>
      <c r="Z60" s="98"/>
      <c r="AA60" s="98"/>
      <c r="AB60" s="98"/>
      <c r="AC60" s="98"/>
      <c r="AD60" s="98"/>
      <c r="AE60" s="98"/>
      <c r="AM60" s="20"/>
      <c r="AN60" s="96"/>
      <c r="AO60" s="96"/>
      <c r="AP60" s="96"/>
      <c r="AQ60" s="96"/>
      <c r="AR60" s="98"/>
      <c r="AV60" s="113"/>
      <c r="AW60" s="113"/>
      <c r="AY60" s="97"/>
    </row>
    <row r="61" spans="1:51" x14ac:dyDescent="0.25">
      <c r="B61" s="115"/>
      <c r="C61" s="99"/>
      <c r="D61" s="99"/>
      <c r="E61" s="99"/>
      <c r="F61" s="99"/>
      <c r="G61" s="99"/>
      <c r="H61" s="99"/>
      <c r="I61" s="100"/>
      <c r="J61" s="100"/>
      <c r="K61" s="100"/>
      <c r="L61" s="100"/>
      <c r="M61" s="100"/>
      <c r="N61" s="100"/>
      <c r="O61" s="100"/>
      <c r="P61" s="100"/>
      <c r="Q61" s="100"/>
      <c r="R61" s="100"/>
      <c r="S61" s="139"/>
      <c r="T61" s="139"/>
      <c r="U61" s="139"/>
      <c r="V61" s="139"/>
      <c r="W61" s="98"/>
      <c r="X61" s="98"/>
      <c r="Y61" s="98"/>
      <c r="Z61" s="98"/>
      <c r="AA61" s="98"/>
      <c r="AB61" s="98"/>
      <c r="AC61" s="98"/>
      <c r="AD61" s="98"/>
      <c r="AE61" s="98"/>
      <c r="AM61" s="20"/>
      <c r="AN61" s="96"/>
      <c r="AO61" s="96"/>
      <c r="AP61" s="96"/>
      <c r="AQ61" s="96"/>
      <c r="AR61" s="98"/>
      <c r="AV61" s="113"/>
      <c r="AW61" s="113"/>
      <c r="AY61" s="97"/>
    </row>
    <row r="62" spans="1:51" x14ac:dyDescent="0.25">
      <c r="B62" s="213"/>
      <c r="C62" s="99"/>
      <c r="D62" s="99"/>
      <c r="E62" s="99"/>
      <c r="F62" s="99"/>
      <c r="G62" s="99"/>
      <c r="H62" s="99"/>
      <c r="I62" s="100"/>
      <c r="J62" s="100"/>
      <c r="K62" s="100"/>
      <c r="L62" s="100"/>
      <c r="M62" s="100"/>
      <c r="N62" s="100"/>
      <c r="O62" s="100"/>
      <c r="P62" s="100"/>
      <c r="Q62" s="100"/>
      <c r="R62" s="100"/>
      <c r="S62" s="139"/>
      <c r="T62" s="139"/>
      <c r="U62" s="139"/>
      <c r="V62" s="139"/>
      <c r="W62" s="98"/>
      <c r="X62" s="98"/>
      <c r="Y62" s="98"/>
      <c r="Z62" s="98"/>
      <c r="AA62" s="98"/>
      <c r="AB62" s="98"/>
      <c r="AC62" s="98"/>
      <c r="AD62" s="98"/>
      <c r="AE62" s="98"/>
      <c r="AM62" s="20"/>
      <c r="AN62" s="96"/>
      <c r="AO62" s="96"/>
      <c r="AP62" s="96"/>
      <c r="AQ62" s="96"/>
      <c r="AR62" s="98"/>
      <c r="AV62" s="113"/>
      <c r="AW62" s="113"/>
      <c r="AY62" s="97"/>
    </row>
    <row r="63" spans="1:51" x14ac:dyDescent="0.25">
      <c r="B63" s="123"/>
      <c r="C63" s="99"/>
      <c r="D63" s="99"/>
      <c r="E63" s="99"/>
      <c r="F63" s="99"/>
      <c r="G63" s="99"/>
      <c r="H63" s="99"/>
      <c r="I63" s="100"/>
      <c r="J63" s="100"/>
      <c r="K63" s="100"/>
      <c r="L63" s="100"/>
      <c r="M63" s="100"/>
      <c r="N63" s="100"/>
      <c r="O63" s="100"/>
      <c r="P63" s="100"/>
      <c r="Q63" s="100"/>
      <c r="R63" s="100"/>
      <c r="S63" s="139"/>
      <c r="T63" s="139"/>
      <c r="U63" s="139"/>
      <c r="V63" s="139"/>
      <c r="W63" s="98"/>
      <c r="X63" s="98"/>
      <c r="Y63" s="98"/>
      <c r="Z63" s="98"/>
      <c r="AA63" s="98"/>
      <c r="AB63" s="98"/>
      <c r="AC63" s="98"/>
      <c r="AD63" s="98"/>
      <c r="AE63" s="98"/>
      <c r="AM63" s="20"/>
      <c r="AN63" s="96"/>
      <c r="AO63" s="96"/>
      <c r="AP63" s="96"/>
      <c r="AQ63" s="96"/>
      <c r="AR63" s="98"/>
      <c r="AV63" s="113"/>
      <c r="AW63" s="113"/>
      <c r="AY63" s="97"/>
    </row>
    <row r="64" spans="1:51" x14ac:dyDescent="0.25">
      <c r="B64" s="199"/>
      <c r="C64" s="99"/>
      <c r="D64" s="99"/>
      <c r="E64" s="99"/>
      <c r="F64" s="99"/>
      <c r="G64" s="99"/>
      <c r="H64" s="99"/>
      <c r="I64" s="100"/>
      <c r="J64" s="100"/>
      <c r="K64" s="100"/>
      <c r="L64" s="100"/>
      <c r="M64" s="100"/>
      <c r="N64" s="100"/>
      <c r="O64" s="100"/>
      <c r="P64" s="100"/>
      <c r="Q64" s="100"/>
      <c r="R64" s="100"/>
      <c r="S64" s="139"/>
      <c r="T64" s="139"/>
      <c r="U64" s="139"/>
      <c r="V64" s="139"/>
      <c r="W64" s="98"/>
      <c r="X64" s="98"/>
      <c r="Y64" s="98"/>
      <c r="Z64" s="98"/>
      <c r="AA64" s="98"/>
      <c r="AB64" s="98"/>
      <c r="AC64" s="98"/>
      <c r="AD64" s="98"/>
      <c r="AE64" s="98"/>
      <c r="AM64" s="20"/>
      <c r="AN64" s="96"/>
      <c r="AO64" s="96"/>
      <c r="AP64" s="96"/>
      <c r="AQ64" s="96"/>
      <c r="AR64" s="98"/>
      <c r="AV64" s="113"/>
      <c r="AW64" s="113"/>
      <c r="AY64" s="97"/>
    </row>
    <row r="65" spans="1:51" x14ac:dyDescent="0.25">
      <c r="B65" s="123"/>
      <c r="C65" s="99"/>
      <c r="D65" s="99"/>
      <c r="E65" s="99"/>
      <c r="F65" s="99"/>
      <c r="G65" s="99"/>
      <c r="H65" s="99"/>
      <c r="I65" s="100"/>
      <c r="J65" s="100"/>
      <c r="K65" s="100"/>
      <c r="L65" s="100"/>
      <c r="M65" s="100"/>
      <c r="N65" s="100"/>
      <c r="O65" s="100"/>
      <c r="P65" s="100"/>
      <c r="Q65" s="100"/>
      <c r="R65" s="100"/>
      <c r="S65" s="139"/>
      <c r="T65" s="139"/>
      <c r="U65" s="139"/>
      <c r="V65" s="139"/>
      <c r="W65" s="98"/>
      <c r="X65" s="98"/>
      <c r="Y65" s="98"/>
      <c r="Z65" s="98"/>
      <c r="AA65" s="98"/>
      <c r="AB65" s="98"/>
      <c r="AC65" s="98"/>
      <c r="AD65" s="98"/>
      <c r="AE65" s="98"/>
      <c r="AM65" s="20"/>
      <c r="AN65" s="96"/>
      <c r="AO65" s="96"/>
      <c r="AP65" s="96"/>
      <c r="AQ65" s="96"/>
      <c r="AR65" s="98"/>
      <c r="AV65" s="113"/>
      <c r="AW65" s="113"/>
      <c r="AY65" s="97"/>
    </row>
    <row r="66" spans="1:51" x14ac:dyDescent="0.25">
      <c r="B66" s="199"/>
      <c r="C66" s="99"/>
      <c r="D66" s="99"/>
      <c r="E66" s="99"/>
      <c r="F66" s="99"/>
      <c r="G66" s="99"/>
      <c r="H66" s="99"/>
      <c r="I66" s="100"/>
      <c r="J66" s="100"/>
      <c r="K66" s="100"/>
      <c r="L66" s="100"/>
      <c r="M66" s="100"/>
      <c r="N66" s="100"/>
      <c r="O66" s="100"/>
      <c r="P66" s="100"/>
      <c r="Q66" s="100"/>
      <c r="R66" s="100"/>
      <c r="S66" s="139"/>
      <c r="T66" s="139"/>
      <c r="U66" s="139"/>
      <c r="V66" s="139"/>
      <c r="W66" s="98"/>
      <c r="X66" s="98"/>
      <c r="Y66" s="98"/>
      <c r="Z66" s="98"/>
      <c r="AA66" s="98"/>
      <c r="AB66" s="98"/>
      <c r="AC66" s="98"/>
      <c r="AD66" s="98"/>
      <c r="AE66" s="98"/>
      <c r="AM66" s="20"/>
      <c r="AN66" s="96"/>
      <c r="AO66" s="96"/>
      <c r="AP66" s="96"/>
      <c r="AQ66" s="96"/>
      <c r="AR66" s="98"/>
      <c r="AV66" s="113"/>
      <c r="AW66" s="113"/>
      <c r="AY66" s="97"/>
    </row>
    <row r="67" spans="1:51" x14ac:dyDescent="0.25">
      <c r="B67" s="123"/>
      <c r="C67" s="99"/>
      <c r="D67" s="99"/>
      <c r="E67" s="99"/>
      <c r="F67" s="99"/>
      <c r="G67" s="99"/>
      <c r="H67" s="99"/>
      <c r="I67" s="100"/>
      <c r="J67" s="100"/>
      <c r="K67" s="100"/>
      <c r="L67" s="100"/>
      <c r="M67" s="100"/>
      <c r="N67" s="100"/>
      <c r="O67" s="100"/>
      <c r="P67" s="100"/>
      <c r="Q67" s="100"/>
      <c r="R67" s="100"/>
      <c r="S67" s="139"/>
      <c r="T67" s="139"/>
      <c r="U67" s="139"/>
      <c r="V67" s="139"/>
      <c r="W67" s="98"/>
      <c r="X67" s="98"/>
      <c r="Y67" s="98"/>
      <c r="Z67" s="98"/>
      <c r="AA67" s="98"/>
      <c r="AB67" s="98"/>
      <c r="AC67" s="98"/>
      <c r="AD67" s="98"/>
      <c r="AE67" s="98"/>
      <c r="AM67" s="20"/>
      <c r="AN67" s="96"/>
      <c r="AO67" s="96"/>
      <c r="AP67" s="96"/>
      <c r="AQ67" s="96"/>
      <c r="AR67" s="98"/>
      <c r="AV67" s="113"/>
      <c r="AW67" s="113"/>
      <c r="AY67" s="97"/>
    </row>
    <row r="68" spans="1:51" x14ac:dyDescent="0.25">
      <c r="B68" s="199"/>
      <c r="C68" s="99"/>
      <c r="D68" s="99"/>
      <c r="E68" s="99"/>
      <c r="F68" s="99"/>
      <c r="G68" s="99"/>
      <c r="H68" s="99"/>
      <c r="I68" s="100"/>
      <c r="J68" s="100"/>
      <c r="K68" s="100"/>
      <c r="L68" s="100"/>
      <c r="M68" s="100"/>
      <c r="N68" s="100"/>
      <c r="O68" s="100"/>
      <c r="P68" s="100"/>
      <c r="Q68" s="100"/>
      <c r="R68" s="100"/>
      <c r="S68" s="139"/>
      <c r="T68" s="139"/>
      <c r="U68" s="139"/>
      <c r="V68" s="139"/>
      <c r="W68" s="98"/>
      <c r="X68" s="98"/>
      <c r="Y68" s="98"/>
      <c r="Z68" s="98"/>
      <c r="AA68" s="98"/>
      <c r="AB68" s="98"/>
      <c r="AC68" s="98"/>
      <c r="AD68" s="98"/>
      <c r="AE68" s="98"/>
      <c r="AM68" s="20"/>
      <c r="AN68" s="96"/>
      <c r="AO68" s="96"/>
      <c r="AP68" s="96"/>
      <c r="AQ68" s="96"/>
      <c r="AR68" s="98"/>
      <c r="AV68" s="113"/>
      <c r="AW68" s="113"/>
      <c r="AY68" s="97"/>
    </row>
    <row r="69" spans="1:51" x14ac:dyDescent="0.25">
      <c r="B69" s="114"/>
      <c r="C69" s="99"/>
      <c r="D69" s="99"/>
      <c r="E69" s="99"/>
      <c r="F69" s="99"/>
      <c r="G69" s="99"/>
      <c r="H69" s="99"/>
      <c r="I69" s="100"/>
      <c r="J69" s="100"/>
      <c r="K69" s="100"/>
      <c r="L69" s="100"/>
      <c r="M69" s="100"/>
      <c r="N69" s="100"/>
      <c r="O69" s="100"/>
      <c r="P69" s="100"/>
      <c r="Q69" s="100"/>
      <c r="R69" s="100"/>
      <c r="S69" s="139"/>
      <c r="T69" s="139"/>
      <c r="U69" s="139"/>
      <c r="V69" s="139"/>
      <c r="W69" s="98"/>
      <c r="X69" s="98"/>
      <c r="Y69" s="98"/>
      <c r="Z69" s="98"/>
      <c r="AA69" s="98"/>
      <c r="AB69" s="98"/>
      <c r="AC69" s="98"/>
      <c r="AD69" s="98"/>
      <c r="AE69" s="98"/>
      <c r="AM69" s="20"/>
      <c r="AN69" s="96"/>
      <c r="AO69" s="96"/>
      <c r="AP69" s="96"/>
      <c r="AQ69" s="96"/>
      <c r="AR69" s="98"/>
      <c r="AV69" s="113"/>
      <c r="AW69" s="113"/>
      <c r="AY69" s="97"/>
    </row>
    <row r="70" spans="1:51" x14ac:dyDescent="0.25">
      <c r="B70" s="123"/>
      <c r="C70" s="99"/>
      <c r="D70" s="99"/>
      <c r="E70" s="99"/>
      <c r="F70" s="99"/>
      <c r="G70" s="99"/>
      <c r="H70" s="99"/>
      <c r="I70" s="100"/>
      <c r="J70" s="100"/>
      <c r="K70" s="100"/>
      <c r="L70" s="100"/>
      <c r="M70" s="100"/>
      <c r="N70" s="100"/>
      <c r="O70" s="100"/>
      <c r="P70" s="100"/>
      <c r="Q70" s="100"/>
      <c r="R70" s="100"/>
      <c r="S70" s="139"/>
      <c r="T70" s="139"/>
      <c r="U70" s="139"/>
      <c r="V70" s="139"/>
      <c r="W70" s="98"/>
      <c r="X70" s="98"/>
      <c r="Y70" s="98"/>
      <c r="Z70" s="98"/>
      <c r="AA70" s="98"/>
      <c r="AB70" s="98"/>
      <c r="AC70" s="98"/>
      <c r="AD70" s="98"/>
      <c r="AE70" s="98"/>
      <c r="AM70" s="20"/>
      <c r="AN70" s="96"/>
      <c r="AO70" s="96"/>
      <c r="AP70" s="96"/>
      <c r="AQ70" s="96"/>
      <c r="AR70" s="98"/>
      <c r="AV70" s="113"/>
      <c r="AW70" s="113"/>
      <c r="AY70" s="97"/>
    </row>
    <row r="71" spans="1:51" x14ac:dyDescent="0.25">
      <c r="B71" s="114"/>
      <c r="C71" s="99"/>
      <c r="D71" s="99"/>
      <c r="E71" s="99"/>
      <c r="F71" s="99"/>
      <c r="G71" s="99"/>
      <c r="H71" s="99"/>
      <c r="I71" s="100"/>
      <c r="J71" s="100"/>
      <c r="K71" s="100"/>
      <c r="L71" s="100"/>
      <c r="M71" s="100"/>
      <c r="N71" s="100"/>
      <c r="O71" s="100"/>
      <c r="P71" s="100"/>
      <c r="Q71" s="100"/>
      <c r="R71" s="100"/>
      <c r="S71" s="139"/>
      <c r="T71" s="139"/>
      <c r="U71" s="139"/>
      <c r="V71" s="139"/>
      <c r="W71" s="98"/>
      <c r="X71" s="98"/>
      <c r="Y71" s="98"/>
      <c r="Z71" s="98"/>
      <c r="AA71" s="98"/>
      <c r="AB71" s="98"/>
      <c r="AC71" s="98"/>
      <c r="AD71" s="98"/>
      <c r="AE71" s="98"/>
      <c r="AM71" s="20"/>
      <c r="AN71" s="96"/>
      <c r="AO71" s="96"/>
      <c r="AP71" s="96"/>
      <c r="AQ71" s="96"/>
      <c r="AR71" s="98"/>
      <c r="AV71" s="113"/>
      <c r="AW71" s="113"/>
      <c r="AY71" s="97"/>
    </row>
    <row r="72" spans="1:51" x14ac:dyDescent="0.25">
      <c r="B72" s="81"/>
      <c r="C72" s="99"/>
      <c r="D72" s="99"/>
      <c r="E72" s="99"/>
      <c r="F72" s="99"/>
      <c r="G72" s="99"/>
      <c r="H72" s="99"/>
      <c r="I72" s="100"/>
      <c r="J72" s="100"/>
      <c r="K72" s="100"/>
      <c r="L72" s="100"/>
      <c r="M72" s="100"/>
      <c r="N72" s="100"/>
      <c r="O72" s="100"/>
      <c r="P72" s="100"/>
      <c r="Q72" s="100"/>
      <c r="R72" s="100"/>
      <c r="S72" s="139"/>
      <c r="T72" s="139"/>
      <c r="U72" s="139"/>
      <c r="V72" s="139"/>
      <c r="W72" s="98"/>
      <c r="X72" s="98"/>
      <c r="Y72" s="98"/>
      <c r="Z72" s="98"/>
      <c r="AA72" s="98"/>
      <c r="AB72" s="98"/>
      <c r="AC72" s="98"/>
      <c r="AD72" s="98"/>
      <c r="AE72" s="98"/>
      <c r="AM72" s="20"/>
      <c r="AN72" s="96"/>
      <c r="AO72" s="96"/>
      <c r="AP72" s="96"/>
      <c r="AQ72" s="96"/>
      <c r="AR72" s="98"/>
      <c r="AV72" s="113"/>
      <c r="AW72" s="113"/>
      <c r="AY72" s="97"/>
    </row>
    <row r="73" spans="1:51" x14ac:dyDescent="0.25">
      <c r="B73" s="81"/>
      <c r="C73" s="99"/>
      <c r="D73" s="99"/>
      <c r="E73" s="99"/>
      <c r="F73" s="99"/>
      <c r="G73" s="99"/>
      <c r="H73" s="99"/>
      <c r="I73" s="100"/>
      <c r="J73" s="100"/>
      <c r="K73" s="100"/>
      <c r="L73" s="100"/>
      <c r="M73" s="100"/>
      <c r="N73" s="100"/>
      <c r="O73" s="100"/>
      <c r="P73" s="100"/>
      <c r="Q73" s="100"/>
      <c r="R73" s="100"/>
      <c r="S73" s="139"/>
      <c r="T73" s="139"/>
      <c r="U73" s="139"/>
      <c r="V73" s="139"/>
      <c r="W73" s="98"/>
      <c r="X73" s="98"/>
      <c r="Y73" s="98"/>
      <c r="Z73" s="98"/>
      <c r="AA73" s="98"/>
      <c r="AB73" s="98"/>
      <c r="AC73" s="98"/>
      <c r="AD73" s="98"/>
      <c r="AE73" s="98"/>
      <c r="AM73" s="20"/>
      <c r="AN73" s="96"/>
      <c r="AO73" s="96"/>
      <c r="AP73" s="96"/>
      <c r="AQ73" s="96"/>
      <c r="AR73" s="98"/>
      <c r="AV73" s="113"/>
      <c r="AW73" s="113"/>
      <c r="AY73" s="97"/>
    </row>
    <row r="74" spans="1:51" x14ac:dyDescent="0.25">
      <c r="B74" s="81"/>
      <c r="C74" s="99"/>
      <c r="D74" s="99"/>
      <c r="E74" s="99"/>
      <c r="F74" s="99"/>
      <c r="G74" s="99"/>
      <c r="H74" s="99"/>
      <c r="I74" s="100"/>
      <c r="J74" s="100"/>
      <c r="K74" s="100"/>
      <c r="L74" s="100"/>
      <c r="M74" s="100"/>
      <c r="N74" s="100"/>
      <c r="O74" s="100"/>
      <c r="P74" s="100"/>
      <c r="Q74" s="100"/>
      <c r="R74" s="100"/>
      <c r="S74" s="139"/>
      <c r="T74" s="139"/>
      <c r="U74" s="139"/>
      <c r="V74" s="139"/>
      <c r="W74" s="98"/>
      <c r="X74" s="98"/>
      <c r="Y74" s="98"/>
      <c r="Z74" s="98"/>
      <c r="AA74" s="98"/>
      <c r="AB74" s="98"/>
      <c r="AC74" s="98"/>
      <c r="AD74" s="98"/>
      <c r="AE74" s="98"/>
      <c r="AM74" s="20"/>
      <c r="AN74" s="96"/>
      <c r="AO74" s="96"/>
      <c r="AP74" s="96"/>
      <c r="AQ74" s="96"/>
      <c r="AR74" s="98"/>
      <c r="AV74" s="113"/>
      <c r="AW74" s="113"/>
      <c r="AY74" s="97"/>
    </row>
    <row r="75" spans="1:51" x14ac:dyDescent="0.25">
      <c r="B75" s="81"/>
      <c r="C75" s="99"/>
      <c r="D75" s="99"/>
      <c r="E75" s="99"/>
      <c r="F75" s="99"/>
      <c r="G75" s="99"/>
      <c r="H75" s="99"/>
      <c r="I75" s="100"/>
      <c r="J75" s="100"/>
      <c r="K75" s="100"/>
      <c r="L75" s="100"/>
      <c r="M75" s="100"/>
      <c r="N75" s="100"/>
      <c r="O75" s="100"/>
      <c r="P75" s="100"/>
      <c r="Q75" s="100"/>
      <c r="R75" s="100"/>
      <c r="S75" s="139"/>
      <c r="T75" s="139"/>
      <c r="U75" s="139"/>
      <c r="V75" s="139"/>
      <c r="W75" s="98"/>
      <c r="X75" s="98"/>
      <c r="Y75" s="98"/>
      <c r="Z75" s="98"/>
      <c r="AA75" s="98"/>
      <c r="AB75" s="98"/>
      <c r="AC75" s="98"/>
      <c r="AD75" s="98"/>
      <c r="AE75" s="98"/>
      <c r="AM75" s="20"/>
      <c r="AN75" s="96"/>
      <c r="AO75" s="96"/>
      <c r="AP75" s="96"/>
      <c r="AQ75" s="96"/>
      <c r="AR75" s="98"/>
      <c r="AV75" s="113"/>
      <c r="AW75" s="113"/>
      <c r="AY75" s="97"/>
    </row>
    <row r="76" spans="1:51" x14ac:dyDescent="0.25">
      <c r="B76" s="81"/>
      <c r="C76" s="99"/>
      <c r="D76" s="99"/>
      <c r="E76" s="99"/>
      <c r="F76" s="99"/>
      <c r="G76" s="99"/>
      <c r="H76" s="99"/>
      <c r="I76" s="100"/>
      <c r="J76" s="100"/>
      <c r="K76" s="100"/>
      <c r="L76" s="100"/>
      <c r="M76" s="100"/>
      <c r="N76" s="100"/>
      <c r="O76" s="100"/>
      <c r="P76" s="100"/>
      <c r="Q76" s="100"/>
      <c r="R76" s="100"/>
      <c r="S76" s="139"/>
      <c r="T76" s="139"/>
      <c r="U76" s="139"/>
      <c r="V76" s="139"/>
      <c r="W76" s="98"/>
      <c r="X76" s="98"/>
      <c r="Y76" s="98"/>
      <c r="Z76" s="98"/>
      <c r="AA76" s="98"/>
      <c r="AB76" s="98"/>
      <c r="AC76" s="98"/>
      <c r="AD76" s="98"/>
      <c r="AE76" s="98"/>
      <c r="AM76" s="20"/>
      <c r="AN76" s="96"/>
      <c r="AO76" s="96"/>
      <c r="AP76" s="96"/>
      <c r="AQ76" s="96"/>
      <c r="AR76" s="98"/>
      <c r="AV76" s="113"/>
      <c r="AW76" s="113"/>
      <c r="AY76" s="97"/>
    </row>
    <row r="77" spans="1:51" x14ac:dyDescent="0.25">
      <c r="B77" s="136"/>
      <c r="C77" s="99"/>
      <c r="D77" s="99"/>
      <c r="E77" s="99"/>
      <c r="F77" s="99"/>
      <c r="G77" s="99"/>
      <c r="H77" s="99"/>
      <c r="I77" s="100"/>
      <c r="J77" s="100"/>
      <c r="K77" s="100"/>
      <c r="L77" s="100"/>
      <c r="M77" s="100"/>
      <c r="N77" s="100"/>
      <c r="O77" s="100"/>
      <c r="P77" s="100"/>
      <c r="Q77" s="100"/>
      <c r="R77" s="100"/>
      <c r="S77" s="139"/>
      <c r="T77" s="139"/>
      <c r="U77" s="139"/>
      <c r="V77" s="139"/>
      <c r="W77" s="98"/>
      <c r="X77" s="98"/>
      <c r="Y77" s="98"/>
      <c r="Z77" s="98"/>
      <c r="AA77" s="98"/>
      <c r="AB77" s="98"/>
      <c r="AC77" s="98"/>
      <c r="AD77" s="98"/>
      <c r="AE77" s="98"/>
      <c r="AM77" s="20"/>
      <c r="AN77" s="96"/>
      <c r="AO77" s="96"/>
      <c r="AP77" s="96"/>
      <c r="AQ77" s="96"/>
      <c r="AR77" s="98"/>
      <c r="AV77" s="113"/>
      <c r="AW77" s="113"/>
      <c r="AY77" s="97"/>
    </row>
    <row r="78" spans="1:51" x14ac:dyDescent="0.25">
      <c r="A78" s="98"/>
      <c r="B78" s="116"/>
      <c r="C78" s="115"/>
      <c r="D78" s="109"/>
      <c r="E78" s="115"/>
      <c r="F78" s="115"/>
      <c r="G78" s="99"/>
      <c r="H78" s="99"/>
      <c r="I78" s="99"/>
      <c r="J78" s="100"/>
      <c r="K78" s="100"/>
      <c r="L78" s="100"/>
      <c r="M78" s="100"/>
      <c r="N78" s="100"/>
      <c r="O78" s="100"/>
      <c r="P78" s="100"/>
      <c r="Q78" s="100"/>
      <c r="R78" s="100"/>
      <c r="S78" s="100"/>
      <c r="T78" s="214"/>
      <c r="U78" s="215"/>
      <c r="V78" s="215"/>
      <c r="AS78" s="94"/>
      <c r="AT78" s="94"/>
      <c r="AU78" s="94"/>
      <c r="AV78" s="94"/>
      <c r="AW78" s="94"/>
      <c r="AX78" s="94"/>
      <c r="AY78" s="94"/>
    </row>
    <row r="79" spans="1:51" x14ac:dyDescent="0.25">
      <c r="A79" s="98"/>
      <c r="B79" s="117"/>
      <c r="C79" s="118"/>
      <c r="D79" s="119"/>
      <c r="E79" s="118"/>
      <c r="F79" s="118"/>
      <c r="G79" s="118"/>
      <c r="H79" s="118"/>
      <c r="I79" s="118"/>
      <c r="J79" s="120"/>
      <c r="K79" s="120"/>
      <c r="L79" s="120"/>
      <c r="M79" s="120"/>
      <c r="N79" s="120"/>
      <c r="O79" s="120"/>
      <c r="P79" s="120"/>
      <c r="Q79" s="120"/>
      <c r="R79" s="120"/>
      <c r="S79" s="120"/>
      <c r="T79" s="216"/>
      <c r="U79" s="217"/>
      <c r="V79" s="217"/>
      <c r="AS79" s="94"/>
      <c r="AT79" s="94"/>
      <c r="AU79" s="94"/>
      <c r="AV79" s="94"/>
      <c r="AW79" s="94"/>
      <c r="AX79" s="94"/>
      <c r="AY79" s="94"/>
    </row>
    <row r="80" spans="1:51" x14ac:dyDescent="0.25">
      <c r="A80" s="98"/>
      <c r="B80" s="117"/>
      <c r="C80" s="118"/>
      <c r="D80" s="119"/>
      <c r="E80" s="118"/>
      <c r="F80" s="118"/>
      <c r="G80" s="118"/>
      <c r="H80" s="118"/>
      <c r="I80" s="118"/>
      <c r="J80" s="120"/>
      <c r="K80" s="120"/>
      <c r="L80" s="120"/>
      <c r="M80" s="120"/>
      <c r="N80" s="120"/>
      <c r="O80" s="120"/>
      <c r="P80" s="120"/>
      <c r="Q80" s="120"/>
      <c r="R80" s="120"/>
      <c r="S80" s="120"/>
      <c r="T80" s="216"/>
      <c r="U80" s="217"/>
      <c r="V80" s="217"/>
      <c r="AS80" s="94"/>
      <c r="AT80" s="94"/>
      <c r="AU80" s="94"/>
      <c r="AV80" s="94"/>
      <c r="AW80" s="94"/>
      <c r="AX80" s="94"/>
      <c r="AY80" s="94"/>
    </row>
    <row r="81" spans="1:51" x14ac:dyDescent="0.25">
      <c r="A81" s="98"/>
      <c r="B81" s="218"/>
      <c r="C81" s="118"/>
      <c r="D81" s="119"/>
      <c r="E81" s="118"/>
      <c r="F81" s="118"/>
      <c r="G81" s="118"/>
      <c r="H81" s="118"/>
      <c r="I81" s="118"/>
      <c r="J81" s="120"/>
      <c r="K81" s="120"/>
      <c r="L81" s="120"/>
      <c r="M81" s="120"/>
      <c r="N81" s="120"/>
      <c r="O81" s="120"/>
      <c r="P81" s="120"/>
      <c r="Q81" s="120"/>
      <c r="R81" s="120"/>
      <c r="S81" s="120"/>
      <c r="T81" s="216"/>
      <c r="U81" s="217"/>
      <c r="V81" s="217"/>
      <c r="AS81" s="94"/>
      <c r="AT81" s="94"/>
      <c r="AU81" s="94"/>
      <c r="AV81" s="94"/>
      <c r="AW81" s="94"/>
      <c r="AX81" s="94"/>
      <c r="AY81" s="94"/>
    </row>
    <row r="82" spans="1:51" x14ac:dyDescent="0.25">
      <c r="B82" s="218"/>
      <c r="C82" s="161"/>
      <c r="D82" s="161"/>
      <c r="E82" s="161"/>
      <c r="F82" s="161"/>
      <c r="G82" s="161"/>
      <c r="H82" s="161"/>
      <c r="I82" s="161"/>
      <c r="J82" s="161"/>
      <c r="K82" s="161"/>
      <c r="L82" s="161"/>
      <c r="M82" s="161"/>
      <c r="N82" s="161"/>
      <c r="O82" s="219"/>
      <c r="P82" s="220"/>
      <c r="Q82" s="220"/>
      <c r="R82" s="161"/>
      <c r="S82" s="161"/>
      <c r="T82" s="161"/>
      <c r="U82" s="161"/>
      <c r="V82" s="161"/>
      <c r="AS82" s="94"/>
      <c r="AT82" s="94"/>
      <c r="AU82" s="94"/>
      <c r="AV82" s="94"/>
      <c r="AW82" s="94"/>
      <c r="AX82" s="94"/>
      <c r="AY82" s="94"/>
    </row>
    <row r="83" spans="1:51" x14ac:dyDescent="0.25">
      <c r="B83" s="218"/>
      <c r="C83" s="161"/>
      <c r="D83" s="161"/>
      <c r="E83" s="161"/>
      <c r="F83" s="161"/>
      <c r="G83" s="161"/>
      <c r="H83" s="161"/>
      <c r="I83" s="161"/>
      <c r="J83" s="161"/>
      <c r="K83" s="161"/>
      <c r="L83" s="161"/>
      <c r="M83" s="161"/>
      <c r="N83" s="161"/>
      <c r="O83" s="219"/>
      <c r="P83" s="220"/>
      <c r="Q83" s="220"/>
      <c r="R83" s="161"/>
      <c r="S83" s="161"/>
      <c r="T83" s="161"/>
      <c r="U83" s="161"/>
      <c r="V83" s="161"/>
      <c r="AS83" s="94"/>
      <c r="AT83" s="94"/>
      <c r="AU83" s="94"/>
      <c r="AV83" s="94"/>
      <c r="AW83" s="94"/>
      <c r="AX83" s="94"/>
      <c r="AY83" s="94"/>
    </row>
    <row r="84" spans="1:51" x14ac:dyDescent="0.25">
      <c r="B84" s="161"/>
      <c r="C84" s="161"/>
      <c r="D84" s="161"/>
      <c r="E84" s="161"/>
      <c r="F84" s="161"/>
      <c r="G84" s="161"/>
      <c r="H84" s="161"/>
      <c r="I84" s="161"/>
      <c r="J84" s="161"/>
      <c r="K84" s="161"/>
      <c r="L84" s="161"/>
      <c r="M84" s="161"/>
      <c r="N84" s="161"/>
      <c r="O84" s="219"/>
      <c r="P84" s="220"/>
      <c r="Q84" s="220"/>
      <c r="R84" s="161"/>
      <c r="S84" s="161"/>
      <c r="T84" s="161"/>
      <c r="U84" s="161"/>
      <c r="V84" s="161"/>
      <c r="AS84" s="94"/>
      <c r="AT84" s="94"/>
      <c r="AU84" s="94"/>
      <c r="AV84" s="94"/>
      <c r="AW84" s="94"/>
      <c r="AX84" s="94"/>
      <c r="AY84" s="94"/>
    </row>
    <row r="85" spans="1:51" x14ac:dyDescent="0.25">
      <c r="B85" s="161"/>
      <c r="C85" s="161"/>
      <c r="D85" s="161"/>
      <c r="E85" s="161"/>
      <c r="F85" s="161"/>
      <c r="G85" s="161"/>
      <c r="H85" s="161"/>
      <c r="I85" s="161"/>
      <c r="J85" s="161"/>
      <c r="K85" s="161"/>
      <c r="L85" s="161"/>
      <c r="M85" s="161"/>
      <c r="N85" s="161"/>
      <c r="O85" s="219"/>
      <c r="P85" s="220"/>
      <c r="Q85" s="220"/>
      <c r="R85" s="220"/>
      <c r="S85" s="220"/>
      <c r="T85" s="161"/>
      <c r="U85" s="161"/>
      <c r="V85" s="161"/>
      <c r="AS85" s="94"/>
      <c r="AT85" s="94"/>
      <c r="AU85" s="94"/>
      <c r="AV85" s="94"/>
      <c r="AW85" s="94"/>
      <c r="AX85" s="94"/>
      <c r="AY85" s="94"/>
    </row>
    <row r="86" spans="1:51" x14ac:dyDescent="0.25">
      <c r="B86" s="161"/>
      <c r="C86" s="161"/>
      <c r="D86" s="161"/>
      <c r="E86" s="161"/>
      <c r="F86" s="161"/>
      <c r="G86" s="161"/>
      <c r="H86" s="161"/>
      <c r="I86" s="161"/>
      <c r="J86" s="161"/>
      <c r="K86" s="161"/>
      <c r="L86" s="161"/>
      <c r="M86" s="161"/>
      <c r="N86" s="161"/>
      <c r="O86" s="219"/>
      <c r="P86" s="220"/>
      <c r="Q86" s="220"/>
      <c r="R86" s="220"/>
      <c r="S86" s="220"/>
      <c r="T86" s="220"/>
      <c r="U86" s="161"/>
      <c r="V86" s="161"/>
      <c r="AS86" s="94"/>
      <c r="AT86" s="94"/>
      <c r="AU86" s="94"/>
      <c r="AV86" s="94"/>
      <c r="AW86" s="94"/>
      <c r="AX86" s="94"/>
      <c r="AY86" s="94"/>
    </row>
    <row r="87" spans="1:51" x14ac:dyDescent="0.25">
      <c r="B87" s="161"/>
      <c r="C87" s="161"/>
      <c r="D87" s="161"/>
      <c r="E87" s="161"/>
      <c r="F87" s="161"/>
      <c r="G87" s="161"/>
      <c r="H87" s="161"/>
      <c r="I87" s="161"/>
      <c r="J87" s="161"/>
      <c r="K87" s="161"/>
      <c r="L87" s="161"/>
      <c r="M87" s="161"/>
      <c r="N87" s="161"/>
      <c r="O87" s="219"/>
      <c r="P87" s="220"/>
      <c r="Q87" s="220"/>
      <c r="R87" s="220"/>
      <c r="S87" s="220"/>
      <c r="T87" s="220"/>
      <c r="U87" s="161"/>
      <c r="V87" s="161"/>
      <c r="AS87" s="94"/>
      <c r="AT87" s="94"/>
      <c r="AU87" s="94"/>
      <c r="AV87" s="94"/>
      <c r="AW87" s="94"/>
      <c r="AX87" s="94"/>
      <c r="AY87" s="94"/>
    </row>
    <row r="88" spans="1:51" x14ac:dyDescent="0.25">
      <c r="B88" s="161"/>
      <c r="C88" s="161"/>
      <c r="D88" s="161"/>
      <c r="E88" s="161"/>
      <c r="F88" s="161"/>
      <c r="G88" s="161"/>
      <c r="H88" s="161"/>
      <c r="I88" s="161"/>
      <c r="J88" s="161"/>
      <c r="K88" s="161"/>
      <c r="L88" s="161"/>
      <c r="M88" s="161"/>
      <c r="N88" s="161"/>
      <c r="O88" s="219"/>
      <c r="P88" s="220"/>
      <c r="Q88" s="161"/>
      <c r="R88" s="161"/>
      <c r="S88" s="161"/>
      <c r="T88" s="220"/>
      <c r="U88" s="161"/>
      <c r="V88" s="161"/>
      <c r="AS88" s="94"/>
      <c r="AT88" s="94"/>
      <c r="AU88" s="94"/>
      <c r="AV88" s="94"/>
      <c r="AW88" s="94"/>
      <c r="AX88" s="94"/>
      <c r="AY88" s="94"/>
    </row>
    <row r="89" spans="1:51" x14ac:dyDescent="0.25">
      <c r="O89" s="96"/>
      <c r="Q89" s="96"/>
      <c r="R89" s="96"/>
      <c r="S89" s="96"/>
      <c r="AS89" s="94"/>
      <c r="AT89" s="94"/>
      <c r="AU89" s="94"/>
      <c r="AV89" s="94"/>
      <c r="AW89" s="94"/>
      <c r="AX89" s="94"/>
      <c r="AY89" s="94"/>
    </row>
    <row r="90" spans="1:51" x14ac:dyDescent="0.25">
      <c r="O90" s="12"/>
      <c r="P90" s="96"/>
      <c r="Q90" s="96"/>
      <c r="R90" s="96"/>
      <c r="S90" s="96"/>
      <c r="T90" s="96"/>
      <c r="AS90" s="94"/>
      <c r="AT90" s="94"/>
      <c r="AU90" s="94"/>
      <c r="AV90" s="94"/>
      <c r="AW90" s="94"/>
      <c r="AX90" s="94"/>
      <c r="AY90" s="94"/>
    </row>
    <row r="91" spans="1:51" x14ac:dyDescent="0.25">
      <c r="O91" s="12"/>
      <c r="P91" s="96"/>
      <c r="Q91" s="96"/>
      <c r="R91" s="96"/>
      <c r="S91" s="96"/>
      <c r="T91" s="96"/>
      <c r="U91" s="96"/>
      <c r="AS91" s="94"/>
      <c r="AT91" s="94"/>
      <c r="AU91" s="94"/>
      <c r="AV91" s="94"/>
      <c r="AW91" s="94"/>
      <c r="AX91" s="94"/>
      <c r="AY91" s="94"/>
    </row>
    <row r="92" spans="1:51" x14ac:dyDescent="0.25">
      <c r="O92" s="12"/>
      <c r="P92" s="96"/>
      <c r="T92" s="96"/>
      <c r="U92" s="96"/>
      <c r="AS92" s="94"/>
      <c r="AT92" s="94"/>
      <c r="AU92" s="94"/>
      <c r="AV92" s="94"/>
      <c r="AW92" s="94"/>
      <c r="AX92" s="94"/>
      <c r="AY92" s="94"/>
    </row>
    <row r="104" spans="45:51" x14ac:dyDescent="0.25">
      <c r="AS104" s="94"/>
      <c r="AT104" s="94"/>
      <c r="AU104" s="94"/>
      <c r="AV104" s="94"/>
      <c r="AW104" s="94"/>
      <c r="AX104" s="94"/>
      <c r="AY104" s="94"/>
    </row>
  </sheetData>
  <protectedRanges>
    <protectedRange sqref="S78:T81"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8:R81" name="Range2_12_1_6_1_1"/>
    <protectedRange sqref="L78:M81" name="Range2_2_12_1_7_1_1"/>
    <protectedRange sqref="AS11:AS15" name="Range1_4_1_1_1_1"/>
    <protectedRange sqref="J11:J15 J26:J34" name="Range1_1_2_1_10_1_1_1_1"/>
    <protectedRange sqref="S38:S40 S55:S77 S42:S52" name="Range2_12_3_1_1_1_1"/>
    <protectedRange sqref="D38:H38 N55:R55 N59:R77 N38:R40 N42:R52" name="Range2_12_1_3_1_1_1_1"/>
    <protectedRange sqref="I38:M38 F49:M49 G48:M48 E59:M77 E55:M55 E50:M52 E39:M40 E57:H58 E42:M47" name="Range2_2_12_1_6_1_1_1_1"/>
    <protectedRange sqref="D55 D50:D52 D39:D40 D57:D77 D42:D47" name="Range2_1_1_1_1_11_1_1_1_1_1_1"/>
    <protectedRange sqref="C55 C50:C52 C39:C40 C57:C77 C42:C47" name="Range2_1_2_1_1_1_1_1"/>
    <protectedRange sqref="C38" name="Range2_3_1_1_1_1_1"/>
    <protectedRange sqref="Q35" name="Range1_16_3_1_1_1_1_1_2"/>
    <protectedRange sqref="P35" name="Range1_16_3_1_1_2"/>
    <protectedRange sqref="U35 V11:V34 X11:AB34" name="Range1_16_3_1_1_3"/>
    <protectedRange sqref="L6 D6 D8 O8:U8" name="Range1_16_3_1_1_7"/>
    <protectedRange sqref="J78:K81" name="Range2_2_12_1_4_1_1_1_1_1_1_1_1_1_1_1_1_1_1_1"/>
    <protectedRange sqref="I78:I81" name="Range2_2_12_1_7_1_1_2_2_1_2"/>
    <protectedRange sqref="F78:H81" name="Range2_2_12_1_3_1_2_1_1_1_1_2_1_1_1_1_1_1_1_1_1_1_1"/>
    <protectedRange sqref="E78:E81"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 AR16 AR20 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E49" name="Range2_2_12_1_6_1_1_1_1_2"/>
    <protectedRange sqref="D49" name="Range2_1_1_1_1_11_1_1_1_1_1_1_2"/>
    <protectedRange sqref="C49" name="Range2_1_2_1_1_1_1_1_2"/>
    <protectedRange sqref="N58:R58" name="Range2_12_1_3_1_1_1_1_2_1_2_2_2_2_2_2_2_2_2_2"/>
    <protectedRange sqref="I58:M58" name="Range2_2_12_1_6_1_1_1_1_3_1_2_2_2_3_2_2_2_2_2_2"/>
    <protectedRange sqref="N57:R57" name="Range2_12_1_3_1_1_1_1_2_1_2_2_2_2_2_2_3_2_2_2_2_2_2"/>
    <protectedRange sqref="I57:M57" name="Range2_2_12_1_6_1_1_1_1_3_1_2_2_2_3_2_2_3_2_2_2_2_2_2"/>
    <protectedRange sqref="E56" name="Range2_2_12_1_6_1_1_1_1_3_1_2_2_2_1_2_2_2_2_2_2_2_2_2_2_2_2_2"/>
    <protectedRange sqref="D56" name="Range2_1_1_1_1_11_1_1_1_1_1_1_3_1_2_2_2_1_2_2_2_2_2_2_2_2_2_2_2_2_2"/>
    <protectedRange sqref="N56:R56" name="Range2_12_1_3_1_1_1_1_2_1_2_2_2_2_2_2_3_2_2_2_2_2_2_2_2"/>
    <protectedRange sqref="I56:M56" name="Range2_2_12_1_6_1_1_1_1_3_1_2_2_2_3_2_2_3_2_2_2_2_2_2_2_2"/>
    <protectedRange sqref="G56:H56" name="Range2_2_12_1_6_1_1_1_1_2_2_1_2_2_2_2_2_2_3_2_2_2_2_2_2_2_2"/>
    <protectedRange sqref="F56" name="Range2_2_12_1_6_1_1_1_1_3_1_2_2_2_1_2_2_2_2_2_2_2_2_2_2_2_2_2_2_2"/>
    <protectedRange sqref="C56" name="Range2_1_2_1_1_1_1_1_3_1_2_2_1_2_1_2_2_2_2_2_2_2_2_2_2_2_2_2_2"/>
    <protectedRange sqref="Q10" name="Range1_16_3_1_1_1_1_1_4_1"/>
    <protectedRange sqref="AG10" name="Range1_16_3_1_1_1_1_1_3"/>
    <protectedRange sqref="AP10" name="Range1_16_3_1_1_1_1_1_5"/>
    <protectedRange sqref="F48" name="Range2_12_5_1_1_1_2_2_1_1_1_1_1_1_1_1_1_1_1_2_1_1_1_2_1_1_1_1_1_1_1_1_1_1_1_1_1_1_1_1_2_1_1_1_1_1_1_1_1_1_2_1_1_3_1_1_1_3_1_1_1_1_1_1_1_1_1_1_1_1_1_1_1_1_1_1_1_1_1_1_2_1_1_1_1_1_1_1_1_1_1_1_2_2_1_2_1_1_1_1_1_1_1_1_1_1_1_1_1_2_2_2_2_2_2_2_2_1_1_1_2_3_2__4"/>
    <protectedRange sqref="C48"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60" name="Range2_12_5_1_1_1_1_1_2_1_1_2_1_1_1_1_1_1_1_1_1_1_1_1_1_1_1_1_1_2_1_1_1_1_1_1_1_1_1_1_1_1_1_1_3_1_1_1_2_1_1_1_1_1_1_1_1_1_2_1_1_1_1_1_1_1_1_1_1_1_1_1_1_1_1_1_1_1_1_1_1_1_1_1_1_2_1_1_1_2_2_1_1"/>
    <protectedRange sqref="B61" name="Range2_12_5_1_1_1_2_1_1_1_1_1_1_1_1_1_1_1_2_1_2_1_1_1_1_1_1_1_1_1_2_1_1_1_1_1_1_1_1_1_1_1_1_1_1_1_1_1_1_1_1_1_1_1_1_1_1_1_1_1_1_1_1_1_1_1_1_1_1_1_1_1_1_1_2_1_1_1_1_1_1_1_1_1_2_1_2_1_1_1_1_1_2_1_1_1_1_1_1_1_1_2_1_1_1_1_1_2_1_1"/>
    <protectedRange sqref="AR13:AR15 AR17:AR19 AR21:AR23 AR11" name="Range1_16_3_1_1_5_1_2"/>
    <protectedRange sqref="AR25:AR34" name="Range1_16_3_1_1_5_2"/>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S41" name="Range2_12_3_1_1_1_1_1"/>
    <protectedRange sqref="N41:R41" name="Range2_12_1_3_1_1_1_1_1"/>
    <protectedRange sqref="E41:M41" name="Range2_2_12_1_6_1_1_1_1_1"/>
    <protectedRange sqref="D41" name="Range2_1_1_1_1_11_1_1_1_1_1_1_1"/>
    <protectedRange sqref="C41" name="Range2_1_2_1_1_1_1_1_1"/>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6"/>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15 AA11:AA12 AA33:AA34 X33:Y34 AA14:AA15 X16:AB32">
    <cfRule type="containsText" dxfId="369" priority="48" operator="containsText" text="N/A">
      <formula>NOT(ISERROR(SEARCH("N/A",X11)))</formula>
    </cfRule>
    <cfRule type="cellIs" dxfId="368" priority="61" operator="equal">
      <formula>0</formula>
    </cfRule>
  </conditionalFormatting>
  <conditionalFormatting sqref="AC11:AE34 X11:Y15 AA11:AA12 AA33:AA34 X33:Y34 AA14:AA15 X16:AB32">
    <cfRule type="cellIs" dxfId="367" priority="60" operator="greaterThanOrEqual">
      <formula>1185</formula>
    </cfRule>
  </conditionalFormatting>
  <conditionalFormatting sqref="AC11:AE34 X11:Y15 AA11:AA12 AA33:AA34 X33:Y34 AA14:AA15 X16:AB32">
    <cfRule type="cellIs" dxfId="366" priority="59" operator="between">
      <formula>0.1</formula>
      <formula>1184</formula>
    </cfRule>
  </conditionalFormatting>
  <conditionalFormatting sqref="X8">
    <cfRule type="cellIs" dxfId="365" priority="58" operator="equal">
      <formula>0</formula>
    </cfRule>
  </conditionalFormatting>
  <conditionalFormatting sqref="X8">
    <cfRule type="cellIs" dxfId="364" priority="57" operator="greaterThan">
      <formula>1179</formula>
    </cfRule>
  </conditionalFormatting>
  <conditionalFormatting sqref="X8">
    <cfRule type="cellIs" dxfId="363" priority="56" operator="greaterThan">
      <formula>99</formula>
    </cfRule>
  </conditionalFormatting>
  <conditionalFormatting sqref="X8">
    <cfRule type="cellIs" dxfId="362" priority="55" operator="greaterThan">
      <formula>0.99</formula>
    </cfRule>
  </conditionalFormatting>
  <conditionalFormatting sqref="AB8">
    <cfRule type="cellIs" dxfId="361" priority="54" operator="equal">
      <formula>0</formula>
    </cfRule>
  </conditionalFormatting>
  <conditionalFormatting sqref="AB8">
    <cfRule type="cellIs" dxfId="360" priority="53" operator="greaterThan">
      <formula>1179</formula>
    </cfRule>
  </conditionalFormatting>
  <conditionalFormatting sqref="AB8">
    <cfRule type="cellIs" dxfId="359" priority="52" operator="greaterThan">
      <formula>99</formula>
    </cfRule>
  </conditionalFormatting>
  <conditionalFormatting sqref="AB8">
    <cfRule type="cellIs" dxfId="358" priority="51" operator="greaterThan">
      <formula>0.99</formula>
    </cfRule>
  </conditionalFormatting>
  <conditionalFormatting sqref="AH11:AH31">
    <cfRule type="cellIs" dxfId="357" priority="49" operator="greaterThan">
      <formula>$AH$8</formula>
    </cfRule>
    <cfRule type="cellIs" dxfId="356" priority="50" operator="greaterThan">
      <formula>$AH$8</formula>
    </cfRule>
  </conditionalFormatting>
  <conditionalFormatting sqref="AB11:AB12 AB33:AB34 AB14:AB15">
    <cfRule type="containsText" dxfId="355" priority="44" operator="containsText" text="N/A">
      <formula>NOT(ISERROR(SEARCH("N/A",AB11)))</formula>
    </cfRule>
    <cfRule type="cellIs" dxfId="354" priority="47" operator="equal">
      <formula>0</formula>
    </cfRule>
  </conditionalFormatting>
  <conditionalFormatting sqref="AB11:AB12 AB33:AB34 AB14:AB15">
    <cfRule type="cellIs" dxfId="353" priority="46" operator="greaterThanOrEqual">
      <formula>1185</formula>
    </cfRule>
  </conditionalFormatting>
  <conditionalFormatting sqref="AB11:AB12 AB33:AB34 AB14:AB15">
    <cfRule type="cellIs" dxfId="352" priority="45" operator="between">
      <formula>0.1</formula>
      <formula>1184</formula>
    </cfRule>
  </conditionalFormatting>
  <conditionalFormatting sqref="AN11:AN35 AO11:AO34">
    <cfRule type="cellIs" dxfId="351" priority="43" operator="equal">
      <formula>0</formula>
    </cfRule>
  </conditionalFormatting>
  <conditionalFormatting sqref="AN11:AN35 AO11:AO34">
    <cfRule type="cellIs" dxfId="350" priority="42" operator="greaterThan">
      <formula>1179</formula>
    </cfRule>
  </conditionalFormatting>
  <conditionalFormatting sqref="AN11:AN35 AO11:AO34">
    <cfRule type="cellIs" dxfId="349" priority="41" operator="greaterThan">
      <formula>99</formula>
    </cfRule>
  </conditionalFormatting>
  <conditionalFormatting sqref="AN11:AN35 AO11:AO34">
    <cfRule type="cellIs" dxfId="348" priority="40" operator="greaterThan">
      <formula>0.99</formula>
    </cfRule>
  </conditionalFormatting>
  <conditionalFormatting sqref="AQ11:AQ34">
    <cfRule type="cellIs" dxfId="347" priority="39" operator="equal">
      <formula>0</formula>
    </cfRule>
  </conditionalFormatting>
  <conditionalFormatting sqref="AQ11:AQ34">
    <cfRule type="cellIs" dxfId="346" priority="38" operator="greaterThan">
      <formula>1179</formula>
    </cfRule>
  </conditionalFormatting>
  <conditionalFormatting sqref="AQ11:AQ34">
    <cfRule type="cellIs" dxfId="345" priority="37" operator="greaterThan">
      <formula>99</formula>
    </cfRule>
  </conditionalFormatting>
  <conditionalFormatting sqref="AQ11:AQ34">
    <cfRule type="cellIs" dxfId="344" priority="36" operator="greaterThan">
      <formula>0.99</formula>
    </cfRule>
  </conditionalFormatting>
  <conditionalFormatting sqref="Z11:Z12 Z33:Z34 Z14:Z15">
    <cfRule type="containsText" dxfId="343" priority="32" operator="containsText" text="N/A">
      <formula>NOT(ISERROR(SEARCH("N/A",Z11)))</formula>
    </cfRule>
    <cfRule type="cellIs" dxfId="342" priority="35" operator="equal">
      <formula>0</formula>
    </cfRule>
  </conditionalFormatting>
  <conditionalFormatting sqref="Z11:Z12 Z33:Z34 Z14:Z15">
    <cfRule type="cellIs" dxfId="341" priority="34" operator="greaterThanOrEqual">
      <formula>1185</formula>
    </cfRule>
  </conditionalFormatting>
  <conditionalFormatting sqref="Z11:Z12 Z33:Z34 Z14:Z15">
    <cfRule type="cellIs" dxfId="340" priority="33" operator="between">
      <formula>0.1</formula>
      <formula>1184</formula>
    </cfRule>
  </conditionalFormatting>
  <conditionalFormatting sqref="AJ11:AN35">
    <cfRule type="cellIs" dxfId="339" priority="31" operator="equal">
      <formula>0</formula>
    </cfRule>
  </conditionalFormatting>
  <conditionalFormatting sqref="AJ11:AN35">
    <cfRule type="cellIs" dxfId="338" priority="30" operator="greaterThan">
      <formula>1179</formula>
    </cfRule>
  </conditionalFormatting>
  <conditionalFormatting sqref="AJ11:AN35">
    <cfRule type="cellIs" dxfId="337" priority="29" operator="greaterThan">
      <formula>99</formula>
    </cfRule>
  </conditionalFormatting>
  <conditionalFormatting sqref="AJ11:AN35">
    <cfRule type="cellIs" dxfId="336" priority="28" operator="greaterThan">
      <formula>0.99</formula>
    </cfRule>
  </conditionalFormatting>
  <conditionalFormatting sqref="AP11:AP34">
    <cfRule type="cellIs" dxfId="335" priority="27" operator="equal">
      <formula>0</formula>
    </cfRule>
  </conditionalFormatting>
  <conditionalFormatting sqref="AP11:AP34">
    <cfRule type="cellIs" dxfId="334" priority="26" operator="greaterThan">
      <formula>1179</formula>
    </cfRule>
  </conditionalFormatting>
  <conditionalFormatting sqref="AP11:AP34">
    <cfRule type="cellIs" dxfId="333" priority="25" operator="greaterThan">
      <formula>99</formula>
    </cfRule>
  </conditionalFormatting>
  <conditionalFormatting sqref="AP11:AP34">
    <cfRule type="cellIs" dxfId="332" priority="24" operator="greaterThan">
      <formula>0.99</formula>
    </cfRule>
  </conditionalFormatting>
  <conditionalFormatting sqref="AH32:AH34">
    <cfRule type="cellIs" dxfId="331" priority="22" operator="greaterThan">
      <formula>$AH$8</formula>
    </cfRule>
    <cfRule type="cellIs" dxfId="330" priority="23" operator="greaterThan">
      <formula>$AH$8</formula>
    </cfRule>
  </conditionalFormatting>
  <conditionalFormatting sqref="AI11:AI34">
    <cfRule type="cellIs" dxfId="329" priority="21" operator="greaterThan">
      <formula>$AI$8</formula>
    </cfRule>
  </conditionalFormatting>
  <conditionalFormatting sqref="AL32:AN34 AM12:AN12 AL11:AL31">
    <cfRule type="cellIs" dxfId="328" priority="20" operator="equal">
      <formula>0</formula>
    </cfRule>
  </conditionalFormatting>
  <conditionalFormatting sqref="AL32:AN34 AM12:AN12 AL11:AL31">
    <cfRule type="cellIs" dxfId="327" priority="19" operator="greaterThan">
      <formula>1179</formula>
    </cfRule>
  </conditionalFormatting>
  <conditionalFormatting sqref="AL32:AN34 AM12:AN12 AL11:AL31">
    <cfRule type="cellIs" dxfId="326" priority="18" operator="greaterThan">
      <formula>99</formula>
    </cfRule>
  </conditionalFormatting>
  <conditionalFormatting sqref="AL32:AN34 AM12:AN12 AL11:AL31">
    <cfRule type="cellIs" dxfId="325" priority="17" operator="greaterThan">
      <formula>0.99</formula>
    </cfRule>
  </conditionalFormatting>
  <conditionalFormatting sqref="AM16:AM34">
    <cfRule type="cellIs" dxfId="324" priority="16" operator="equal">
      <formula>0</formula>
    </cfRule>
  </conditionalFormatting>
  <conditionalFormatting sqref="AM16:AM34">
    <cfRule type="cellIs" dxfId="323" priority="15" operator="greaterThan">
      <formula>1179</formula>
    </cfRule>
  </conditionalFormatting>
  <conditionalFormatting sqref="AM16:AM34">
    <cfRule type="cellIs" dxfId="322" priority="14" operator="greaterThan">
      <formula>99</formula>
    </cfRule>
  </conditionalFormatting>
  <conditionalFormatting sqref="AM16:AM34">
    <cfRule type="cellIs" dxfId="321" priority="13" operator="greaterThan">
      <formula>0.99</formula>
    </cfRule>
  </conditionalFormatting>
  <conditionalFormatting sqref="AA13">
    <cfRule type="containsText" dxfId="320" priority="9" operator="containsText" text="N/A">
      <formula>NOT(ISERROR(SEARCH("N/A",AA13)))</formula>
    </cfRule>
    <cfRule type="cellIs" dxfId="319" priority="12" operator="equal">
      <formula>0</formula>
    </cfRule>
  </conditionalFormatting>
  <conditionalFormatting sqref="AA13">
    <cfRule type="cellIs" dxfId="318" priority="11" operator="greaterThanOrEqual">
      <formula>1185</formula>
    </cfRule>
  </conditionalFormatting>
  <conditionalFormatting sqref="AA13">
    <cfRule type="cellIs" dxfId="317" priority="10" operator="between">
      <formula>0.1</formula>
      <formula>1184</formula>
    </cfRule>
  </conditionalFormatting>
  <conditionalFormatting sqref="AB13">
    <cfRule type="containsText" dxfId="316" priority="5" operator="containsText" text="N/A">
      <formula>NOT(ISERROR(SEARCH("N/A",AB13)))</formula>
    </cfRule>
    <cfRule type="cellIs" dxfId="315" priority="8" operator="equal">
      <formula>0</formula>
    </cfRule>
  </conditionalFormatting>
  <conditionalFormatting sqref="AB13">
    <cfRule type="cellIs" dxfId="314" priority="7" operator="greaterThanOrEqual">
      <formula>1185</formula>
    </cfRule>
  </conditionalFormatting>
  <conditionalFormatting sqref="AB13">
    <cfRule type="cellIs" dxfId="313" priority="6" operator="between">
      <formula>0.1</formula>
      <formula>1184</formula>
    </cfRule>
  </conditionalFormatting>
  <conditionalFormatting sqref="Z13">
    <cfRule type="containsText" dxfId="312" priority="1" operator="containsText" text="N/A">
      <formula>NOT(ISERROR(SEARCH("N/A",Z13)))</formula>
    </cfRule>
    <cfRule type="cellIs" dxfId="311" priority="4" operator="equal">
      <formula>0</formula>
    </cfRule>
  </conditionalFormatting>
  <conditionalFormatting sqref="Z13">
    <cfRule type="cellIs" dxfId="310" priority="3" operator="greaterThanOrEqual">
      <formula>1185</formula>
    </cfRule>
  </conditionalFormatting>
  <conditionalFormatting sqref="Z13">
    <cfRule type="cellIs" dxfId="309" priority="2" operator="between">
      <formula>0.1</formula>
      <formula>1184</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04"/>
  <sheetViews>
    <sheetView showWhiteSpace="0" topLeftCell="A25" zoomScaleNormal="100" workbookViewId="0">
      <selection activeCell="B53" sqref="B53:B55"/>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129</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126</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237"/>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40" t="s">
        <v>10</v>
      </c>
      <c r="I7" s="108" t="s">
        <v>11</v>
      </c>
      <c r="J7" s="108" t="s">
        <v>12</v>
      </c>
      <c r="K7" s="108" t="s">
        <v>13</v>
      </c>
      <c r="L7" s="12"/>
      <c r="M7" s="12"/>
      <c r="N7" s="12"/>
      <c r="O7" s="240"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42609</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26597</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238" t="s">
        <v>51</v>
      </c>
      <c r="V9" s="238" t="s">
        <v>52</v>
      </c>
      <c r="W9" s="283" t="s">
        <v>53</v>
      </c>
      <c r="X9" s="284" t="s">
        <v>54</v>
      </c>
      <c r="Y9" s="285"/>
      <c r="Z9" s="285"/>
      <c r="AA9" s="285"/>
      <c r="AB9" s="285"/>
      <c r="AC9" s="285"/>
      <c r="AD9" s="285"/>
      <c r="AE9" s="286"/>
      <c r="AF9" s="236" t="s">
        <v>55</v>
      </c>
      <c r="AG9" s="236" t="s">
        <v>56</v>
      </c>
      <c r="AH9" s="272" t="s">
        <v>57</v>
      </c>
      <c r="AI9" s="287" t="s">
        <v>58</v>
      </c>
      <c r="AJ9" s="238" t="s">
        <v>59</v>
      </c>
      <c r="AK9" s="238" t="s">
        <v>60</v>
      </c>
      <c r="AL9" s="238" t="s">
        <v>61</v>
      </c>
      <c r="AM9" s="238" t="s">
        <v>62</v>
      </c>
      <c r="AN9" s="238" t="s">
        <v>63</v>
      </c>
      <c r="AO9" s="238" t="s">
        <v>64</v>
      </c>
      <c r="AP9" s="238" t="s">
        <v>65</v>
      </c>
      <c r="AQ9" s="270" t="s">
        <v>66</v>
      </c>
      <c r="AR9" s="238" t="s">
        <v>67</v>
      </c>
      <c r="AS9" s="272" t="s">
        <v>68</v>
      </c>
      <c r="AV9" s="35" t="s">
        <v>69</v>
      </c>
      <c r="AW9" s="35" t="s">
        <v>70</v>
      </c>
      <c r="AY9" s="36" t="s">
        <v>71</v>
      </c>
    </row>
    <row r="10" spans="2:51" x14ac:dyDescent="0.25">
      <c r="B10" s="238" t="s">
        <v>72</v>
      </c>
      <c r="C10" s="238" t="s">
        <v>73</v>
      </c>
      <c r="D10" s="238" t="s">
        <v>74</v>
      </c>
      <c r="E10" s="238" t="s">
        <v>75</v>
      </c>
      <c r="F10" s="238" t="s">
        <v>74</v>
      </c>
      <c r="G10" s="238" t="s">
        <v>75</v>
      </c>
      <c r="H10" s="266"/>
      <c r="I10" s="238" t="s">
        <v>75</v>
      </c>
      <c r="J10" s="238" t="s">
        <v>75</v>
      </c>
      <c r="K10" s="238" t="s">
        <v>75</v>
      </c>
      <c r="L10" s="28" t="s">
        <v>29</v>
      </c>
      <c r="M10" s="269"/>
      <c r="N10" s="28" t="s">
        <v>29</v>
      </c>
      <c r="O10" s="271"/>
      <c r="P10" s="271"/>
      <c r="Q10" s="1">
        <f>'AUG 26'!Q34</f>
        <v>14803084</v>
      </c>
      <c r="R10" s="280"/>
      <c r="S10" s="281"/>
      <c r="T10" s="282"/>
      <c r="U10" s="238" t="s">
        <v>75</v>
      </c>
      <c r="V10" s="238" t="s">
        <v>75</v>
      </c>
      <c r="W10" s="283"/>
      <c r="X10" s="37" t="s">
        <v>76</v>
      </c>
      <c r="Y10" s="37" t="s">
        <v>77</v>
      </c>
      <c r="Z10" s="37" t="s">
        <v>78</v>
      </c>
      <c r="AA10" s="37" t="s">
        <v>79</v>
      </c>
      <c r="AB10" s="37" t="s">
        <v>80</v>
      </c>
      <c r="AC10" s="37" t="s">
        <v>81</v>
      </c>
      <c r="AD10" s="37" t="s">
        <v>82</v>
      </c>
      <c r="AE10" s="37" t="s">
        <v>83</v>
      </c>
      <c r="AF10" s="38"/>
      <c r="AG10" s="1">
        <f>'AUG 26'!AG34</f>
        <v>49604929</v>
      </c>
      <c r="AH10" s="272"/>
      <c r="AI10" s="288"/>
      <c r="AJ10" s="238" t="s">
        <v>84</v>
      </c>
      <c r="AK10" s="238" t="s">
        <v>84</v>
      </c>
      <c r="AL10" s="238" t="s">
        <v>84</v>
      </c>
      <c r="AM10" s="238" t="s">
        <v>84</v>
      </c>
      <c r="AN10" s="238" t="s">
        <v>84</v>
      </c>
      <c r="AO10" s="238" t="s">
        <v>84</v>
      </c>
      <c r="AP10" s="1">
        <f>'AUG 26'!AP34</f>
        <v>11191525</v>
      </c>
      <c r="AQ10" s="271"/>
      <c r="AR10" s="239" t="s">
        <v>85</v>
      </c>
      <c r="AS10" s="272"/>
      <c r="AV10" s="39" t="s">
        <v>86</v>
      </c>
      <c r="AW10" s="39" t="s">
        <v>87</v>
      </c>
      <c r="AY10" s="80" t="s">
        <v>126</v>
      </c>
    </row>
    <row r="11" spans="2:51" x14ac:dyDescent="0.25">
      <c r="B11" s="40">
        <v>2</v>
      </c>
      <c r="C11" s="40">
        <v>4.1666666666666664E-2</v>
      </c>
      <c r="D11" s="102">
        <v>5</v>
      </c>
      <c r="E11" s="41">
        <f t="shared" ref="E11:E34" si="0">D11/1.42</f>
        <v>3.5211267605633805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133</v>
      </c>
      <c r="P11" s="103">
        <v>111</v>
      </c>
      <c r="Q11" s="103">
        <v>14807750</v>
      </c>
      <c r="R11" s="46">
        <f>IF(ISBLANK(Q11),"-",Q11-Q10)</f>
        <v>4666</v>
      </c>
      <c r="S11" s="47">
        <f>R11*24/1000</f>
        <v>111.98399999999999</v>
      </c>
      <c r="T11" s="47">
        <f>R11/1000</f>
        <v>4.6660000000000004</v>
      </c>
      <c r="U11" s="104">
        <v>5.3</v>
      </c>
      <c r="V11" s="104">
        <f>U11</f>
        <v>5.3</v>
      </c>
      <c r="W11" s="105" t="s">
        <v>131</v>
      </c>
      <c r="X11" s="107">
        <v>0</v>
      </c>
      <c r="Y11" s="107">
        <v>0</v>
      </c>
      <c r="Z11" s="107">
        <v>1076</v>
      </c>
      <c r="AA11" s="107">
        <v>1185</v>
      </c>
      <c r="AB11" s="107">
        <v>1076</v>
      </c>
      <c r="AC11" s="48" t="s">
        <v>90</v>
      </c>
      <c r="AD11" s="48" t="s">
        <v>90</v>
      </c>
      <c r="AE11" s="48" t="s">
        <v>90</v>
      </c>
      <c r="AF11" s="106" t="s">
        <v>90</v>
      </c>
      <c r="AG11" s="112">
        <v>49605830</v>
      </c>
      <c r="AH11" s="49">
        <f>IF(ISBLANK(AG11),"-",AG11-AG10)</f>
        <v>901</v>
      </c>
      <c r="AI11" s="50">
        <f>AH11/T11</f>
        <v>193.09901414487783</v>
      </c>
      <c r="AJ11" s="95">
        <v>0</v>
      </c>
      <c r="AK11" s="95">
        <v>0</v>
      </c>
      <c r="AL11" s="95">
        <v>1</v>
      </c>
      <c r="AM11" s="95">
        <v>1</v>
      </c>
      <c r="AN11" s="95">
        <v>1</v>
      </c>
      <c r="AO11" s="95">
        <v>0.65</v>
      </c>
      <c r="AP11" s="107">
        <v>11192025</v>
      </c>
      <c r="AQ11" s="107">
        <f t="shared" ref="AQ11:AQ34" si="1">AP11-AP10</f>
        <v>500</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135</v>
      </c>
      <c r="P12" s="103">
        <v>106</v>
      </c>
      <c r="Q12" s="103">
        <v>14812408</v>
      </c>
      <c r="R12" s="46">
        <f t="shared" ref="R12:R34" si="4">IF(ISBLANK(Q12),"-",Q12-Q11)</f>
        <v>4658</v>
      </c>
      <c r="S12" s="47">
        <f t="shared" ref="S12:S34" si="5">R12*24/1000</f>
        <v>111.792</v>
      </c>
      <c r="T12" s="47">
        <f t="shared" ref="T12:T34" si="6">R12/1000</f>
        <v>4.6580000000000004</v>
      </c>
      <c r="U12" s="104">
        <v>6.9</v>
      </c>
      <c r="V12" s="104">
        <f t="shared" ref="V12:V34" si="7">U12</f>
        <v>6.9</v>
      </c>
      <c r="W12" s="105" t="s">
        <v>131</v>
      </c>
      <c r="X12" s="107">
        <v>0</v>
      </c>
      <c r="Y12" s="107">
        <v>0</v>
      </c>
      <c r="Z12" s="107">
        <v>1076</v>
      </c>
      <c r="AA12" s="107">
        <v>1185</v>
      </c>
      <c r="AB12" s="107">
        <v>1076</v>
      </c>
      <c r="AC12" s="48" t="s">
        <v>90</v>
      </c>
      <c r="AD12" s="48" t="s">
        <v>90</v>
      </c>
      <c r="AE12" s="48" t="s">
        <v>90</v>
      </c>
      <c r="AF12" s="106" t="s">
        <v>90</v>
      </c>
      <c r="AG12" s="112">
        <v>49606720</v>
      </c>
      <c r="AH12" s="49">
        <f>IF(ISBLANK(AG12),"-",AG12-AG11)</f>
        <v>890</v>
      </c>
      <c r="AI12" s="50">
        <f t="shared" ref="AI12:AI34" si="8">AH12/T12</f>
        <v>191.06912838127951</v>
      </c>
      <c r="AJ12" s="95">
        <v>0</v>
      </c>
      <c r="AK12" s="95">
        <v>0</v>
      </c>
      <c r="AL12" s="95">
        <v>1</v>
      </c>
      <c r="AM12" s="95">
        <v>1</v>
      </c>
      <c r="AN12" s="95">
        <v>1</v>
      </c>
      <c r="AO12" s="95">
        <v>0.65</v>
      </c>
      <c r="AP12" s="107">
        <v>11192836</v>
      </c>
      <c r="AQ12" s="107">
        <f t="shared" si="1"/>
        <v>811</v>
      </c>
      <c r="AR12" s="110">
        <v>1.06</v>
      </c>
      <c r="AS12" s="52" t="s">
        <v>113</v>
      </c>
      <c r="AV12" s="39" t="s">
        <v>92</v>
      </c>
      <c r="AW12" s="39" t="s">
        <v>93</v>
      </c>
      <c r="AY12" s="80" t="s">
        <v>124</v>
      </c>
    </row>
    <row r="13" spans="2:51" x14ac:dyDescent="0.25">
      <c r="B13" s="40">
        <v>2.0833333333333299</v>
      </c>
      <c r="C13" s="40">
        <v>0.125</v>
      </c>
      <c r="D13" s="102">
        <v>6</v>
      </c>
      <c r="E13" s="41">
        <f t="shared" si="0"/>
        <v>4.2253521126760569</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133</v>
      </c>
      <c r="P13" s="103">
        <v>105</v>
      </c>
      <c r="Q13" s="103">
        <v>14816925</v>
      </c>
      <c r="R13" s="46">
        <f t="shared" si="4"/>
        <v>4517</v>
      </c>
      <c r="S13" s="47">
        <f t="shared" si="5"/>
        <v>108.408</v>
      </c>
      <c r="T13" s="47">
        <f t="shared" si="6"/>
        <v>4.5170000000000003</v>
      </c>
      <c r="U13" s="104">
        <v>8.6</v>
      </c>
      <c r="V13" s="104">
        <f t="shared" si="7"/>
        <v>8.6</v>
      </c>
      <c r="W13" s="105" t="s">
        <v>131</v>
      </c>
      <c r="X13" s="107">
        <v>0</v>
      </c>
      <c r="Y13" s="107">
        <v>0</v>
      </c>
      <c r="Z13" s="107">
        <v>1056</v>
      </c>
      <c r="AA13" s="107">
        <v>1185</v>
      </c>
      <c r="AB13" s="107">
        <v>1056</v>
      </c>
      <c r="AC13" s="48" t="s">
        <v>90</v>
      </c>
      <c r="AD13" s="48" t="s">
        <v>90</v>
      </c>
      <c r="AE13" s="48" t="s">
        <v>90</v>
      </c>
      <c r="AF13" s="106" t="s">
        <v>90</v>
      </c>
      <c r="AG13" s="112">
        <v>49607588</v>
      </c>
      <c r="AH13" s="49">
        <f>IF(ISBLANK(AG13),"-",AG13-AG12)</f>
        <v>868</v>
      </c>
      <c r="AI13" s="50">
        <f t="shared" si="8"/>
        <v>192.1629400044277</v>
      </c>
      <c r="AJ13" s="95">
        <v>0</v>
      </c>
      <c r="AK13" s="95">
        <v>0</v>
      </c>
      <c r="AL13" s="95">
        <v>1</v>
      </c>
      <c r="AM13" s="95">
        <v>1</v>
      </c>
      <c r="AN13" s="95">
        <v>1</v>
      </c>
      <c r="AO13" s="95">
        <v>0.65</v>
      </c>
      <c r="AP13" s="107">
        <v>11193621</v>
      </c>
      <c r="AQ13" s="107">
        <f t="shared" si="1"/>
        <v>785</v>
      </c>
      <c r="AR13" s="51"/>
      <c r="AS13" s="52" t="s">
        <v>113</v>
      </c>
      <c r="AV13" s="39" t="s">
        <v>94</v>
      </c>
      <c r="AW13" s="39" t="s">
        <v>95</v>
      </c>
      <c r="AY13" s="80" t="s">
        <v>129</v>
      </c>
    </row>
    <row r="14" spans="2:51" x14ac:dyDescent="0.25">
      <c r="B14" s="40">
        <v>2.125</v>
      </c>
      <c r="C14" s="40">
        <v>0.16666666666666699</v>
      </c>
      <c r="D14" s="102">
        <v>6</v>
      </c>
      <c r="E14" s="41">
        <f t="shared" si="0"/>
        <v>4.2253521126760569</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125</v>
      </c>
      <c r="P14" s="103">
        <v>120</v>
      </c>
      <c r="Q14" s="103">
        <v>14821042</v>
      </c>
      <c r="R14" s="46">
        <f t="shared" si="4"/>
        <v>4117</v>
      </c>
      <c r="S14" s="47">
        <f t="shared" si="5"/>
        <v>98.808000000000007</v>
      </c>
      <c r="T14" s="47">
        <f t="shared" si="6"/>
        <v>4.117</v>
      </c>
      <c r="U14" s="104">
        <v>9.5</v>
      </c>
      <c r="V14" s="104">
        <f t="shared" si="7"/>
        <v>9.5</v>
      </c>
      <c r="W14" s="105" t="s">
        <v>131</v>
      </c>
      <c r="X14" s="107">
        <v>0</v>
      </c>
      <c r="Y14" s="107">
        <v>0</v>
      </c>
      <c r="Z14" s="107">
        <v>1117</v>
      </c>
      <c r="AA14" s="107">
        <v>1185</v>
      </c>
      <c r="AB14" s="107">
        <v>1117</v>
      </c>
      <c r="AC14" s="48" t="s">
        <v>90</v>
      </c>
      <c r="AD14" s="48" t="s">
        <v>90</v>
      </c>
      <c r="AE14" s="48" t="s">
        <v>90</v>
      </c>
      <c r="AF14" s="106" t="s">
        <v>90</v>
      </c>
      <c r="AG14" s="112">
        <v>49608487</v>
      </c>
      <c r="AH14" s="49">
        <f t="shared" ref="AH14:AH34" si="9">IF(ISBLANK(AG14),"-",AG14-AG13)</f>
        <v>899</v>
      </c>
      <c r="AI14" s="50">
        <f t="shared" si="8"/>
        <v>218.36288559630799</v>
      </c>
      <c r="AJ14" s="95">
        <v>0</v>
      </c>
      <c r="AK14" s="95">
        <v>0</v>
      </c>
      <c r="AL14" s="95">
        <v>1</v>
      </c>
      <c r="AM14" s="95">
        <v>1</v>
      </c>
      <c r="AN14" s="95">
        <v>1</v>
      </c>
      <c r="AO14" s="95">
        <v>0.65</v>
      </c>
      <c r="AP14" s="107">
        <v>11194623</v>
      </c>
      <c r="AQ14" s="107">
        <f>AP14-AP13</f>
        <v>1002</v>
      </c>
      <c r="AR14" s="51"/>
      <c r="AS14" s="52" t="s">
        <v>113</v>
      </c>
      <c r="AT14" s="54"/>
      <c r="AV14" s="39" t="s">
        <v>96</v>
      </c>
      <c r="AW14" s="39" t="s">
        <v>97</v>
      </c>
      <c r="AY14" s="80" t="s">
        <v>146</v>
      </c>
    </row>
    <row r="15" spans="2:51" ht="14.25" customHeight="1" x14ac:dyDescent="0.25">
      <c r="B15" s="40">
        <v>2.1666666666666701</v>
      </c>
      <c r="C15" s="40">
        <v>0.20833333333333301</v>
      </c>
      <c r="D15" s="102">
        <v>6</v>
      </c>
      <c r="E15" s="41">
        <f t="shared" si="0"/>
        <v>4.2253521126760569</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122</v>
      </c>
      <c r="P15" s="103">
        <v>116</v>
      </c>
      <c r="Q15" s="103">
        <v>14825560</v>
      </c>
      <c r="R15" s="46">
        <f t="shared" si="4"/>
        <v>4518</v>
      </c>
      <c r="S15" s="47">
        <f t="shared" si="5"/>
        <v>108.432</v>
      </c>
      <c r="T15" s="47">
        <f t="shared" si="6"/>
        <v>4.5179999999999998</v>
      </c>
      <c r="U15" s="104">
        <v>9.5</v>
      </c>
      <c r="V15" s="104">
        <f t="shared" si="7"/>
        <v>9.5</v>
      </c>
      <c r="W15" s="105" t="s">
        <v>131</v>
      </c>
      <c r="X15" s="107">
        <v>0</v>
      </c>
      <c r="Y15" s="107">
        <v>0</v>
      </c>
      <c r="Z15" s="107">
        <v>1117</v>
      </c>
      <c r="AA15" s="107">
        <v>1185</v>
      </c>
      <c r="AB15" s="107">
        <v>1117</v>
      </c>
      <c r="AC15" s="48" t="s">
        <v>90</v>
      </c>
      <c r="AD15" s="48" t="s">
        <v>90</v>
      </c>
      <c r="AE15" s="48" t="s">
        <v>90</v>
      </c>
      <c r="AF15" s="106" t="s">
        <v>90</v>
      </c>
      <c r="AG15" s="112">
        <v>49609477</v>
      </c>
      <c r="AH15" s="49">
        <f t="shared" si="9"/>
        <v>990</v>
      </c>
      <c r="AI15" s="50">
        <f t="shared" si="8"/>
        <v>219.12350597609563</v>
      </c>
      <c r="AJ15" s="95">
        <v>0</v>
      </c>
      <c r="AK15" s="95">
        <v>0</v>
      </c>
      <c r="AL15" s="95">
        <v>1</v>
      </c>
      <c r="AM15" s="95">
        <v>1</v>
      </c>
      <c r="AN15" s="95">
        <v>1</v>
      </c>
      <c r="AO15" s="95">
        <v>0</v>
      </c>
      <c r="AP15" s="107">
        <v>11194623</v>
      </c>
      <c r="AQ15" s="107">
        <f>AP15-AP14</f>
        <v>0</v>
      </c>
      <c r="AR15" s="51"/>
      <c r="AS15" s="52" t="s">
        <v>113</v>
      </c>
      <c r="AV15" s="39" t="s">
        <v>98</v>
      </c>
      <c r="AW15" s="39" t="s">
        <v>99</v>
      </c>
      <c r="AY15" s="94"/>
    </row>
    <row r="16" spans="2:51" x14ac:dyDescent="0.25">
      <c r="B16" s="40">
        <v>2.2083333333333299</v>
      </c>
      <c r="C16" s="40">
        <v>0.25</v>
      </c>
      <c r="D16" s="102">
        <v>6</v>
      </c>
      <c r="E16" s="41">
        <f t="shared" si="0"/>
        <v>4.2253521126760569</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136</v>
      </c>
      <c r="P16" s="103">
        <v>130</v>
      </c>
      <c r="Q16" s="103">
        <v>14831097</v>
      </c>
      <c r="R16" s="46">
        <f t="shared" si="4"/>
        <v>5537</v>
      </c>
      <c r="S16" s="47">
        <f t="shared" si="5"/>
        <v>132.88800000000001</v>
      </c>
      <c r="T16" s="47">
        <f t="shared" si="6"/>
        <v>5.5369999999999999</v>
      </c>
      <c r="U16" s="104">
        <v>9.5</v>
      </c>
      <c r="V16" s="104">
        <f t="shared" si="7"/>
        <v>9.5</v>
      </c>
      <c r="W16" s="105" t="s">
        <v>131</v>
      </c>
      <c r="X16" s="107">
        <v>0</v>
      </c>
      <c r="Y16" s="107">
        <v>0</v>
      </c>
      <c r="Z16" s="107">
        <v>1116</v>
      </c>
      <c r="AA16" s="107">
        <v>1185</v>
      </c>
      <c r="AB16" s="107">
        <v>1117</v>
      </c>
      <c r="AC16" s="48" t="s">
        <v>90</v>
      </c>
      <c r="AD16" s="48" t="s">
        <v>90</v>
      </c>
      <c r="AE16" s="48" t="s">
        <v>90</v>
      </c>
      <c r="AF16" s="106" t="s">
        <v>90</v>
      </c>
      <c r="AG16" s="112">
        <v>49610536</v>
      </c>
      <c r="AH16" s="49">
        <f t="shared" si="9"/>
        <v>1059</v>
      </c>
      <c r="AI16" s="50">
        <f t="shared" si="8"/>
        <v>191.25880440671844</v>
      </c>
      <c r="AJ16" s="95">
        <v>0</v>
      </c>
      <c r="AK16" s="95">
        <v>0</v>
      </c>
      <c r="AL16" s="95">
        <v>1</v>
      </c>
      <c r="AM16" s="95">
        <v>1</v>
      </c>
      <c r="AN16" s="95">
        <v>1</v>
      </c>
      <c r="AO16" s="95">
        <v>0</v>
      </c>
      <c r="AP16" s="107">
        <v>11194623</v>
      </c>
      <c r="AQ16" s="107">
        <f>AP16-AP15</f>
        <v>0</v>
      </c>
      <c r="AR16" s="53">
        <v>1.1200000000000001</v>
      </c>
      <c r="AS16" s="52" t="s">
        <v>101</v>
      </c>
      <c r="AV16" s="39" t="s">
        <v>102</v>
      </c>
      <c r="AW16" s="39" t="s">
        <v>103</v>
      </c>
      <c r="AY16" s="94"/>
    </row>
    <row r="17" spans="1:51" x14ac:dyDescent="0.25">
      <c r="B17" s="40">
        <v>2.25</v>
      </c>
      <c r="C17" s="40">
        <v>0.29166666666666702</v>
      </c>
      <c r="D17" s="102">
        <v>6</v>
      </c>
      <c r="E17" s="41">
        <f t="shared" si="0"/>
        <v>4.2253521126760569</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142</v>
      </c>
      <c r="P17" s="103">
        <v>144</v>
      </c>
      <c r="Q17" s="103">
        <v>14836682</v>
      </c>
      <c r="R17" s="46">
        <f t="shared" si="4"/>
        <v>5585</v>
      </c>
      <c r="S17" s="47">
        <f t="shared" si="5"/>
        <v>134.04</v>
      </c>
      <c r="T17" s="47">
        <f t="shared" si="6"/>
        <v>5.585</v>
      </c>
      <c r="U17" s="104">
        <v>9.5</v>
      </c>
      <c r="V17" s="104">
        <f t="shared" si="7"/>
        <v>9.5</v>
      </c>
      <c r="W17" s="105" t="s">
        <v>131</v>
      </c>
      <c r="X17" s="107">
        <v>0</v>
      </c>
      <c r="Y17" s="107">
        <v>0</v>
      </c>
      <c r="Z17" s="107">
        <v>1187</v>
      </c>
      <c r="AA17" s="107">
        <v>1185</v>
      </c>
      <c r="AB17" s="107">
        <v>1187</v>
      </c>
      <c r="AC17" s="48" t="s">
        <v>90</v>
      </c>
      <c r="AD17" s="48" t="s">
        <v>90</v>
      </c>
      <c r="AE17" s="48" t="s">
        <v>90</v>
      </c>
      <c r="AF17" s="106" t="s">
        <v>90</v>
      </c>
      <c r="AG17" s="112">
        <v>49611604</v>
      </c>
      <c r="AH17" s="49">
        <f t="shared" si="9"/>
        <v>1068</v>
      </c>
      <c r="AI17" s="50">
        <f t="shared" si="8"/>
        <v>191.22649955237242</v>
      </c>
      <c r="AJ17" s="95">
        <v>0</v>
      </c>
      <c r="AK17" s="95">
        <v>0</v>
      </c>
      <c r="AL17" s="95">
        <v>1</v>
      </c>
      <c r="AM17" s="95">
        <v>1</v>
      </c>
      <c r="AN17" s="95">
        <v>1</v>
      </c>
      <c r="AO17" s="95">
        <v>0</v>
      </c>
      <c r="AP17" s="107">
        <v>11194623</v>
      </c>
      <c r="AQ17" s="107">
        <f t="shared" si="1"/>
        <v>0</v>
      </c>
      <c r="AR17" s="51"/>
      <c r="AS17" s="52" t="s">
        <v>101</v>
      </c>
      <c r="AT17" s="54"/>
      <c r="AV17" s="39" t="s">
        <v>104</v>
      </c>
      <c r="AW17" s="39" t="s">
        <v>105</v>
      </c>
      <c r="AY17" s="97"/>
    </row>
    <row r="18" spans="1:51" x14ac:dyDescent="0.25">
      <c r="B18" s="40">
        <v>2.2916666666666701</v>
      </c>
      <c r="C18" s="40">
        <v>0.33333333333333298</v>
      </c>
      <c r="D18" s="102">
        <v>6</v>
      </c>
      <c r="E18" s="41">
        <f t="shared" si="0"/>
        <v>4.2253521126760569</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138</v>
      </c>
      <c r="P18" s="103">
        <v>145</v>
      </c>
      <c r="Q18" s="103">
        <v>14842710</v>
      </c>
      <c r="R18" s="46">
        <f t="shared" si="4"/>
        <v>6028</v>
      </c>
      <c r="S18" s="47">
        <f t="shared" si="5"/>
        <v>144.672</v>
      </c>
      <c r="T18" s="47">
        <f t="shared" si="6"/>
        <v>6.0279999999999996</v>
      </c>
      <c r="U18" s="104">
        <v>9.1999999999999993</v>
      </c>
      <c r="V18" s="104">
        <f t="shared" si="7"/>
        <v>9.1999999999999993</v>
      </c>
      <c r="W18" s="105" t="s">
        <v>127</v>
      </c>
      <c r="X18" s="107">
        <v>1005</v>
      </c>
      <c r="Y18" s="107">
        <v>0</v>
      </c>
      <c r="Z18" s="107">
        <v>1187</v>
      </c>
      <c r="AA18" s="107">
        <v>1185</v>
      </c>
      <c r="AB18" s="107">
        <v>1187</v>
      </c>
      <c r="AC18" s="48" t="s">
        <v>90</v>
      </c>
      <c r="AD18" s="48" t="s">
        <v>90</v>
      </c>
      <c r="AE18" s="48" t="s">
        <v>90</v>
      </c>
      <c r="AF18" s="106" t="s">
        <v>90</v>
      </c>
      <c r="AG18" s="112">
        <v>49612792</v>
      </c>
      <c r="AH18" s="49">
        <f t="shared" si="9"/>
        <v>1188</v>
      </c>
      <c r="AI18" s="50">
        <f t="shared" si="8"/>
        <v>197.08029197080293</v>
      </c>
      <c r="AJ18" s="95">
        <v>1</v>
      </c>
      <c r="AK18" s="95">
        <v>0</v>
      </c>
      <c r="AL18" s="95">
        <v>1</v>
      </c>
      <c r="AM18" s="95">
        <v>1</v>
      </c>
      <c r="AN18" s="95">
        <v>1</v>
      </c>
      <c r="AO18" s="95">
        <v>0</v>
      </c>
      <c r="AP18" s="107">
        <v>11194623</v>
      </c>
      <c r="AQ18" s="107">
        <f t="shared" si="1"/>
        <v>0</v>
      </c>
      <c r="AR18" s="51"/>
      <c r="AS18" s="52" t="s">
        <v>101</v>
      </c>
      <c r="AV18" s="39" t="s">
        <v>106</v>
      </c>
      <c r="AW18" s="39" t="s">
        <v>107</v>
      </c>
      <c r="AY18" s="97"/>
    </row>
    <row r="19" spans="1:51" x14ac:dyDescent="0.25">
      <c r="A19" s="94" t="s">
        <v>130</v>
      </c>
      <c r="B19" s="40">
        <v>2.3333333333333299</v>
      </c>
      <c r="C19" s="40">
        <v>0.375</v>
      </c>
      <c r="D19" s="102">
        <v>6</v>
      </c>
      <c r="E19" s="41">
        <f t="shared" si="0"/>
        <v>4.2253521126760569</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135</v>
      </c>
      <c r="P19" s="103">
        <v>143</v>
      </c>
      <c r="Q19" s="103">
        <v>14848742</v>
      </c>
      <c r="R19" s="46">
        <f t="shared" si="4"/>
        <v>6032</v>
      </c>
      <c r="S19" s="47">
        <f t="shared" si="5"/>
        <v>144.768</v>
      </c>
      <c r="T19" s="47">
        <f t="shared" si="6"/>
        <v>6.032</v>
      </c>
      <c r="U19" s="104">
        <v>8.6999999999999993</v>
      </c>
      <c r="V19" s="104">
        <f t="shared" si="7"/>
        <v>8.6999999999999993</v>
      </c>
      <c r="W19" s="105" t="s">
        <v>127</v>
      </c>
      <c r="X19" s="107">
        <v>1026</v>
      </c>
      <c r="Y19" s="107">
        <v>0</v>
      </c>
      <c r="Z19" s="107">
        <v>1187</v>
      </c>
      <c r="AA19" s="107">
        <v>1185</v>
      </c>
      <c r="AB19" s="107">
        <v>1187</v>
      </c>
      <c r="AC19" s="48" t="s">
        <v>90</v>
      </c>
      <c r="AD19" s="48" t="s">
        <v>90</v>
      </c>
      <c r="AE19" s="48" t="s">
        <v>90</v>
      </c>
      <c r="AF19" s="106" t="s">
        <v>90</v>
      </c>
      <c r="AG19" s="112">
        <v>49613979</v>
      </c>
      <c r="AH19" s="49">
        <f t="shared" si="9"/>
        <v>1187</v>
      </c>
      <c r="AI19" s="50">
        <f t="shared" si="8"/>
        <v>196.78381962864722</v>
      </c>
      <c r="AJ19" s="95">
        <v>1</v>
      </c>
      <c r="AK19" s="95">
        <v>0</v>
      </c>
      <c r="AL19" s="95">
        <v>1</v>
      </c>
      <c r="AM19" s="95">
        <v>1</v>
      </c>
      <c r="AN19" s="95">
        <v>1</v>
      </c>
      <c r="AO19" s="95">
        <v>0</v>
      </c>
      <c r="AP19" s="107">
        <v>11194623</v>
      </c>
      <c r="AQ19" s="107">
        <f t="shared" si="1"/>
        <v>0</v>
      </c>
      <c r="AR19" s="51"/>
      <c r="AS19" s="52" t="s">
        <v>101</v>
      </c>
      <c r="AV19" s="39" t="s">
        <v>108</v>
      </c>
      <c r="AW19" s="39" t="s">
        <v>109</v>
      </c>
      <c r="AY19" s="97"/>
    </row>
    <row r="20" spans="1:51" x14ac:dyDescent="0.25">
      <c r="B20" s="40">
        <v>2.375</v>
      </c>
      <c r="C20" s="40">
        <v>0.41666666666666669</v>
      </c>
      <c r="D20" s="102">
        <v>6</v>
      </c>
      <c r="E20" s="41">
        <f t="shared" si="0"/>
        <v>4.2253521126760569</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139</v>
      </c>
      <c r="P20" s="103">
        <v>146</v>
      </c>
      <c r="Q20" s="103">
        <v>14854925</v>
      </c>
      <c r="R20" s="46">
        <f t="shared" si="4"/>
        <v>6183</v>
      </c>
      <c r="S20" s="47">
        <f t="shared" si="5"/>
        <v>148.392</v>
      </c>
      <c r="T20" s="47">
        <f t="shared" si="6"/>
        <v>6.1829999999999998</v>
      </c>
      <c r="U20" s="104">
        <v>8.1999999999999993</v>
      </c>
      <c r="V20" s="104">
        <f t="shared" si="7"/>
        <v>8.1999999999999993</v>
      </c>
      <c r="W20" s="105" t="s">
        <v>127</v>
      </c>
      <c r="X20" s="107">
        <v>1027</v>
      </c>
      <c r="Y20" s="107">
        <v>0</v>
      </c>
      <c r="Z20" s="107">
        <v>1187</v>
      </c>
      <c r="AA20" s="107">
        <v>1185</v>
      </c>
      <c r="AB20" s="107">
        <v>1187</v>
      </c>
      <c r="AC20" s="48" t="s">
        <v>90</v>
      </c>
      <c r="AD20" s="48" t="s">
        <v>90</v>
      </c>
      <c r="AE20" s="48" t="s">
        <v>90</v>
      </c>
      <c r="AF20" s="106" t="s">
        <v>90</v>
      </c>
      <c r="AG20" s="112">
        <v>49615186</v>
      </c>
      <c r="AH20" s="49">
        <f t="shared" si="9"/>
        <v>1207</v>
      </c>
      <c r="AI20" s="50">
        <f t="shared" si="8"/>
        <v>195.21267992883713</v>
      </c>
      <c r="AJ20" s="95">
        <v>1</v>
      </c>
      <c r="AK20" s="95">
        <v>0</v>
      </c>
      <c r="AL20" s="95">
        <v>1</v>
      </c>
      <c r="AM20" s="95">
        <v>1</v>
      </c>
      <c r="AN20" s="95">
        <v>1</v>
      </c>
      <c r="AO20" s="95">
        <v>0</v>
      </c>
      <c r="AP20" s="107">
        <v>11194623</v>
      </c>
      <c r="AQ20" s="107">
        <v>0</v>
      </c>
      <c r="AR20" s="53">
        <v>1.2</v>
      </c>
      <c r="AS20" s="52" t="s">
        <v>130</v>
      </c>
      <c r="AY20" s="97"/>
    </row>
    <row r="21" spans="1:51" x14ac:dyDescent="0.25">
      <c r="B21" s="40">
        <v>2.4166666666666701</v>
      </c>
      <c r="C21" s="40">
        <v>0.45833333333333298</v>
      </c>
      <c r="D21" s="102">
        <v>6</v>
      </c>
      <c r="E21" s="41">
        <f t="shared" si="0"/>
        <v>4.2253521126760569</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138</v>
      </c>
      <c r="P21" s="103">
        <v>146</v>
      </c>
      <c r="Q21" s="103">
        <v>14861223</v>
      </c>
      <c r="R21" s="46">
        <f t="shared" si="4"/>
        <v>6298</v>
      </c>
      <c r="S21" s="47">
        <f t="shared" si="5"/>
        <v>151.15199999999999</v>
      </c>
      <c r="T21" s="47">
        <f t="shared" si="6"/>
        <v>6.298</v>
      </c>
      <c r="U21" s="104">
        <v>7.7</v>
      </c>
      <c r="V21" s="104">
        <f t="shared" si="7"/>
        <v>7.7</v>
      </c>
      <c r="W21" s="105" t="s">
        <v>127</v>
      </c>
      <c r="X21" s="107">
        <v>1027</v>
      </c>
      <c r="Y21" s="107">
        <v>0</v>
      </c>
      <c r="Z21" s="107">
        <v>1187</v>
      </c>
      <c r="AA21" s="107">
        <v>1185</v>
      </c>
      <c r="AB21" s="107">
        <v>1187</v>
      </c>
      <c r="AC21" s="48" t="s">
        <v>90</v>
      </c>
      <c r="AD21" s="48" t="s">
        <v>90</v>
      </c>
      <c r="AE21" s="48" t="s">
        <v>90</v>
      </c>
      <c r="AF21" s="106" t="s">
        <v>90</v>
      </c>
      <c r="AG21" s="112">
        <v>49616372</v>
      </c>
      <c r="AH21" s="49">
        <f t="shared" si="9"/>
        <v>1186</v>
      </c>
      <c r="AI21" s="50">
        <f t="shared" si="8"/>
        <v>188.31375039695141</v>
      </c>
      <c r="AJ21" s="95">
        <v>1</v>
      </c>
      <c r="AK21" s="95">
        <v>0</v>
      </c>
      <c r="AL21" s="95">
        <v>1</v>
      </c>
      <c r="AM21" s="95">
        <v>1</v>
      </c>
      <c r="AN21" s="95">
        <v>1</v>
      </c>
      <c r="AO21" s="95">
        <v>0</v>
      </c>
      <c r="AP21" s="107">
        <v>11194623</v>
      </c>
      <c r="AQ21" s="107">
        <f t="shared" si="1"/>
        <v>0</v>
      </c>
      <c r="AR21" s="51"/>
      <c r="AS21" s="52" t="s">
        <v>101</v>
      </c>
      <c r="AY21" s="97"/>
    </row>
    <row r="22" spans="1:51" x14ac:dyDescent="0.25">
      <c r="A22" s="94" t="s">
        <v>135</v>
      </c>
      <c r="B22" s="40">
        <v>2.4583333333333299</v>
      </c>
      <c r="C22" s="40">
        <v>0.5</v>
      </c>
      <c r="D22" s="102">
        <v>5</v>
      </c>
      <c r="E22" s="41">
        <f t="shared" si="0"/>
        <v>3.5211267605633805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133</v>
      </c>
      <c r="P22" s="103">
        <v>146</v>
      </c>
      <c r="Q22" s="103">
        <v>14867559</v>
      </c>
      <c r="R22" s="46">
        <f t="shared" si="4"/>
        <v>6336</v>
      </c>
      <c r="S22" s="47">
        <f t="shared" si="5"/>
        <v>152.06399999999999</v>
      </c>
      <c r="T22" s="47">
        <f t="shared" si="6"/>
        <v>6.3360000000000003</v>
      </c>
      <c r="U22" s="104">
        <v>7.1</v>
      </c>
      <c r="V22" s="104">
        <f t="shared" si="7"/>
        <v>7.1</v>
      </c>
      <c r="W22" s="105" t="s">
        <v>127</v>
      </c>
      <c r="X22" s="107">
        <v>1027</v>
      </c>
      <c r="Y22" s="107">
        <v>0</v>
      </c>
      <c r="Z22" s="107">
        <v>1187</v>
      </c>
      <c r="AA22" s="107">
        <v>1185</v>
      </c>
      <c r="AB22" s="107">
        <v>1187</v>
      </c>
      <c r="AC22" s="48" t="s">
        <v>90</v>
      </c>
      <c r="AD22" s="48" t="s">
        <v>90</v>
      </c>
      <c r="AE22" s="48" t="s">
        <v>90</v>
      </c>
      <c r="AF22" s="106" t="s">
        <v>90</v>
      </c>
      <c r="AG22" s="112">
        <v>49617598</v>
      </c>
      <c r="AH22" s="49">
        <f t="shared" si="9"/>
        <v>1226</v>
      </c>
      <c r="AI22" s="50">
        <f t="shared" si="8"/>
        <v>193.49747474747474</v>
      </c>
      <c r="AJ22" s="95">
        <v>1</v>
      </c>
      <c r="AK22" s="95">
        <v>0</v>
      </c>
      <c r="AL22" s="95">
        <v>1</v>
      </c>
      <c r="AM22" s="95">
        <v>1</v>
      </c>
      <c r="AN22" s="95">
        <v>1</v>
      </c>
      <c r="AO22" s="95">
        <v>0</v>
      </c>
      <c r="AP22" s="107">
        <v>11194623</v>
      </c>
      <c r="AQ22" s="107">
        <f t="shared" si="1"/>
        <v>0</v>
      </c>
      <c r="AR22" s="51"/>
      <c r="AS22" s="52" t="s">
        <v>101</v>
      </c>
      <c r="AV22" s="55" t="s">
        <v>110</v>
      </c>
      <c r="AY22" s="97"/>
    </row>
    <row r="23" spans="1:51" x14ac:dyDescent="0.25">
      <c r="B23" s="40">
        <v>2.5</v>
      </c>
      <c r="C23" s="40">
        <v>0.54166666666666696</v>
      </c>
      <c r="D23" s="102">
        <v>5</v>
      </c>
      <c r="E23" s="41">
        <f t="shared" si="0"/>
        <v>3.5211267605633805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133</v>
      </c>
      <c r="P23" s="103">
        <v>142</v>
      </c>
      <c r="Q23" s="103">
        <v>14873606</v>
      </c>
      <c r="R23" s="46">
        <f t="shared" si="4"/>
        <v>6047</v>
      </c>
      <c r="S23" s="47">
        <f t="shared" si="5"/>
        <v>145.12799999999999</v>
      </c>
      <c r="T23" s="47">
        <f t="shared" si="6"/>
        <v>6.0469999999999997</v>
      </c>
      <c r="U23" s="104">
        <v>6.6</v>
      </c>
      <c r="V23" s="104">
        <f t="shared" si="7"/>
        <v>6.6</v>
      </c>
      <c r="W23" s="105" t="s">
        <v>127</v>
      </c>
      <c r="X23" s="107">
        <v>1026</v>
      </c>
      <c r="Y23" s="107">
        <v>0</v>
      </c>
      <c r="Z23" s="107">
        <v>1187</v>
      </c>
      <c r="AA23" s="107">
        <v>1185</v>
      </c>
      <c r="AB23" s="107">
        <v>1187</v>
      </c>
      <c r="AC23" s="48" t="s">
        <v>90</v>
      </c>
      <c r="AD23" s="48" t="s">
        <v>90</v>
      </c>
      <c r="AE23" s="48" t="s">
        <v>90</v>
      </c>
      <c r="AF23" s="106" t="s">
        <v>90</v>
      </c>
      <c r="AG23" s="112">
        <v>49618788</v>
      </c>
      <c r="AH23" s="49">
        <f t="shared" si="9"/>
        <v>1190</v>
      </c>
      <c r="AI23" s="50">
        <f t="shared" si="8"/>
        <v>196.79179758557964</v>
      </c>
      <c r="AJ23" s="95">
        <v>1</v>
      </c>
      <c r="AK23" s="95">
        <v>0</v>
      </c>
      <c r="AL23" s="95">
        <v>1</v>
      </c>
      <c r="AM23" s="95">
        <v>1</v>
      </c>
      <c r="AN23" s="95">
        <v>1</v>
      </c>
      <c r="AO23" s="95">
        <v>0</v>
      </c>
      <c r="AP23" s="107">
        <v>11194623</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132</v>
      </c>
      <c r="P24" s="103">
        <v>138</v>
      </c>
      <c r="Q24" s="103">
        <v>14879630</v>
      </c>
      <c r="R24" s="46">
        <f t="shared" si="4"/>
        <v>6024</v>
      </c>
      <c r="S24" s="47">
        <f t="shared" si="5"/>
        <v>144.57599999999999</v>
      </c>
      <c r="T24" s="47">
        <f t="shared" si="6"/>
        <v>6.024</v>
      </c>
      <c r="U24" s="104">
        <v>6.1</v>
      </c>
      <c r="V24" s="104">
        <f t="shared" si="7"/>
        <v>6.1</v>
      </c>
      <c r="W24" s="105" t="s">
        <v>127</v>
      </c>
      <c r="X24" s="107">
        <v>1027</v>
      </c>
      <c r="Y24" s="107">
        <v>0</v>
      </c>
      <c r="Z24" s="107">
        <v>1187</v>
      </c>
      <c r="AA24" s="107">
        <v>1185</v>
      </c>
      <c r="AB24" s="107">
        <v>1187</v>
      </c>
      <c r="AC24" s="48" t="s">
        <v>90</v>
      </c>
      <c r="AD24" s="48" t="s">
        <v>90</v>
      </c>
      <c r="AE24" s="48" t="s">
        <v>90</v>
      </c>
      <c r="AF24" s="106" t="s">
        <v>90</v>
      </c>
      <c r="AG24" s="112">
        <v>49619972</v>
      </c>
      <c r="AH24" s="49">
        <f>IF(ISBLANK(AG24),"-",AG24-AG23)</f>
        <v>1184</v>
      </c>
      <c r="AI24" s="50">
        <f t="shared" si="8"/>
        <v>196.54714475431607</v>
      </c>
      <c r="AJ24" s="95">
        <v>1</v>
      </c>
      <c r="AK24" s="95">
        <v>0</v>
      </c>
      <c r="AL24" s="95">
        <v>1</v>
      </c>
      <c r="AM24" s="95">
        <v>1</v>
      </c>
      <c r="AN24" s="95">
        <v>1</v>
      </c>
      <c r="AO24" s="95">
        <v>0</v>
      </c>
      <c r="AP24" s="107">
        <v>11194623</v>
      </c>
      <c r="AQ24" s="107">
        <f t="shared" si="1"/>
        <v>0</v>
      </c>
      <c r="AR24" s="53">
        <v>1.25</v>
      </c>
      <c r="AS24" s="52" t="s">
        <v>113</v>
      </c>
      <c r="AV24" s="58" t="s">
        <v>29</v>
      </c>
      <c r="AW24" s="58">
        <v>14.7</v>
      </c>
      <c r="AY24" s="97"/>
    </row>
    <row r="25" spans="1:51" x14ac:dyDescent="0.25">
      <c r="A25" s="94" t="s">
        <v>130</v>
      </c>
      <c r="B25" s="40">
        <v>2.5833333333333299</v>
      </c>
      <c r="C25" s="40">
        <v>0.625</v>
      </c>
      <c r="D25" s="102">
        <v>5</v>
      </c>
      <c r="E25" s="41">
        <f t="shared" si="0"/>
        <v>3.5211267605633805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134</v>
      </c>
      <c r="P25" s="103">
        <v>142</v>
      </c>
      <c r="Q25" s="103">
        <v>14885326</v>
      </c>
      <c r="R25" s="46">
        <f t="shared" si="4"/>
        <v>5696</v>
      </c>
      <c r="S25" s="47">
        <f t="shared" si="5"/>
        <v>136.70400000000001</v>
      </c>
      <c r="T25" s="47">
        <f t="shared" si="6"/>
        <v>5.6959999999999997</v>
      </c>
      <c r="U25" s="104">
        <v>5.7</v>
      </c>
      <c r="V25" s="104">
        <f t="shared" si="7"/>
        <v>5.7</v>
      </c>
      <c r="W25" s="105" t="s">
        <v>127</v>
      </c>
      <c r="X25" s="107">
        <v>1027</v>
      </c>
      <c r="Y25" s="107">
        <v>0</v>
      </c>
      <c r="Z25" s="107">
        <v>1186</v>
      </c>
      <c r="AA25" s="107">
        <v>1185</v>
      </c>
      <c r="AB25" s="107">
        <v>1187</v>
      </c>
      <c r="AC25" s="48" t="s">
        <v>90</v>
      </c>
      <c r="AD25" s="48" t="s">
        <v>90</v>
      </c>
      <c r="AE25" s="48" t="s">
        <v>90</v>
      </c>
      <c r="AF25" s="106" t="s">
        <v>90</v>
      </c>
      <c r="AG25" s="112">
        <v>49621142</v>
      </c>
      <c r="AH25" s="49">
        <f t="shared" si="9"/>
        <v>1170</v>
      </c>
      <c r="AI25" s="50">
        <f t="shared" si="8"/>
        <v>205.40730337078654</v>
      </c>
      <c r="AJ25" s="95">
        <v>1</v>
      </c>
      <c r="AK25" s="95">
        <v>0</v>
      </c>
      <c r="AL25" s="95">
        <v>1</v>
      </c>
      <c r="AM25" s="95">
        <v>1</v>
      </c>
      <c r="AN25" s="95">
        <v>1</v>
      </c>
      <c r="AO25" s="95">
        <v>0</v>
      </c>
      <c r="AP25" s="107">
        <v>11194623</v>
      </c>
      <c r="AQ25" s="107">
        <f t="shared" si="1"/>
        <v>0</v>
      </c>
      <c r="AR25" s="51"/>
      <c r="AS25" s="52" t="s">
        <v>113</v>
      </c>
      <c r="AV25" s="58" t="s">
        <v>74</v>
      </c>
      <c r="AW25" s="58">
        <v>10.36</v>
      </c>
      <c r="AY25" s="97"/>
    </row>
    <row r="26" spans="1:51" x14ac:dyDescent="0.25">
      <c r="B26" s="40">
        <v>2.625</v>
      </c>
      <c r="C26" s="40">
        <v>0.66666666666666696</v>
      </c>
      <c r="D26" s="102">
        <v>4</v>
      </c>
      <c r="E26" s="41">
        <f t="shared" si="0"/>
        <v>2.8169014084507045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133</v>
      </c>
      <c r="P26" s="103">
        <v>141</v>
      </c>
      <c r="Q26" s="103">
        <v>14891370</v>
      </c>
      <c r="R26" s="46">
        <f t="shared" si="4"/>
        <v>6044</v>
      </c>
      <c r="S26" s="47">
        <f t="shared" si="5"/>
        <v>145.05600000000001</v>
      </c>
      <c r="T26" s="47">
        <f t="shared" si="6"/>
        <v>6.0439999999999996</v>
      </c>
      <c r="U26" s="104">
        <v>5.2</v>
      </c>
      <c r="V26" s="104">
        <f t="shared" si="7"/>
        <v>5.2</v>
      </c>
      <c r="W26" s="105" t="s">
        <v>127</v>
      </c>
      <c r="X26" s="107">
        <v>1026</v>
      </c>
      <c r="Y26" s="107">
        <v>0</v>
      </c>
      <c r="Z26" s="107">
        <v>1187</v>
      </c>
      <c r="AA26" s="107">
        <v>1185</v>
      </c>
      <c r="AB26" s="107">
        <v>1187</v>
      </c>
      <c r="AC26" s="48" t="s">
        <v>90</v>
      </c>
      <c r="AD26" s="48" t="s">
        <v>90</v>
      </c>
      <c r="AE26" s="48" t="s">
        <v>90</v>
      </c>
      <c r="AF26" s="106" t="s">
        <v>90</v>
      </c>
      <c r="AG26" s="112">
        <v>49622326</v>
      </c>
      <c r="AH26" s="49">
        <f t="shared" si="9"/>
        <v>1184</v>
      </c>
      <c r="AI26" s="50">
        <f t="shared" si="8"/>
        <v>195.89675711449374</v>
      </c>
      <c r="AJ26" s="95">
        <v>1</v>
      </c>
      <c r="AK26" s="95">
        <v>0</v>
      </c>
      <c r="AL26" s="95">
        <v>1</v>
      </c>
      <c r="AM26" s="95">
        <v>1</v>
      </c>
      <c r="AN26" s="95">
        <v>1</v>
      </c>
      <c r="AO26" s="95">
        <v>0</v>
      </c>
      <c r="AP26" s="107">
        <v>11194623</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133</v>
      </c>
      <c r="P27" s="103">
        <v>138</v>
      </c>
      <c r="Q27" s="103">
        <v>14897399</v>
      </c>
      <c r="R27" s="46">
        <f t="shared" si="4"/>
        <v>6029</v>
      </c>
      <c r="S27" s="47">
        <f t="shared" si="5"/>
        <v>144.696</v>
      </c>
      <c r="T27" s="47">
        <f t="shared" si="6"/>
        <v>6.0289999999999999</v>
      </c>
      <c r="U27" s="104">
        <v>4.8</v>
      </c>
      <c r="V27" s="104">
        <f t="shared" si="7"/>
        <v>4.8</v>
      </c>
      <c r="W27" s="105" t="s">
        <v>127</v>
      </c>
      <c r="X27" s="107">
        <v>1016</v>
      </c>
      <c r="Y27" s="107">
        <v>0</v>
      </c>
      <c r="Z27" s="107">
        <v>1186</v>
      </c>
      <c r="AA27" s="107">
        <v>1185</v>
      </c>
      <c r="AB27" s="107">
        <v>1187</v>
      </c>
      <c r="AC27" s="48" t="s">
        <v>90</v>
      </c>
      <c r="AD27" s="48" t="s">
        <v>90</v>
      </c>
      <c r="AE27" s="48" t="s">
        <v>90</v>
      </c>
      <c r="AF27" s="106" t="s">
        <v>90</v>
      </c>
      <c r="AG27" s="112">
        <v>49623520</v>
      </c>
      <c r="AH27" s="49">
        <f t="shared" si="9"/>
        <v>1194</v>
      </c>
      <c r="AI27" s="50">
        <f t="shared" si="8"/>
        <v>198.04279316636257</v>
      </c>
      <c r="AJ27" s="95">
        <v>1</v>
      </c>
      <c r="AK27" s="95">
        <v>0</v>
      </c>
      <c r="AL27" s="95">
        <v>1</v>
      </c>
      <c r="AM27" s="95">
        <v>1</v>
      </c>
      <c r="AN27" s="95">
        <v>1</v>
      </c>
      <c r="AO27" s="95">
        <v>0</v>
      </c>
      <c r="AP27" s="107">
        <v>11194623</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135</v>
      </c>
      <c r="P28" s="103">
        <v>141</v>
      </c>
      <c r="Q28" s="103">
        <v>14903337</v>
      </c>
      <c r="R28" s="46">
        <f t="shared" si="4"/>
        <v>5938</v>
      </c>
      <c r="S28" s="47">
        <f t="shared" si="5"/>
        <v>142.512</v>
      </c>
      <c r="T28" s="47">
        <f t="shared" si="6"/>
        <v>5.9379999999999997</v>
      </c>
      <c r="U28" s="104">
        <v>4.4000000000000004</v>
      </c>
      <c r="V28" s="104">
        <f t="shared" si="7"/>
        <v>4.4000000000000004</v>
      </c>
      <c r="W28" s="105" t="s">
        <v>127</v>
      </c>
      <c r="X28" s="107">
        <v>1016</v>
      </c>
      <c r="Y28" s="107">
        <v>0</v>
      </c>
      <c r="Z28" s="107">
        <v>1187</v>
      </c>
      <c r="AA28" s="107">
        <v>1185</v>
      </c>
      <c r="AB28" s="107">
        <v>1186</v>
      </c>
      <c r="AC28" s="48" t="s">
        <v>90</v>
      </c>
      <c r="AD28" s="48" t="s">
        <v>90</v>
      </c>
      <c r="AE28" s="48" t="s">
        <v>90</v>
      </c>
      <c r="AF28" s="106" t="s">
        <v>90</v>
      </c>
      <c r="AG28" s="112">
        <v>49624693</v>
      </c>
      <c r="AH28" s="49">
        <f t="shared" si="9"/>
        <v>1173</v>
      </c>
      <c r="AI28" s="50">
        <f t="shared" si="8"/>
        <v>197.54125968339508</v>
      </c>
      <c r="AJ28" s="95">
        <v>1</v>
      </c>
      <c r="AK28" s="95">
        <v>0</v>
      </c>
      <c r="AL28" s="95">
        <v>1</v>
      </c>
      <c r="AM28" s="95">
        <v>1</v>
      </c>
      <c r="AN28" s="95">
        <v>1</v>
      </c>
      <c r="AO28" s="95">
        <v>0</v>
      </c>
      <c r="AP28" s="107">
        <v>11194623</v>
      </c>
      <c r="AQ28" s="107">
        <f t="shared" si="1"/>
        <v>0</v>
      </c>
      <c r="AR28" s="53">
        <v>1.05</v>
      </c>
      <c r="AS28" s="52" t="s">
        <v>113</v>
      </c>
      <c r="AV28" s="58" t="s">
        <v>116</v>
      </c>
      <c r="AW28" s="58">
        <v>101.325</v>
      </c>
      <c r="AY28" s="97"/>
    </row>
    <row r="29" spans="1:51" x14ac:dyDescent="0.25">
      <c r="A29" s="94" t="s">
        <v>130</v>
      </c>
      <c r="B29" s="40">
        <v>2.75</v>
      </c>
      <c r="C29" s="40">
        <v>0.79166666666666896</v>
      </c>
      <c r="D29" s="102">
        <v>4</v>
      </c>
      <c r="E29" s="41">
        <f t="shared" si="0"/>
        <v>2.8169014084507045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135</v>
      </c>
      <c r="P29" s="103">
        <v>137</v>
      </c>
      <c r="Q29" s="103">
        <v>14909322</v>
      </c>
      <c r="R29" s="46">
        <f t="shared" si="4"/>
        <v>5985</v>
      </c>
      <c r="S29" s="47">
        <f t="shared" si="5"/>
        <v>143.63999999999999</v>
      </c>
      <c r="T29" s="47">
        <f t="shared" si="6"/>
        <v>5.9850000000000003</v>
      </c>
      <c r="U29" s="104">
        <v>3.9</v>
      </c>
      <c r="V29" s="104">
        <f t="shared" si="7"/>
        <v>3.9</v>
      </c>
      <c r="W29" s="105" t="s">
        <v>127</v>
      </c>
      <c r="X29" s="107">
        <v>1015</v>
      </c>
      <c r="Y29" s="107">
        <v>0</v>
      </c>
      <c r="Z29" s="107">
        <v>1187</v>
      </c>
      <c r="AA29" s="107">
        <v>1185</v>
      </c>
      <c r="AB29" s="107">
        <v>1186</v>
      </c>
      <c r="AC29" s="48" t="s">
        <v>90</v>
      </c>
      <c r="AD29" s="48" t="s">
        <v>90</v>
      </c>
      <c r="AE29" s="48" t="s">
        <v>90</v>
      </c>
      <c r="AF29" s="106" t="s">
        <v>90</v>
      </c>
      <c r="AG29" s="112">
        <v>49625875</v>
      </c>
      <c r="AH29" s="49">
        <f t="shared" si="9"/>
        <v>1182</v>
      </c>
      <c r="AI29" s="50">
        <f t="shared" si="8"/>
        <v>197.49373433583958</v>
      </c>
      <c r="AJ29" s="95">
        <v>1</v>
      </c>
      <c r="AK29" s="95">
        <v>0</v>
      </c>
      <c r="AL29" s="95">
        <v>1</v>
      </c>
      <c r="AM29" s="95">
        <v>1</v>
      </c>
      <c r="AN29" s="95">
        <v>1</v>
      </c>
      <c r="AO29" s="95">
        <v>0</v>
      </c>
      <c r="AP29" s="107">
        <v>11194623</v>
      </c>
      <c r="AQ29" s="107">
        <f t="shared" si="1"/>
        <v>0</v>
      </c>
      <c r="AR29" s="51"/>
      <c r="AS29" s="52" t="s">
        <v>113</v>
      </c>
      <c r="AY29" s="97"/>
    </row>
    <row r="30" spans="1:51" x14ac:dyDescent="0.25">
      <c r="B30" s="40">
        <v>2.7916666666666701</v>
      </c>
      <c r="C30" s="40">
        <v>0.83333333333333703</v>
      </c>
      <c r="D30" s="102">
        <v>4</v>
      </c>
      <c r="E30" s="41">
        <f t="shared" si="0"/>
        <v>2.8169014084507045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134</v>
      </c>
      <c r="P30" s="103">
        <v>140</v>
      </c>
      <c r="Q30" s="103">
        <v>14915119</v>
      </c>
      <c r="R30" s="46">
        <f t="shared" si="4"/>
        <v>5797</v>
      </c>
      <c r="S30" s="47">
        <f t="shared" si="5"/>
        <v>139.12799999999999</v>
      </c>
      <c r="T30" s="47">
        <f t="shared" si="6"/>
        <v>5.7969999999999997</v>
      </c>
      <c r="U30" s="104">
        <v>3.6</v>
      </c>
      <c r="V30" s="104">
        <f t="shared" si="7"/>
        <v>3.6</v>
      </c>
      <c r="W30" s="105" t="s">
        <v>127</v>
      </c>
      <c r="X30" s="107">
        <v>1005</v>
      </c>
      <c r="Y30" s="107">
        <v>0</v>
      </c>
      <c r="Z30" s="107">
        <v>1187</v>
      </c>
      <c r="AA30" s="107">
        <v>1185</v>
      </c>
      <c r="AB30" s="107">
        <v>1187</v>
      </c>
      <c r="AC30" s="48" t="s">
        <v>90</v>
      </c>
      <c r="AD30" s="48" t="s">
        <v>90</v>
      </c>
      <c r="AE30" s="48" t="s">
        <v>90</v>
      </c>
      <c r="AF30" s="106" t="s">
        <v>90</v>
      </c>
      <c r="AG30" s="112">
        <v>49627042</v>
      </c>
      <c r="AH30" s="49">
        <f t="shared" si="9"/>
        <v>1167</v>
      </c>
      <c r="AI30" s="50">
        <f t="shared" si="8"/>
        <v>201.3110229429015</v>
      </c>
      <c r="AJ30" s="95">
        <v>1</v>
      </c>
      <c r="AK30" s="95">
        <v>0</v>
      </c>
      <c r="AL30" s="95">
        <v>1</v>
      </c>
      <c r="AM30" s="95">
        <v>1</v>
      </c>
      <c r="AN30" s="95">
        <v>1</v>
      </c>
      <c r="AO30" s="95">
        <v>0</v>
      </c>
      <c r="AP30" s="107">
        <v>11194623</v>
      </c>
      <c r="AQ30" s="107">
        <f t="shared" si="1"/>
        <v>0</v>
      </c>
      <c r="AR30" s="51"/>
      <c r="AS30" s="52" t="s">
        <v>113</v>
      </c>
      <c r="AV30" s="273" t="s">
        <v>117</v>
      </c>
      <c r="AW30" s="273"/>
      <c r="AY30" s="97"/>
    </row>
    <row r="31" spans="1:51" x14ac:dyDescent="0.25">
      <c r="B31" s="40">
        <v>2.8333333333333299</v>
      </c>
      <c r="C31" s="40">
        <v>0.875000000000004</v>
      </c>
      <c r="D31" s="102">
        <v>4</v>
      </c>
      <c r="E31" s="41">
        <f t="shared" si="0"/>
        <v>2.8169014084507045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133</v>
      </c>
      <c r="P31" s="103">
        <v>139</v>
      </c>
      <c r="Q31" s="103">
        <v>14920960</v>
      </c>
      <c r="R31" s="46">
        <f t="shared" si="4"/>
        <v>5841</v>
      </c>
      <c r="S31" s="47">
        <f t="shared" si="5"/>
        <v>140.184</v>
      </c>
      <c r="T31" s="47">
        <f t="shared" si="6"/>
        <v>5.8410000000000002</v>
      </c>
      <c r="U31" s="104">
        <v>3.3</v>
      </c>
      <c r="V31" s="104">
        <f t="shared" si="7"/>
        <v>3.3</v>
      </c>
      <c r="W31" s="105" t="s">
        <v>127</v>
      </c>
      <c r="X31" s="107">
        <v>1024</v>
      </c>
      <c r="Y31" s="107">
        <v>0</v>
      </c>
      <c r="Z31" s="107">
        <v>1186</v>
      </c>
      <c r="AA31" s="107">
        <v>1185</v>
      </c>
      <c r="AB31" s="107">
        <v>1187</v>
      </c>
      <c r="AC31" s="48" t="s">
        <v>90</v>
      </c>
      <c r="AD31" s="48" t="s">
        <v>90</v>
      </c>
      <c r="AE31" s="48" t="s">
        <v>90</v>
      </c>
      <c r="AF31" s="106" t="s">
        <v>90</v>
      </c>
      <c r="AG31" s="112">
        <v>49628212</v>
      </c>
      <c r="AH31" s="49">
        <f t="shared" si="9"/>
        <v>1170</v>
      </c>
      <c r="AI31" s="50">
        <f t="shared" si="8"/>
        <v>200.30816640986131</v>
      </c>
      <c r="AJ31" s="95">
        <v>1</v>
      </c>
      <c r="AK31" s="95">
        <v>0</v>
      </c>
      <c r="AL31" s="95">
        <v>1</v>
      </c>
      <c r="AM31" s="95">
        <v>1</v>
      </c>
      <c r="AN31" s="95">
        <v>1</v>
      </c>
      <c r="AO31" s="95">
        <v>0</v>
      </c>
      <c r="AP31" s="107">
        <v>11194623</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134</v>
      </c>
      <c r="P32" s="103">
        <v>132</v>
      </c>
      <c r="Q32" s="103">
        <v>14926733</v>
      </c>
      <c r="R32" s="46">
        <f t="shared" si="4"/>
        <v>5773</v>
      </c>
      <c r="S32" s="47">
        <f t="shared" si="5"/>
        <v>138.55199999999999</v>
      </c>
      <c r="T32" s="47">
        <f t="shared" si="6"/>
        <v>5.7729999999999997</v>
      </c>
      <c r="U32" s="104">
        <v>3.2</v>
      </c>
      <c r="V32" s="104">
        <f t="shared" si="7"/>
        <v>3.2</v>
      </c>
      <c r="W32" s="105" t="s">
        <v>127</v>
      </c>
      <c r="X32" s="107">
        <v>1024</v>
      </c>
      <c r="Y32" s="107">
        <v>0</v>
      </c>
      <c r="Z32" s="107">
        <v>1187</v>
      </c>
      <c r="AA32" s="107">
        <v>1185</v>
      </c>
      <c r="AB32" s="107">
        <v>1187</v>
      </c>
      <c r="AC32" s="48" t="s">
        <v>90</v>
      </c>
      <c r="AD32" s="48" t="s">
        <v>90</v>
      </c>
      <c r="AE32" s="48" t="s">
        <v>90</v>
      </c>
      <c r="AF32" s="106" t="s">
        <v>90</v>
      </c>
      <c r="AG32" s="112">
        <v>49629372</v>
      </c>
      <c r="AH32" s="49">
        <f t="shared" si="9"/>
        <v>1160</v>
      </c>
      <c r="AI32" s="50">
        <f t="shared" si="8"/>
        <v>200.93538887926556</v>
      </c>
      <c r="AJ32" s="95">
        <v>1</v>
      </c>
      <c r="AK32" s="95">
        <v>0</v>
      </c>
      <c r="AL32" s="95">
        <v>1</v>
      </c>
      <c r="AM32" s="95">
        <v>1</v>
      </c>
      <c r="AN32" s="95">
        <v>1</v>
      </c>
      <c r="AO32" s="95">
        <v>0</v>
      </c>
      <c r="AP32" s="107">
        <v>11194623</v>
      </c>
      <c r="AQ32" s="107">
        <f t="shared" si="1"/>
        <v>0</v>
      </c>
      <c r="AR32" s="53">
        <v>0.98</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131</v>
      </c>
      <c r="P33" s="103">
        <v>128</v>
      </c>
      <c r="Q33" s="103">
        <v>14932181</v>
      </c>
      <c r="R33" s="46">
        <f t="shared" si="4"/>
        <v>5448</v>
      </c>
      <c r="S33" s="47">
        <f t="shared" si="5"/>
        <v>130.75200000000001</v>
      </c>
      <c r="T33" s="47">
        <f t="shared" si="6"/>
        <v>5.4480000000000004</v>
      </c>
      <c r="U33" s="104">
        <v>3.6</v>
      </c>
      <c r="V33" s="104">
        <f t="shared" si="7"/>
        <v>3.6</v>
      </c>
      <c r="W33" s="105" t="s">
        <v>131</v>
      </c>
      <c r="X33" s="107">
        <v>0</v>
      </c>
      <c r="Y33" s="107">
        <v>0</v>
      </c>
      <c r="Z33" s="107">
        <v>1187</v>
      </c>
      <c r="AA33" s="107">
        <v>1185</v>
      </c>
      <c r="AB33" s="107">
        <v>1187</v>
      </c>
      <c r="AC33" s="48" t="s">
        <v>90</v>
      </c>
      <c r="AD33" s="48" t="s">
        <v>90</v>
      </c>
      <c r="AE33" s="48" t="s">
        <v>90</v>
      </c>
      <c r="AF33" s="106" t="s">
        <v>90</v>
      </c>
      <c r="AG33" s="112">
        <v>49630458</v>
      </c>
      <c r="AH33" s="49">
        <f t="shared" si="9"/>
        <v>1086</v>
      </c>
      <c r="AI33" s="50">
        <f t="shared" si="8"/>
        <v>199.33920704845812</v>
      </c>
      <c r="AJ33" s="95">
        <v>0</v>
      </c>
      <c r="AK33" s="95">
        <v>0</v>
      </c>
      <c r="AL33" s="95">
        <v>1</v>
      </c>
      <c r="AM33" s="95">
        <v>1</v>
      </c>
      <c r="AN33" s="95">
        <v>1</v>
      </c>
      <c r="AO33" s="95">
        <v>0.4</v>
      </c>
      <c r="AP33" s="107">
        <v>11194786</v>
      </c>
      <c r="AQ33" s="107">
        <f t="shared" si="1"/>
        <v>163</v>
      </c>
      <c r="AR33" s="51"/>
      <c r="AS33" s="52" t="s">
        <v>113</v>
      </c>
      <c r="AY33" s="97"/>
    </row>
    <row r="34" spans="2:51" x14ac:dyDescent="0.25">
      <c r="B34" s="40">
        <v>2.9583333333333299</v>
      </c>
      <c r="C34" s="40">
        <v>1</v>
      </c>
      <c r="D34" s="102">
        <v>4</v>
      </c>
      <c r="E34" s="41">
        <f t="shared" si="0"/>
        <v>2.8169014084507045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136</v>
      </c>
      <c r="P34" s="103">
        <v>121</v>
      </c>
      <c r="Q34" s="103">
        <v>14937411</v>
      </c>
      <c r="R34" s="46">
        <f t="shared" si="4"/>
        <v>5230</v>
      </c>
      <c r="S34" s="47">
        <f t="shared" si="5"/>
        <v>125.52</v>
      </c>
      <c r="T34" s="47">
        <f t="shared" si="6"/>
        <v>5.23</v>
      </c>
      <c r="U34" s="104">
        <v>4.0999999999999996</v>
      </c>
      <c r="V34" s="104">
        <f t="shared" si="7"/>
        <v>4.0999999999999996</v>
      </c>
      <c r="W34" s="105" t="s">
        <v>131</v>
      </c>
      <c r="X34" s="107">
        <v>0</v>
      </c>
      <c r="Y34" s="107">
        <v>0</v>
      </c>
      <c r="Z34" s="107">
        <v>1167</v>
      </c>
      <c r="AA34" s="107">
        <v>1185</v>
      </c>
      <c r="AB34" s="107">
        <v>1167</v>
      </c>
      <c r="AC34" s="48" t="s">
        <v>90</v>
      </c>
      <c r="AD34" s="48" t="s">
        <v>90</v>
      </c>
      <c r="AE34" s="48" t="s">
        <v>90</v>
      </c>
      <c r="AF34" s="106" t="s">
        <v>90</v>
      </c>
      <c r="AG34" s="112">
        <v>49631526</v>
      </c>
      <c r="AH34" s="49">
        <f t="shared" si="9"/>
        <v>1068</v>
      </c>
      <c r="AI34" s="50">
        <f t="shared" si="8"/>
        <v>204.20650095602292</v>
      </c>
      <c r="AJ34" s="95">
        <v>0</v>
      </c>
      <c r="AK34" s="95">
        <v>0</v>
      </c>
      <c r="AL34" s="95">
        <v>1</v>
      </c>
      <c r="AM34" s="95">
        <v>1</v>
      </c>
      <c r="AN34" s="95">
        <v>1</v>
      </c>
      <c r="AO34" s="95">
        <v>0.4</v>
      </c>
      <c r="AP34" s="107">
        <v>11194950</v>
      </c>
      <c r="AQ34" s="107">
        <f t="shared" si="1"/>
        <v>164</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134327</v>
      </c>
      <c r="S35" s="65">
        <f>AVERAGE(S11:S34)</f>
        <v>134.32700000000003</v>
      </c>
      <c r="T35" s="65">
        <f>SUM(T11:T34)</f>
        <v>134.32699999999997</v>
      </c>
      <c r="U35" s="104"/>
      <c r="V35" s="91"/>
      <c r="W35" s="57"/>
      <c r="X35" s="85"/>
      <c r="Y35" s="86"/>
      <c r="Z35" s="86"/>
      <c r="AA35" s="86"/>
      <c r="AB35" s="87"/>
      <c r="AC35" s="85"/>
      <c r="AD35" s="86"/>
      <c r="AE35" s="87"/>
      <c r="AF35" s="88"/>
      <c r="AG35" s="66">
        <f>AG34-AG10</f>
        <v>26597</v>
      </c>
      <c r="AH35" s="67">
        <f>SUM(AH11:AH34)</f>
        <v>26597</v>
      </c>
      <c r="AI35" s="68">
        <f>$AH$35/$T35</f>
        <v>198.00189090800811</v>
      </c>
      <c r="AJ35" s="95"/>
      <c r="AK35" s="95"/>
      <c r="AL35" s="95"/>
      <c r="AM35" s="95"/>
      <c r="AN35" s="95"/>
      <c r="AO35" s="69"/>
      <c r="AP35" s="70">
        <f>AP34-AP10</f>
        <v>3425</v>
      </c>
      <c r="AQ35" s="71">
        <f>SUM(AQ11:AQ34)</f>
        <v>3425</v>
      </c>
      <c r="AR35" s="72">
        <f>AVERAGE(AR11:AR34)</f>
        <v>1.1100000000000001</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221" t="s">
        <v>244</v>
      </c>
      <c r="C41" s="210"/>
      <c r="D41" s="210"/>
      <c r="E41" s="210"/>
      <c r="F41" s="210"/>
      <c r="G41" s="210"/>
      <c r="H41" s="210"/>
      <c r="I41" s="211"/>
      <c r="J41" s="211"/>
      <c r="K41" s="211"/>
      <c r="L41" s="211"/>
      <c r="M41" s="211"/>
      <c r="N41" s="211"/>
      <c r="O41" s="211"/>
      <c r="P41" s="211"/>
      <c r="Q41" s="211"/>
      <c r="R41" s="211"/>
      <c r="S41" s="212"/>
      <c r="T41" s="212"/>
      <c r="U41" s="212"/>
      <c r="V41" s="139"/>
      <c r="W41" s="98"/>
      <c r="X41" s="98"/>
      <c r="Y41" s="98"/>
      <c r="Z41" s="98"/>
      <c r="AA41" s="98"/>
      <c r="AB41" s="98"/>
      <c r="AC41" s="98"/>
      <c r="AD41" s="98"/>
      <c r="AE41" s="98"/>
      <c r="AM41" s="20"/>
      <c r="AN41" s="96"/>
      <c r="AO41" s="96"/>
      <c r="AP41" s="96"/>
      <c r="AQ41" s="96"/>
      <c r="AR41" s="98"/>
      <c r="AV41" s="73"/>
      <c r="AW41" s="73"/>
      <c r="AY41" s="97"/>
    </row>
    <row r="42" spans="2:51" x14ac:dyDescent="0.25">
      <c r="B42" s="135" t="s">
        <v>276</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163</v>
      </c>
      <c r="C44" s="99"/>
      <c r="D44" s="99"/>
      <c r="E44" s="99"/>
      <c r="F44" s="99"/>
      <c r="G44" s="99"/>
      <c r="H44" s="99"/>
      <c r="I44" s="100"/>
      <c r="J44" s="100"/>
      <c r="K44" s="100"/>
      <c r="L44" s="100"/>
      <c r="M44" s="100"/>
      <c r="N44" s="100"/>
      <c r="O44" s="100"/>
      <c r="P44" s="100"/>
      <c r="Q44" s="100"/>
      <c r="R44" s="100"/>
      <c r="S44" s="139"/>
      <c r="T44" s="139"/>
      <c r="U44" s="139"/>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99"/>
      <c r="D45" s="99"/>
      <c r="E45" s="99"/>
      <c r="F45" s="99"/>
      <c r="G45" s="99"/>
      <c r="H45" s="99"/>
      <c r="I45" s="100"/>
      <c r="J45" s="100"/>
      <c r="K45" s="100"/>
      <c r="L45" s="100"/>
      <c r="M45" s="100"/>
      <c r="N45" s="100"/>
      <c r="O45" s="100"/>
      <c r="P45" s="100"/>
      <c r="Q45" s="100"/>
      <c r="R45" s="100"/>
      <c r="S45" s="139"/>
      <c r="T45" s="139"/>
      <c r="U45" s="139"/>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99"/>
      <c r="D46" s="99"/>
      <c r="E46" s="99"/>
      <c r="F46" s="99"/>
      <c r="G46" s="99"/>
      <c r="H46" s="99"/>
      <c r="I46" s="100"/>
      <c r="J46" s="100"/>
      <c r="K46" s="100"/>
      <c r="L46" s="100"/>
      <c r="M46" s="100"/>
      <c r="N46" s="100"/>
      <c r="O46" s="100"/>
      <c r="P46" s="100"/>
      <c r="Q46" s="100"/>
      <c r="R46" s="100"/>
      <c r="S46" s="139"/>
      <c r="T46" s="139"/>
      <c r="U46" s="139"/>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280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281</v>
      </c>
      <c r="C48" s="99"/>
      <c r="D48" s="192"/>
      <c r="E48" s="193"/>
      <c r="F48" s="193"/>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150"/>
      <c r="G49" s="150"/>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150"/>
      <c r="D50" s="150"/>
      <c r="E50" s="150"/>
      <c r="F50" s="150"/>
      <c r="G50" s="150"/>
      <c r="H50" s="99"/>
      <c r="I50" s="100"/>
      <c r="J50" s="100"/>
      <c r="K50" s="100"/>
      <c r="L50" s="100"/>
      <c r="M50" s="100"/>
      <c r="N50" s="100"/>
      <c r="O50" s="100"/>
      <c r="P50" s="100"/>
      <c r="Q50" s="100"/>
      <c r="R50" s="100"/>
      <c r="S50" s="139"/>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139"/>
      <c r="T51" s="139"/>
      <c r="U51" s="139"/>
      <c r="V51" s="139"/>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139"/>
      <c r="T52" s="139"/>
      <c r="U52" s="139"/>
      <c r="V52" s="139"/>
      <c r="W52" s="98"/>
      <c r="X52" s="98"/>
      <c r="Y52" s="98"/>
      <c r="Z52" s="98"/>
      <c r="AA52" s="98"/>
      <c r="AB52" s="98"/>
      <c r="AC52" s="98"/>
      <c r="AD52" s="98"/>
      <c r="AE52" s="98"/>
      <c r="AM52" s="20"/>
      <c r="AN52" s="96"/>
      <c r="AO52" s="96"/>
      <c r="AP52" s="96"/>
      <c r="AQ52" s="96"/>
      <c r="AR52" s="98"/>
      <c r="AV52" s="113"/>
      <c r="AW52" s="113"/>
      <c r="AY52" s="97"/>
    </row>
    <row r="53" spans="1:51" x14ac:dyDescent="0.25">
      <c r="A53" s="161"/>
      <c r="B53" s="114" t="s">
        <v>275</v>
      </c>
      <c r="C53" s="99"/>
      <c r="D53" s="99"/>
      <c r="E53" s="99"/>
      <c r="F53" s="99"/>
      <c r="G53" s="99"/>
      <c r="H53" s="99"/>
      <c r="I53" s="100"/>
      <c r="J53" s="100"/>
      <c r="K53" s="100"/>
      <c r="L53" s="100"/>
      <c r="M53" s="100"/>
      <c r="N53" s="100"/>
      <c r="O53" s="100"/>
      <c r="P53" s="100"/>
      <c r="Q53" s="100"/>
      <c r="R53" s="100"/>
      <c r="S53" s="139"/>
      <c r="T53" s="139"/>
      <c r="U53" s="139"/>
      <c r="V53" s="139"/>
      <c r="W53" s="98"/>
      <c r="X53" s="98"/>
      <c r="Y53" s="98"/>
      <c r="Z53" s="98"/>
      <c r="AA53" s="98"/>
      <c r="AB53" s="98"/>
      <c r="AC53" s="98"/>
      <c r="AD53" s="98"/>
      <c r="AE53" s="98"/>
      <c r="AM53" s="20"/>
      <c r="AN53" s="96"/>
      <c r="AO53" s="96"/>
      <c r="AP53" s="96"/>
      <c r="AQ53" s="96"/>
      <c r="AR53" s="98"/>
      <c r="AV53" s="113"/>
      <c r="AW53" s="113"/>
      <c r="AY53" s="97"/>
    </row>
    <row r="54" spans="1:51" x14ac:dyDescent="0.25">
      <c r="A54" s="161"/>
      <c r="B54" s="123" t="s">
        <v>134</v>
      </c>
      <c r="C54" s="99"/>
      <c r="D54" s="99"/>
      <c r="E54" s="99"/>
      <c r="F54" s="99"/>
      <c r="G54" s="99"/>
      <c r="H54" s="99"/>
      <c r="I54" s="100"/>
      <c r="J54" s="100"/>
      <c r="K54" s="100"/>
      <c r="L54" s="100"/>
      <c r="M54" s="100"/>
      <c r="N54" s="100"/>
      <c r="O54" s="100"/>
      <c r="P54" s="100"/>
      <c r="Q54" s="100"/>
      <c r="R54" s="100"/>
      <c r="S54" s="139"/>
      <c r="T54" s="139"/>
      <c r="U54" s="139"/>
      <c r="V54" s="139"/>
      <c r="W54" s="98"/>
      <c r="X54" s="98"/>
      <c r="Y54" s="98"/>
      <c r="Z54" s="98"/>
      <c r="AA54" s="98"/>
      <c r="AB54" s="98"/>
      <c r="AC54" s="98"/>
      <c r="AD54" s="98"/>
      <c r="AE54" s="98"/>
      <c r="AM54" s="20"/>
      <c r="AN54" s="96"/>
      <c r="AO54" s="96"/>
      <c r="AP54" s="96"/>
      <c r="AQ54" s="96"/>
      <c r="AR54" s="98"/>
      <c r="AV54" s="113"/>
      <c r="AW54" s="113"/>
      <c r="AY54" s="97"/>
    </row>
    <row r="55" spans="1:51" x14ac:dyDescent="0.25">
      <c r="A55" s="161"/>
      <c r="B55" s="114" t="s">
        <v>176</v>
      </c>
      <c r="C55" s="223"/>
      <c r="D55" s="223"/>
      <c r="E55" s="223"/>
      <c r="F55" s="223"/>
      <c r="G55" s="223"/>
      <c r="H55" s="223"/>
      <c r="I55" s="224"/>
      <c r="J55" s="224"/>
      <c r="K55" s="224"/>
      <c r="L55" s="224"/>
      <c r="M55" s="224"/>
      <c r="N55" s="224"/>
      <c r="O55" s="224"/>
      <c r="P55" s="224"/>
      <c r="Q55" s="224"/>
      <c r="R55" s="100"/>
      <c r="S55" s="139"/>
      <c r="T55" s="139"/>
      <c r="U55" s="139"/>
      <c r="V55" s="139"/>
      <c r="W55" s="98"/>
      <c r="X55" s="98"/>
      <c r="Y55" s="98"/>
      <c r="Z55" s="98"/>
      <c r="AA55" s="98"/>
      <c r="AB55" s="98"/>
      <c r="AC55" s="98"/>
      <c r="AD55" s="98"/>
      <c r="AE55" s="98"/>
      <c r="AM55" s="20"/>
      <c r="AN55" s="96"/>
      <c r="AO55" s="96"/>
      <c r="AP55" s="96"/>
      <c r="AQ55" s="96"/>
      <c r="AR55" s="98"/>
      <c r="AV55" s="113"/>
      <c r="AW55" s="113"/>
      <c r="AY55" s="97"/>
    </row>
    <row r="56" spans="1:51" x14ac:dyDescent="0.25">
      <c r="B56" s="123"/>
      <c r="C56" s="194"/>
      <c r="D56" s="194"/>
      <c r="E56" s="99"/>
      <c r="F56" s="99"/>
      <c r="G56" s="99"/>
      <c r="H56" s="99"/>
      <c r="I56" s="100"/>
      <c r="J56" s="100"/>
      <c r="K56" s="100"/>
      <c r="L56" s="100"/>
      <c r="M56" s="100"/>
      <c r="N56" s="100"/>
      <c r="O56" s="100"/>
      <c r="P56" s="100"/>
      <c r="Q56" s="100"/>
      <c r="R56" s="100"/>
      <c r="S56" s="139"/>
      <c r="T56" s="139"/>
      <c r="U56" s="139"/>
      <c r="V56" s="139"/>
      <c r="W56" s="98"/>
      <c r="X56" s="98"/>
      <c r="Y56" s="98"/>
      <c r="Z56" s="98"/>
      <c r="AA56" s="98"/>
      <c r="AB56" s="98"/>
      <c r="AC56" s="98"/>
      <c r="AD56" s="98"/>
      <c r="AE56" s="98"/>
      <c r="AM56" s="20"/>
      <c r="AN56" s="96"/>
      <c r="AO56" s="96"/>
      <c r="AP56" s="96"/>
      <c r="AQ56" s="96"/>
      <c r="AR56" s="98"/>
      <c r="AV56" s="113"/>
      <c r="AW56" s="113"/>
      <c r="AY56" s="97"/>
    </row>
    <row r="57" spans="1:51" x14ac:dyDescent="0.25">
      <c r="B57" s="114"/>
      <c r="C57" s="99"/>
      <c r="D57" s="99"/>
      <c r="E57" s="99"/>
      <c r="F57" s="99"/>
      <c r="G57" s="99"/>
      <c r="H57" s="99"/>
      <c r="I57" s="100"/>
      <c r="J57" s="100"/>
      <c r="K57" s="100"/>
      <c r="L57" s="100"/>
      <c r="M57" s="100"/>
      <c r="N57" s="100"/>
      <c r="O57" s="100"/>
      <c r="P57" s="100"/>
      <c r="Q57" s="100"/>
      <c r="R57" s="100"/>
      <c r="S57" s="190"/>
      <c r="T57" s="139"/>
      <c r="U57" s="139"/>
      <c r="V57" s="139"/>
      <c r="W57" s="98"/>
      <c r="X57" s="98"/>
      <c r="Y57" s="98"/>
      <c r="Z57" s="98"/>
      <c r="AA57" s="98"/>
      <c r="AB57" s="98"/>
      <c r="AC57" s="98"/>
      <c r="AD57" s="98"/>
      <c r="AE57" s="98"/>
      <c r="AM57" s="20"/>
      <c r="AN57" s="96"/>
      <c r="AO57" s="96"/>
      <c r="AP57" s="96"/>
      <c r="AQ57" s="96"/>
      <c r="AR57" s="98"/>
      <c r="AV57" s="113"/>
      <c r="AW57" s="113"/>
      <c r="AY57" s="97"/>
    </row>
    <row r="58" spans="1:51" x14ac:dyDescent="0.25">
      <c r="B58" s="123"/>
      <c r="C58" s="99"/>
      <c r="D58" s="99"/>
      <c r="E58" s="99"/>
      <c r="F58" s="99"/>
      <c r="G58" s="99"/>
      <c r="H58" s="99"/>
      <c r="I58" s="100"/>
      <c r="J58" s="100"/>
      <c r="K58" s="100"/>
      <c r="L58" s="100"/>
      <c r="M58" s="100"/>
      <c r="N58" s="100"/>
      <c r="O58" s="100"/>
      <c r="P58" s="100"/>
      <c r="Q58" s="100"/>
      <c r="R58" s="100"/>
      <c r="S58" s="190"/>
      <c r="T58" s="139"/>
      <c r="U58" s="139"/>
      <c r="V58" s="139"/>
      <c r="W58" s="98"/>
      <c r="X58" s="98"/>
      <c r="Y58" s="98"/>
      <c r="Z58" s="98"/>
      <c r="AA58" s="98"/>
      <c r="AB58" s="98"/>
      <c r="AC58" s="98"/>
      <c r="AD58" s="98"/>
      <c r="AE58" s="98"/>
      <c r="AM58" s="20"/>
      <c r="AN58" s="96"/>
      <c r="AO58" s="96"/>
      <c r="AP58" s="96"/>
      <c r="AQ58" s="96"/>
      <c r="AR58" s="98"/>
      <c r="AV58" s="113"/>
      <c r="AW58" s="113"/>
      <c r="AY58" s="97"/>
    </row>
    <row r="59" spans="1:51" x14ac:dyDescent="0.25">
      <c r="B59" s="114"/>
      <c r="C59" s="99"/>
      <c r="D59" s="99"/>
      <c r="E59" s="99"/>
      <c r="F59" s="99"/>
      <c r="G59" s="99"/>
      <c r="H59" s="99"/>
      <c r="I59" s="100"/>
      <c r="J59" s="100"/>
      <c r="K59" s="100"/>
      <c r="L59" s="100"/>
      <c r="M59" s="100"/>
      <c r="N59" s="100"/>
      <c r="O59" s="100"/>
      <c r="P59" s="100"/>
      <c r="Q59" s="100"/>
      <c r="R59" s="100"/>
      <c r="S59" s="139"/>
      <c r="T59" s="139"/>
      <c r="U59" s="139"/>
      <c r="V59" s="139"/>
      <c r="W59" s="98"/>
      <c r="X59" s="98"/>
      <c r="Y59" s="98"/>
      <c r="Z59" s="98"/>
      <c r="AA59" s="98"/>
      <c r="AB59" s="98"/>
      <c r="AC59" s="98"/>
      <c r="AD59" s="98"/>
      <c r="AE59" s="98"/>
      <c r="AM59" s="20"/>
      <c r="AN59" s="96"/>
      <c r="AO59" s="96"/>
      <c r="AP59" s="96"/>
      <c r="AQ59" s="96"/>
      <c r="AR59" s="98"/>
      <c r="AV59" s="113"/>
      <c r="AW59" s="113"/>
      <c r="AY59" s="97"/>
    </row>
    <row r="60" spans="1:51" x14ac:dyDescent="0.25">
      <c r="B60" s="168"/>
      <c r="C60" s="99"/>
      <c r="D60" s="99"/>
      <c r="E60" s="99"/>
      <c r="F60" s="99"/>
      <c r="G60" s="99"/>
      <c r="H60" s="99"/>
      <c r="I60" s="100"/>
      <c r="J60" s="100"/>
      <c r="K60" s="100"/>
      <c r="L60" s="100"/>
      <c r="M60" s="100"/>
      <c r="N60" s="100"/>
      <c r="O60" s="100"/>
      <c r="P60" s="100"/>
      <c r="Q60" s="100"/>
      <c r="R60" s="100"/>
      <c r="S60" s="139"/>
      <c r="T60" s="139"/>
      <c r="U60" s="139"/>
      <c r="V60" s="139"/>
      <c r="W60" s="98"/>
      <c r="X60" s="98"/>
      <c r="Y60" s="98"/>
      <c r="Z60" s="98"/>
      <c r="AA60" s="98"/>
      <c r="AB60" s="98"/>
      <c r="AC60" s="98"/>
      <c r="AD60" s="98"/>
      <c r="AE60" s="98"/>
      <c r="AM60" s="20"/>
      <c r="AN60" s="96"/>
      <c r="AO60" s="96"/>
      <c r="AP60" s="96"/>
      <c r="AQ60" s="96"/>
      <c r="AR60" s="98"/>
      <c r="AV60" s="113"/>
      <c r="AW60" s="113"/>
      <c r="AY60" s="97"/>
    </row>
    <row r="61" spans="1:51" x14ac:dyDescent="0.25">
      <c r="B61" s="115"/>
      <c r="C61" s="99"/>
      <c r="D61" s="99"/>
      <c r="E61" s="99"/>
      <c r="F61" s="99"/>
      <c r="G61" s="99"/>
      <c r="H61" s="99"/>
      <c r="I61" s="100"/>
      <c r="J61" s="100"/>
      <c r="K61" s="100"/>
      <c r="L61" s="100"/>
      <c r="M61" s="100"/>
      <c r="N61" s="100"/>
      <c r="O61" s="100"/>
      <c r="P61" s="100"/>
      <c r="Q61" s="100"/>
      <c r="R61" s="100"/>
      <c r="S61" s="139"/>
      <c r="T61" s="139"/>
      <c r="U61" s="139"/>
      <c r="V61" s="139"/>
      <c r="W61" s="98"/>
      <c r="X61" s="98"/>
      <c r="Y61" s="98"/>
      <c r="Z61" s="98"/>
      <c r="AA61" s="98"/>
      <c r="AB61" s="98"/>
      <c r="AC61" s="98"/>
      <c r="AD61" s="98"/>
      <c r="AE61" s="98"/>
      <c r="AM61" s="20"/>
      <c r="AN61" s="96"/>
      <c r="AO61" s="96"/>
      <c r="AP61" s="96"/>
      <c r="AQ61" s="96"/>
      <c r="AR61" s="98"/>
      <c r="AV61" s="113"/>
      <c r="AW61" s="113"/>
      <c r="AY61" s="97"/>
    </row>
    <row r="62" spans="1:51" x14ac:dyDescent="0.25">
      <c r="B62" s="213"/>
      <c r="C62" s="99"/>
      <c r="D62" s="99"/>
      <c r="E62" s="99"/>
      <c r="F62" s="99"/>
      <c r="G62" s="99"/>
      <c r="H62" s="99"/>
      <c r="I62" s="100"/>
      <c r="J62" s="100"/>
      <c r="K62" s="100"/>
      <c r="L62" s="100"/>
      <c r="M62" s="100"/>
      <c r="N62" s="100"/>
      <c r="O62" s="100"/>
      <c r="P62" s="100"/>
      <c r="Q62" s="100"/>
      <c r="R62" s="100"/>
      <c r="S62" s="139"/>
      <c r="T62" s="139"/>
      <c r="U62" s="139"/>
      <c r="V62" s="139"/>
      <c r="W62" s="98"/>
      <c r="X62" s="98"/>
      <c r="Y62" s="98"/>
      <c r="Z62" s="98"/>
      <c r="AA62" s="98"/>
      <c r="AB62" s="98"/>
      <c r="AC62" s="98"/>
      <c r="AD62" s="98"/>
      <c r="AE62" s="98"/>
      <c r="AM62" s="20"/>
      <c r="AN62" s="96"/>
      <c r="AO62" s="96"/>
      <c r="AP62" s="96"/>
      <c r="AQ62" s="96"/>
      <c r="AR62" s="98"/>
      <c r="AV62" s="113"/>
      <c r="AW62" s="113"/>
      <c r="AY62" s="97"/>
    </row>
    <row r="63" spans="1:51" x14ac:dyDescent="0.25">
      <c r="B63" s="123"/>
      <c r="C63" s="99"/>
      <c r="D63" s="99"/>
      <c r="E63" s="99"/>
      <c r="F63" s="99"/>
      <c r="G63" s="99"/>
      <c r="H63" s="99"/>
      <c r="I63" s="100"/>
      <c r="J63" s="100"/>
      <c r="K63" s="100"/>
      <c r="L63" s="100"/>
      <c r="M63" s="100"/>
      <c r="N63" s="100"/>
      <c r="O63" s="100"/>
      <c r="P63" s="100"/>
      <c r="Q63" s="100"/>
      <c r="R63" s="100"/>
      <c r="S63" s="139"/>
      <c r="T63" s="139"/>
      <c r="U63" s="139"/>
      <c r="V63" s="139"/>
      <c r="W63" s="98"/>
      <c r="X63" s="98"/>
      <c r="Y63" s="98"/>
      <c r="Z63" s="98"/>
      <c r="AA63" s="98"/>
      <c r="AB63" s="98"/>
      <c r="AC63" s="98"/>
      <c r="AD63" s="98"/>
      <c r="AE63" s="98"/>
      <c r="AM63" s="20"/>
      <c r="AN63" s="96"/>
      <c r="AO63" s="96"/>
      <c r="AP63" s="96"/>
      <c r="AQ63" s="96"/>
      <c r="AR63" s="98"/>
      <c r="AV63" s="113"/>
      <c r="AW63" s="113"/>
      <c r="AY63" s="97"/>
    </row>
    <row r="64" spans="1:51" x14ac:dyDescent="0.25">
      <c r="B64" s="199"/>
      <c r="C64" s="99"/>
      <c r="D64" s="99"/>
      <c r="E64" s="99"/>
      <c r="F64" s="99"/>
      <c r="G64" s="99"/>
      <c r="H64" s="99"/>
      <c r="I64" s="100"/>
      <c r="J64" s="100"/>
      <c r="K64" s="100"/>
      <c r="L64" s="100"/>
      <c r="M64" s="100"/>
      <c r="N64" s="100"/>
      <c r="O64" s="100"/>
      <c r="P64" s="100"/>
      <c r="Q64" s="100"/>
      <c r="R64" s="100"/>
      <c r="S64" s="139"/>
      <c r="T64" s="139"/>
      <c r="U64" s="139"/>
      <c r="V64" s="139"/>
      <c r="W64" s="98"/>
      <c r="X64" s="98"/>
      <c r="Y64" s="98"/>
      <c r="Z64" s="98"/>
      <c r="AA64" s="98"/>
      <c r="AB64" s="98"/>
      <c r="AC64" s="98"/>
      <c r="AD64" s="98"/>
      <c r="AE64" s="98"/>
      <c r="AM64" s="20"/>
      <c r="AN64" s="96"/>
      <c r="AO64" s="96"/>
      <c r="AP64" s="96"/>
      <c r="AQ64" s="96"/>
      <c r="AR64" s="98"/>
      <c r="AV64" s="113"/>
      <c r="AW64" s="113"/>
      <c r="AY64" s="97"/>
    </row>
    <row r="65" spans="1:51" x14ac:dyDescent="0.25">
      <c r="B65" s="123"/>
      <c r="C65" s="99"/>
      <c r="D65" s="99"/>
      <c r="E65" s="99"/>
      <c r="F65" s="99"/>
      <c r="G65" s="99"/>
      <c r="H65" s="99"/>
      <c r="I65" s="100"/>
      <c r="J65" s="100"/>
      <c r="K65" s="100"/>
      <c r="L65" s="100"/>
      <c r="M65" s="100"/>
      <c r="N65" s="100"/>
      <c r="O65" s="100"/>
      <c r="P65" s="100"/>
      <c r="Q65" s="100"/>
      <c r="R65" s="100"/>
      <c r="S65" s="139"/>
      <c r="T65" s="139"/>
      <c r="U65" s="139"/>
      <c r="V65" s="139"/>
      <c r="W65" s="98"/>
      <c r="X65" s="98"/>
      <c r="Y65" s="98"/>
      <c r="Z65" s="98"/>
      <c r="AA65" s="98"/>
      <c r="AB65" s="98"/>
      <c r="AC65" s="98"/>
      <c r="AD65" s="98"/>
      <c r="AE65" s="98"/>
      <c r="AM65" s="20"/>
      <c r="AN65" s="96"/>
      <c r="AO65" s="96"/>
      <c r="AP65" s="96"/>
      <c r="AQ65" s="96"/>
      <c r="AR65" s="98"/>
      <c r="AV65" s="113"/>
      <c r="AW65" s="113"/>
      <c r="AY65" s="97"/>
    </row>
    <row r="66" spans="1:51" x14ac:dyDescent="0.25">
      <c r="B66" s="199"/>
      <c r="C66" s="99"/>
      <c r="D66" s="99"/>
      <c r="E66" s="99"/>
      <c r="F66" s="99"/>
      <c r="G66" s="99"/>
      <c r="H66" s="99"/>
      <c r="I66" s="100"/>
      <c r="J66" s="100"/>
      <c r="K66" s="100"/>
      <c r="L66" s="100"/>
      <c r="M66" s="100"/>
      <c r="N66" s="100"/>
      <c r="O66" s="100"/>
      <c r="P66" s="100"/>
      <c r="Q66" s="100"/>
      <c r="R66" s="100"/>
      <c r="S66" s="139"/>
      <c r="T66" s="139"/>
      <c r="U66" s="139"/>
      <c r="V66" s="139"/>
      <c r="W66" s="98"/>
      <c r="X66" s="98"/>
      <c r="Y66" s="98"/>
      <c r="Z66" s="98"/>
      <c r="AA66" s="98"/>
      <c r="AB66" s="98"/>
      <c r="AC66" s="98"/>
      <c r="AD66" s="98"/>
      <c r="AE66" s="98"/>
      <c r="AM66" s="20"/>
      <c r="AN66" s="96"/>
      <c r="AO66" s="96"/>
      <c r="AP66" s="96"/>
      <c r="AQ66" s="96"/>
      <c r="AR66" s="98"/>
      <c r="AV66" s="113"/>
      <c r="AW66" s="113"/>
      <c r="AY66" s="97"/>
    </row>
    <row r="67" spans="1:51" x14ac:dyDescent="0.25">
      <c r="B67" s="123"/>
      <c r="C67" s="99"/>
      <c r="D67" s="99"/>
      <c r="E67" s="99"/>
      <c r="F67" s="99"/>
      <c r="G67" s="99"/>
      <c r="H67" s="99"/>
      <c r="I67" s="100"/>
      <c r="J67" s="100"/>
      <c r="K67" s="100"/>
      <c r="L67" s="100"/>
      <c r="M67" s="100"/>
      <c r="N67" s="100"/>
      <c r="O67" s="100"/>
      <c r="P67" s="100"/>
      <c r="Q67" s="100"/>
      <c r="R67" s="100"/>
      <c r="S67" s="139"/>
      <c r="T67" s="139"/>
      <c r="U67" s="139"/>
      <c r="V67" s="139"/>
      <c r="W67" s="98"/>
      <c r="X67" s="98"/>
      <c r="Y67" s="98"/>
      <c r="Z67" s="98"/>
      <c r="AA67" s="98"/>
      <c r="AB67" s="98"/>
      <c r="AC67" s="98"/>
      <c r="AD67" s="98"/>
      <c r="AE67" s="98"/>
      <c r="AM67" s="20"/>
      <c r="AN67" s="96"/>
      <c r="AO67" s="96"/>
      <c r="AP67" s="96"/>
      <c r="AQ67" s="96"/>
      <c r="AR67" s="98"/>
      <c r="AV67" s="113"/>
      <c r="AW67" s="113"/>
      <c r="AY67" s="97"/>
    </row>
    <row r="68" spans="1:51" x14ac:dyDescent="0.25">
      <c r="B68" s="199"/>
      <c r="C68" s="99"/>
      <c r="D68" s="99"/>
      <c r="E68" s="99"/>
      <c r="F68" s="99"/>
      <c r="G68" s="99"/>
      <c r="H68" s="99"/>
      <c r="I68" s="100"/>
      <c r="J68" s="100"/>
      <c r="K68" s="100"/>
      <c r="L68" s="100"/>
      <c r="M68" s="100"/>
      <c r="N68" s="100"/>
      <c r="O68" s="100"/>
      <c r="P68" s="100"/>
      <c r="Q68" s="100"/>
      <c r="R68" s="100"/>
      <c r="S68" s="139"/>
      <c r="T68" s="139"/>
      <c r="U68" s="139"/>
      <c r="V68" s="139"/>
      <c r="W68" s="98"/>
      <c r="X68" s="98"/>
      <c r="Y68" s="98"/>
      <c r="Z68" s="98"/>
      <c r="AA68" s="98"/>
      <c r="AB68" s="98"/>
      <c r="AC68" s="98"/>
      <c r="AD68" s="98"/>
      <c r="AE68" s="98"/>
      <c r="AM68" s="20"/>
      <c r="AN68" s="96"/>
      <c r="AO68" s="96"/>
      <c r="AP68" s="96"/>
      <c r="AQ68" s="96"/>
      <c r="AR68" s="98"/>
      <c r="AV68" s="113"/>
      <c r="AW68" s="113"/>
      <c r="AY68" s="97"/>
    </row>
    <row r="69" spans="1:51" x14ac:dyDescent="0.25">
      <c r="B69" s="114"/>
      <c r="C69" s="99"/>
      <c r="D69" s="99"/>
      <c r="E69" s="99"/>
      <c r="F69" s="99"/>
      <c r="G69" s="99"/>
      <c r="H69" s="99"/>
      <c r="I69" s="100"/>
      <c r="J69" s="100"/>
      <c r="K69" s="100"/>
      <c r="L69" s="100"/>
      <c r="M69" s="100"/>
      <c r="N69" s="100"/>
      <c r="O69" s="100"/>
      <c r="P69" s="100"/>
      <c r="Q69" s="100"/>
      <c r="R69" s="100"/>
      <c r="S69" s="139"/>
      <c r="T69" s="139"/>
      <c r="U69" s="139"/>
      <c r="V69" s="139"/>
      <c r="W69" s="98"/>
      <c r="X69" s="98"/>
      <c r="Y69" s="98"/>
      <c r="Z69" s="98"/>
      <c r="AA69" s="98"/>
      <c r="AB69" s="98"/>
      <c r="AC69" s="98"/>
      <c r="AD69" s="98"/>
      <c r="AE69" s="98"/>
      <c r="AM69" s="20"/>
      <c r="AN69" s="96"/>
      <c r="AO69" s="96"/>
      <c r="AP69" s="96"/>
      <c r="AQ69" s="96"/>
      <c r="AR69" s="98"/>
      <c r="AV69" s="113"/>
      <c r="AW69" s="113"/>
      <c r="AY69" s="97"/>
    </row>
    <row r="70" spans="1:51" x14ac:dyDescent="0.25">
      <c r="B70" s="123"/>
      <c r="C70" s="99"/>
      <c r="D70" s="99"/>
      <c r="E70" s="99"/>
      <c r="F70" s="99"/>
      <c r="G70" s="99"/>
      <c r="H70" s="99"/>
      <c r="I70" s="100"/>
      <c r="J70" s="100"/>
      <c r="K70" s="100"/>
      <c r="L70" s="100"/>
      <c r="M70" s="100"/>
      <c r="N70" s="100"/>
      <c r="O70" s="100"/>
      <c r="P70" s="100"/>
      <c r="Q70" s="100"/>
      <c r="R70" s="100"/>
      <c r="S70" s="139"/>
      <c r="T70" s="139"/>
      <c r="U70" s="139"/>
      <c r="V70" s="139"/>
      <c r="W70" s="98"/>
      <c r="X70" s="98"/>
      <c r="Y70" s="98"/>
      <c r="Z70" s="98"/>
      <c r="AA70" s="98"/>
      <c r="AB70" s="98"/>
      <c r="AC70" s="98"/>
      <c r="AD70" s="98"/>
      <c r="AE70" s="98"/>
      <c r="AM70" s="20"/>
      <c r="AN70" s="96"/>
      <c r="AO70" s="96"/>
      <c r="AP70" s="96"/>
      <c r="AQ70" s="96"/>
      <c r="AR70" s="98"/>
      <c r="AV70" s="113"/>
      <c r="AW70" s="113"/>
      <c r="AY70" s="97"/>
    </row>
    <row r="71" spans="1:51" x14ac:dyDescent="0.25">
      <c r="B71" s="114"/>
      <c r="C71" s="99"/>
      <c r="D71" s="99"/>
      <c r="E71" s="99"/>
      <c r="F71" s="99"/>
      <c r="G71" s="99"/>
      <c r="H71" s="99"/>
      <c r="I71" s="100"/>
      <c r="J71" s="100"/>
      <c r="K71" s="100"/>
      <c r="L71" s="100"/>
      <c r="M71" s="100"/>
      <c r="N71" s="100"/>
      <c r="O71" s="100"/>
      <c r="P71" s="100"/>
      <c r="Q71" s="100"/>
      <c r="R71" s="100"/>
      <c r="S71" s="139"/>
      <c r="T71" s="139"/>
      <c r="U71" s="139"/>
      <c r="V71" s="139"/>
      <c r="W71" s="98"/>
      <c r="X71" s="98"/>
      <c r="Y71" s="98"/>
      <c r="Z71" s="98"/>
      <c r="AA71" s="98"/>
      <c r="AB71" s="98"/>
      <c r="AC71" s="98"/>
      <c r="AD71" s="98"/>
      <c r="AE71" s="98"/>
      <c r="AM71" s="20"/>
      <c r="AN71" s="96"/>
      <c r="AO71" s="96"/>
      <c r="AP71" s="96"/>
      <c r="AQ71" s="96"/>
      <c r="AR71" s="98"/>
      <c r="AV71" s="113"/>
      <c r="AW71" s="113"/>
      <c r="AY71" s="97"/>
    </row>
    <row r="72" spans="1:51" x14ac:dyDescent="0.25">
      <c r="B72" s="81"/>
      <c r="C72" s="99"/>
      <c r="D72" s="99"/>
      <c r="E72" s="99"/>
      <c r="F72" s="99"/>
      <c r="G72" s="99"/>
      <c r="H72" s="99"/>
      <c r="I72" s="100"/>
      <c r="J72" s="100"/>
      <c r="K72" s="100"/>
      <c r="L72" s="100"/>
      <c r="M72" s="100"/>
      <c r="N72" s="100"/>
      <c r="O72" s="100"/>
      <c r="P72" s="100"/>
      <c r="Q72" s="100"/>
      <c r="R72" s="100"/>
      <c r="S72" s="139"/>
      <c r="T72" s="139"/>
      <c r="U72" s="139"/>
      <c r="V72" s="139"/>
      <c r="W72" s="98"/>
      <c r="X72" s="98"/>
      <c r="Y72" s="98"/>
      <c r="Z72" s="98"/>
      <c r="AA72" s="98"/>
      <c r="AB72" s="98"/>
      <c r="AC72" s="98"/>
      <c r="AD72" s="98"/>
      <c r="AE72" s="98"/>
      <c r="AM72" s="20"/>
      <c r="AN72" s="96"/>
      <c r="AO72" s="96"/>
      <c r="AP72" s="96"/>
      <c r="AQ72" s="96"/>
      <c r="AR72" s="98"/>
      <c r="AV72" s="113"/>
      <c r="AW72" s="113"/>
      <c r="AY72" s="97"/>
    </row>
    <row r="73" spans="1:51" x14ac:dyDescent="0.25">
      <c r="B73" s="81"/>
      <c r="C73" s="99"/>
      <c r="D73" s="99"/>
      <c r="E73" s="99"/>
      <c r="F73" s="99"/>
      <c r="G73" s="99"/>
      <c r="H73" s="99"/>
      <c r="I73" s="100"/>
      <c r="J73" s="100"/>
      <c r="K73" s="100"/>
      <c r="L73" s="100"/>
      <c r="M73" s="100"/>
      <c r="N73" s="100"/>
      <c r="O73" s="100"/>
      <c r="P73" s="100"/>
      <c r="Q73" s="100"/>
      <c r="R73" s="100"/>
      <c r="S73" s="139"/>
      <c r="T73" s="139"/>
      <c r="U73" s="139"/>
      <c r="V73" s="139"/>
      <c r="W73" s="98"/>
      <c r="X73" s="98"/>
      <c r="Y73" s="98"/>
      <c r="Z73" s="98"/>
      <c r="AA73" s="98"/>
      <c r="AB73" s="98"/>
      <c r="AC73" s="98"/>
      <c r="AD73" s="98"/>
      <c r="AE73" s="98"/>
      <c r="AM73" s="20"/>
      <c r="AN73" s="96"/>
      <c r="AO73" s="96"/>
      <c r="AP73" s="96"/>
      <c r="AQ73" s="96"/>
      <c r="AR73" s="98"/>
      <c r="AV73" s="113"/>
      <c r="AW73" s="113"/>
      <c r="AY73" s="97"/>
    </row>
    <row r="74" spans="1:51" x14ac:dyDescent="0.25">
      <c r="B74" s="81"/>
      <c r="C74" s="99"/>
      <c r="D74" s="99"/>
      <c r="E74" s="99"/>
      <c r="F74" s="99"/>
      <c r="G74" s="99"/>
      <c r="H74" s="99"/>
      <c r="I74" s="100"/>
      <c r="J74" s="100"/>
      <c r="K74" s="100"/>
      <c r="L74" s="100"/>
      <c r="M74" s="100"/>
      <c r="N74" s="100"/>
      <c r="O74" s="100"/>
      <c r="P74" s="100"/>
      <c r="Q74" s="100"/>
      <c r="R74" s="100"/>
      <c r="S74" s="139"/>
      <c r="T74" s="139"/>
      <c r="U74" s="139"/>
      <c r="V74" s="139"/>
      <c r="W74" s="98"/>
      <c r="X74" s="98"/>
      <c r="Y74" s="98"/>
      <c r="Z74" s="98"/>
      <c r="AA74" s="98"/>
      <c r="AB74" s="98"/>
      <c r="AC74" s="98"/>
      <c r="AD74" s="98"/>
      <c r="AE74" s="98"/>
      <c r="AM74" s="20"/>
      <c r="AN74" s="96"/>
      <c r="AO74" s="96"/>
      <c r="AP74" s="96"/>
      <c r="AQ74" s="96"/>
      <c r="AR74" s="98"/>
      <c r="AV74" s="113"/>
      <c r="AW74" s="113"/>
      <c r="AY74" s="97"/>
    </row>
    <row r="75" spans="1:51" x14ac:dyDescent="0.25">
      <c r="B75" s="81"/>
      <c r="C75" s="99"/>
      <c r="D75" s="99"/>
      <c r="E75" s="99"/>
      <c r="F75" s="99"/>
      <c r="G75" s="99"/>
      <c r="H75" s="99"/>
      <c r="I75" s="100"/>
      <c r="J75" s="100"/>
      <c r="K75" s="100"/>
      <c r="L75" s="100"/>
      <c r="M75" s="100"/>
      <c r="N75" s="100"/>
      <c r="O75" s="100"/>
      <c r="P75" s="100"/>
      <c r="Q75" s="100"/>
      <c r="R75" s="100"/>
      <c r="S75" s="139"/>
      <c r="T75" s="139"/>
      <c r="U75" s="139"/>
      <c r="V75" s="139"/>
      <c r="W75" s="98"/>
      <c r="X75" s="98"/>
      <c r="Y75" s="98"/>
      <c r="Z75" s="98"/>
      <c r="AA75" s="98"/>
      <c r="AB75" s="98"/>
      <c r="AC75" s="98"/>
      <c r="AD75" s="98"/>
      <c r="AE75" s="98"/>
      <c r="AM75" s="20"/>
      <c r="AN75" s="96"/>
      <c r="AO75" s="96"/>
      <c r="AP75" s="96"/>
      <c r="AQ75" s="96"/>
      <c r="AR75" s="98"/>
      <c r="AV75" s="113"/>
      <c r="AW75" s="113"/>
      <c r="AY75" s="97"/>
    </row>
    <row r="76" spans="1:51" x14ac:dyDescent="0.25">
      <c r="B76" s="81"/>
      <c r="C76" s="99"/>
      <c r="D76" s="99"/>
      <c r="E76" s="99"/>
      <c r="F76" s="99"/>
      <c r="G76" s="99"/>
      <c r="H76" s="99"/>
      <c r="I76" s="100"/>
      <c r="J76" s="100"/>
      <c r="K76" s="100"/>
      <c r="L76" s="100"/>
      <c r="M76" s="100"/>
      <c r="N76" s="100"/>
      <c r="O76" s="100"/>
      <c r="P76" s="100"/>
      <c r="Q76" s="100"/>
      <c r="R76" s="100"/>
      <c r="S76" s="139"/>
      <c r="T76" s="139"/>
      <c r="U76" s="139"/>
      <c r="V76" s="139"/>
      <c r="W76" s="98"/>
      <c r="X76" s="98"/>
      <c r="Y76" s="98"/>
      <c r="Z76" s="98"/>
      <c r="AA76" s="98"/>
      <c r="AB76" s="98"/>
      <c r="AC76" s="98"/>
      <c r="AD76" s="98"/>
      <c r="AE76" s="98"/>
      <c r="AM76" s="20"/>
      <c r="AN76" s="96"/>
      <c r="AO76" s="96"/>
      <c r="AP76" s="96"/>
      <c r="AQ76" s="96"/>
      <c r="AR76" s="98"/>
      <c r="AV76" s="113"/>
      <c r="AW76" s="113"/>
      <c r="AY76" s="97"/>
    </row>
    <row r="77" spans="1:51" x14ac:dyDescent="0.25">
      <c r="B77" s="136"/>
      <c r="C77" s="99"/>
      <c r="D77" s="99"/>
      <c r="E77" s="99"/>
      <c r="F77" s="99"/>
      <c r="G77" s="99"/>
      <c r="H77" s="99"/>
      <c r="I77" s="100"/>
      <c r="J77" s="100"/>
      <c r="K77" s="100"/>
      <c r="L77" s="100"/>
      <c r="M77" s="100"/>
      <c r="N77" s="100"/>
      <c r="O77" s="100"/>
      <c r="P77" s="100"/>
      <c r="Q77" s="100"/>
      <c r="R77" s="100"/>
      <c r="S77" s="139"/>
      <c r="T77" s="139"/>
      <c r="U77" s="139"/>
      <c r="V77" s="139"/>
      <c r="W77" s="98"/>
      <c r="X77" s="98"/>
      <c r="Y77" s="98"/>
      <c r="Z77" s="98"/>
      <c r="AA77" s="98"/>
      <c r="AB77" s="98"/>
      <c r="AC77" s="98"/>
      <c r="AD77" s="98"/>
      <c r="AE77" s="98"/>
      <c r="AM77" s="20"/>
      <c r="AN77" s="96"/>
      <c r="AO77" s="96"/>
      <c r="AP77" s="96"/>
      <c r="AQ77" s="96"/>
      <c r="AR77" s="98"/>
      <c r="AV77" s="113"/>
      <c r="AW77" s="113"/>
      <c r="AY77" s="97"/>
    </row>
    <row r="78" spans="1:51" x14ac:dyDescent="0.25">
      <c r="A78" s="98"/>
      <c r="B78" s="116"/>
      <c r="C78" s="115"/>
      <c r="D78" s="109"/>
      <c r="E78" s="115"/>
      <c r="F78" s="115"/>
      <c r="G78" s="99"/>
      <c r="H78" s="99"/>
      <c r="I78" s="99"/>
      <c r="J78" s="100"/>
      <c r="K78" s="100"/>
      <c r="L78" s="100"/>
      <c r="M78" s="100"/>
      <c r="N78" s="100"/>
      <c r="O78" s="100"/>
      <c r="P78" s="100"/>
      <c r="Q78" s="100"/>
      <c r="R78" s="100"/>
      <c r="S78" s="100"/>
      <c r="T78" s="214"/>
      <c r="U78" s="215"/>
      <c r="V78" s="215"/>
      <c r="AS78" s="94"/>
      <c r="AT78" s="94"/>
      <c r="AU78" s="94"/>
      <c r="AV78" s="94"/>
      <c r="AW78" s="94"/>
      <c r="AX78" s="94"/>
      <c r="AY78" s="94"/>
    </row>
    <row r="79" spans="1:51" x14ac:dyDescent="0.25">
      <c r="A79" s="98"/>
      <c r="B79" s="117"/>
      <c r="C79" s="118"/>
      <c r="D79" s="119"/>
      <c r="E79" s="118"/>
      <c r="F79" s="118"/>
      <c r="G79" s="118"/>
      <c r="H79" s="118"/>
      <c r="I79" s="118"/>
      <c r="J79" s="120"/>
      <c r="K79" s="120"/>
      <c r="L79" s="120"/>
      <c r="M79" s="120"/>
      <c r="N79" s="120"/>
      <c r="O79" s="120"/>
      <c r="P79" s="120"/>
      <c r="Q79" s="120"/>
      <c r="R79" s="120"/>
      <c r="S79" s="120"/>
      <c r="T79" s="216"/>
      <c r="U79" s="217"/>
      <c r="V79" s="217"/>
      <c r="AS79" s="94"/>
      <c r="AT79" s="94"/>
      <c r="AU79" s="94"/>
      <c r="AV79" s="94"/>
      <c r="AW79" s="94"/>
      <c r="AX79" s="94"/>
      <c r="AY79" s="94"/>
    </row>
    <row r="80" spans="1:51" x14ac:dyDescent="0.25">
      <c r="A80" s="98"/>
      <c r="B80" s="117"/>
      <c r="C80" s="118"/>
      <c r="D80" s="119"/>
      <c r="E80" s="118"/>
      <c r="F80" s="118"/>
      <c r="G80" s="118"/>
      <c r="H80" s="118"/>
      <c r="I80" s="118"/>
      <c r="J80" s="120"/>
      <c r="K80" s="120"/>
      <c r="L80" s="120"/>
      <c r="M80" s="120"/>
      <c r="N80" s="120"/>
      <c r="O80" s="120"/>
      <c r="P80" s="120"/>
      <c r="Q80" s="120"/>
      <c r="R80" s="120"/>
      <c r="S80" s="120"/>
      <c r="T80" s="216"/>
      <c r="U80" s="217"/>
      <c r="V80" s="217"/>
      <c r="AS80" s="94"/>
      <c r="AT80" s="94"/>
      <c r="AU80" s="94"/>
      <c r="AV80" s="94"/>
      <c r="AW80" s="94"/>
      <c r="AX80" s="94"/>
      <c r="AY80" s="94"/>
    </row>
    <row r="81" spans="1:51" x14ac:dyDescent="0.25">
      <c r="A81" s="98"/>
      <c r="B81" s="218"/>
      <c r="C81" s="118"/>
      <c r="D81" s="119"/>
      <c r="E81" s="118"/>
      <c r="F81" s="118"/>
      <c r="G81" s="118"/>
      <c r="H81" s="118"/>
      <c r="I81" s="118"/>
      <c r="J81" s="120"/>
      <c r="K81" s="120"/>
      <c r="L81" s="120"/>
      <c r="M81" s="120"/>
      <c r="N81" s="120"/>
      <c r="O81" s="120"/>
      <c r="P81" s="120"/>
      <c r="Q81" s="120"/>
      <c r="R81" s="120"/>
      <c r="S81" s="120"/>
      <c r="T81" s="216"/>
      <c r="U81" s="217"/>
      <c r="V81" s="217"/>
      <c r="AS81" s="94"/>
      <c r="AT81" s="94"/>
      <c r="AU81" s="94"/>
      <c r="AV81" s="94"/>
      <c r="AW81" s="94"/>
      <c r="AX81" s="94"/>
      <c r="AY81" s="94"/>
    </row>
    <row r="82" spans="1:51" x14ac:dyDescent="0.25">
      <c r="B82" s="218"/>
      <c r="C82" s="161"/>
      <c r="D82" s="161"/>
      <c r="E82" s="161"/>
      <c r="F82" s="161"/>
      <c r="G82" s="161"/>
      <c r="H82" s="161"/>
      <c r="I82" s="161"/>
      <c r="J82" s="161"/>
      <c r="K82" s="161"/>
      <c r="L82" s="161"/>
      <c r="M82" s="161"/>
      <c r="N82" s="161"/>
      <c r="O82" s="219"/>
      <c r="P82" s="220"/>
      <c r="Q82" s="220"/>
      <c r="R82" s="161"/>
      <c r="S82" s="161"/>
      <c r="T82" s="161"/>
      <c r="U82" s="161"/>
      <c r="V82" s="161"/>
      <c r="AS82" s="94"/>
      <c r="AT82" s="94"/>
      <c r="AU82" s="94"/>
      <c r="AV82" s="94"/>
      <c r="AW82" s="94"/>
      <c r="AX82" s="94"/>
      <c r="AY82" s="94"/>
    </row>
    <row r="83" spans="1:51" x14ac:dyDescent="0.25">
      <c r="B83" s="218"/>
      <c r="C83" s="161"/>
      <c r="D83" s="161"/>
      <c r="E83" s="161"/>
      <c r="F83" s="161"/>
      <c r="G83" s="161"/>
      <c r="H83" s="161"/>
      <c r="I83" s="161"/>
      <c r="J83" s="161"/>
      <c r="K83" s="161"/>
      <c r="L83" s="161"/>
      <c r="M83" s="161"/>
      <c r="N83" s="161"/>
      <c r="O83" s="219"/>
      <c r="P83" s="220"/>
      <c r="Q83" s="220"/>
      <c r="R83" s="161"/>
      <c r="S83" s="161"/>
      <c r="T83" s="161"/>
      <c r="U83" s="161"/>
      <c r="V83" s="161"/>
      <c r="AS83" s="94"/>
      <c r="AT83" s="94"/>
      <c r="AU83" s="94"/>
      <c r="AV83" s="94"/>
      <c r="AW83" s="94"/>
      <c r="AX83" s="94"/>
      <c r="AY83" s="94"/>
    </row>
    <row r="84" spans="1:51" x14ac:dyDescent="0.25">
      <c r="B84" s="161"/>
      <c r="C84" s="161"/>
      <c r="D84" s="161"/>
      <c r="E84" s="161"/>
      <c r="F84" s="161"/>
      <c r="G84" s="161"/>
      <c r="H84" s="161"/>
      <c r="I84" s="161"/>
      <c r="J84" s="161"/>
      <c r="K84" s="161"/>
      <c r="L84" s="161"/>
      <c r="M84" s="161"/>
      <c r="N84" s="161"/>
      <c r="O84" s="219"/>
      <c r="P84" s="220"/>
      <c r="Q84" s="220"/>
      <c r="R84" s="161"/>
      <c r="S84" s="161"/>
      <c r="T84" s="161"/>
      <c r="U84" s="161"/>
      <c r="V84" s="161"/>
      <c r="AS84" s="94"/>
      <c r="AT84" s="94"/>
      <c r="AU84" s="94"/>
      <c r="AV84" s="94"/>
      <c r="AW84" s="94"/>
      <c r="AX84" s="94"/>
      <c r="AY84" s="94"/>
    </row>
    <row r="85" spans="1:51" x14ac:dyDescent="0.25">
      <c r="B85" s="161"/>
      <c r="C85" s="161"/>
      <c r="D85" s="161"/>
      <c r="E85" s="161"/>
      <c r="F85" s="161"/>
      <c r="G85" s="161"/>
      <c r="H85" s="161"/>
      <c r="I85" s="161"/>
      <c r="J85" s="161"/>
      <c r="K85" s="161"/>
      <c r="L85" s="161"/>
      <c r="M85" s="161"/>
      <c r="N85" s="161"/>
      <c r="O85" s="219"/>
      <c r="P85" s="220"/>
      <c r="Q85" s="220"/>
      <c r="R85" s="220"/>
      <c r="S85" s="220"/>
      <c r="T85" s="161"/>
      <c r="U85" s="161"/>
      <c r="V85" s="161"/>
      <c r="AS85" s="94"/>
      <c r="AT85" s="94"/>
      <c r="AU85" s="94"/>
      <c r="AV85" s="94"/>
      <c r="AW85" s="94"/>
      <c r="AX85" s="94"/>
      <c r="AY85" s="94"/>
    </row>
    <row r="86" spans="1:51" x14ac:dyDescent="0.25">
      <c r="B86" s="161"/>
      <c r="C86" s="161"/>
      <c r="D86" s="161"/>
      <c r="E86" s="161"/>
      <c r="F86" s="161"/>
      <c r="G86" s="161"/>
      <c r="H86" s="161"/>
      <c r="I86" s="161"/>
      <c r="J86" s="161"/>
      <c r="K86" s="161"/>
      <c r="L86" s="161"/>
      <c r="M86" s="161"/>
      <c r="N86" s="161"/>
      <c r="O86" s="219"/>
      <c r="P86" s="220"/>
      <c r="Q86" s="220"/>
      <c r="R86" s="220"/>
      <c r="S86" s="220"/>
      <c r="T86" s="220"/>
      <c r="U86" s="161"/>
      <c r="V86" s="161"/>
      <c r="AS86" s="94"/>
      <c r="AT86" s="94"/>
      <c r="AU86" s="94"/>
      <c r="AV86" s="94"/>
      <c r="AW86" s="94"/>
      <c r="AX86" s="94"/>
      <c r="AY86" s="94"/>
    </row>
    <row r="87" spans="1:51" x14ac:dyDescent="0.25">
      <c r="B87" s="161"/>
      <c r="C87" s="161"/>
      <c r="D87" s="161"/>
      <c r="E87" s="161"/>
      <c r="F87" s="161"/>
      <c r="G87" s="161"/>
      <c r="H87" s="161"/>
      <c r="I87" s="161"/>
      <c r="J87" s="161"/>
      <c r="K87" s="161"/>
      <c r="L87" s="161"/>
      <c r="M87" s="161"/>
      <c r="N87" s="161"/>
      <c r="O87" s="219"/>
      <c r="P87" s="220"/>
      <c r="Q87" s="220"/>
      <c r="R87" s="220"/>
      <c r="S87" s="220"/>
      <c r="T87" s="220"/>
      <c r="U87" s="161"/>
      <c r="V87" s="161"/>
      <c r="AS87" s="94"/>
      <c r="AT87" s="94"/>
      <c r="AU87" s="94"/>
      <c r="AV87" s="94"/>
      <c r="AW87" s="94"/>
      <c r="AX87" s="94"/>
      <c r="AY87" s="94"/>
    </row>
    <row r="88" spans="1:51" x14ac:dyDescent="0.25">
      <c r="B88" s="161"/>
      <c r="C88" s="161"/>
      <c r="D88" s="161"/>
      <c r="E88" s="161"/>
      <c r="F88" s="161"/>
      <c r="G88" s="161"/>
      <c r="H88" s="161"/>
      <c r="I88" s="161"/>
      <c r="J88" s="161"/>
      <c r="K88" s="161"/>
      <c r="L88" s="161"/>
      <c r="M88" s="161"/>
      <c r="N88" s="161"/>
      <c r="O88" s="219"/>
      <c r="P88" s="220"/>
      <c r="Q88" s="161"/>
      <c r="R88" s="161"/>
      <c r="S88" s="161"/>
      <c r="T88" s="220"/>
      <c r="U88" s="161"/>
      <c r="V88" s="161"/>
      <c r="AS88" s="94"/>
      <c r="AT88" s="94"/>
      <c r="AU88" s="94"/>
      <c r="AV88" s="94"/>
      <c r="AW88" s="94"/>
      <c r="AX88" s="94"/>
      <c r="AY88" s="94"/>
    </row>
    <row r="89" spans="1:51" x14ac:dyDescent="0.25">
      <c r="O89" s="96"/>
      <c r="Q89" s="96"/>
      <c r="R89" s="96"/>
      <c r="S89" s="96"/>
      <c r="AS89" s="94"/>
      <c r="AT89" s="94"/>
      <c r="AU89" s="94"/>
      <c r="AV89" s="94"/>
      <c r="AW89" s="94"/>
      <c r="AX89" s="94"/>
      <c r="AY89" s="94"/>
    </row>
    <row r="90" spans="1:51" x14ac:dyDescent="0.25">
      <c r="O90" s="12"/>
      <c r="P90" s="96"/>
      <c r="Q90" s="96"/>
      <c r="R90" s="96"/>
      <c r="S90" s="96"/>
      <c r="T90" s="96"/>
      <c r="AS90" s="94"/>
      <c r="AT90" s="94"/>
      <c r="AU90" s="94"/>
      <c r="AV90" s="94"/>
      <c r="AW90" s="94"/>
      <c r="AX90" s="94"/>
      <c r="AY90" s="94"/>
    </row>
    <row r="91" spans="1:51" x14ac:dyDescent="0.25">
      <c r="O91" s="12"/>
      <c r="P91" s="96"/>
      <c r="Q91" s="96"/>
      <c r="R91" s="96"/>
      <c r="S91" s="96"/>
      <c r="T91" s="96"/>
      <c r="U91" s="96"/>
      <c r="AS91" s="94"/>
      <c r="AT91" s="94"/>
      <c r="AU91" s="94"/>
      <c r="AV91" s="94"/>
      <c r="AW91" s="94"/>
      <c r="AX91" s="94"/>
      <c r="AY91" s="94"/>
    </row>
    <row r="92" spans="1:51" x14ac:dyDescent="0.25">
      <c r="O92" s="12"/>
      <c r="P92" s="96"/>
      <c r="T92" s="96"/>
      <c r="U92" s="96"/>
      <c r="AS92" s="94"/>
      <c r="AT92" s="94"/>
      <c r="AU92" s="94"/>
      <c r="AV92" s="94"/>
      <c r="AW92" s="94"/>
      <c r="AX92" s="94"/>
      <c r="AY92" s="94"/>
    </row>
    <row r="104" spans="45:51" x14ac:dyDescent="0.25">
      <c r="AS104" s="94"/>
      <c r="AT104" s="94"/>
      <c r="AU104" s="94"/>
      <c r="AV104" s="94"/>
      <c r="AW104" s="94"/>
      <c r="AX104" s="94"/>
      <c r="AY104" s="94"/>
    </row>
  </sheetData>
  <protectedRanges>
    <protectedRange sqref="S78:T81"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8:R81" name="Range2_12_1_6_1_1"/>
    <protectedRange sqref="L78:M81" name="Range2_2_12_1_7_1_1"/>
    <protectedRange sqref="AS11:AS15" name="Range1_4_1_1_1_1"/>
    <protectedRange sqref="J11:J15 J26:J34" name="Range1_1_2_1_10_1_1_1_1"/>
    <protectedRange sqref="S38:S40 S55:S77 S42:S52" name="Range2_12_3_1_1_1_1"/>
    <protectedRange sqref="D38:H38 N55:R55 N59:R77 N38:R40 N42:R52" name="Range2_12_1_3_1_1_1_1"/>
    <protectedRange sqref="I38:M38 F49:M49 G48:M48 E59:M77 E55:M55 E50:M52 E39:M40 E57:H58 E42:M47" name="Range2_2_12_1_6_1_1_1_1"/>
    <protectedRange sqref="D55 D50:D52 D39:D40 D57:D77 D42:D47" name="Range2_1_1_1_1_11_1_1_1_1_1_1"/>
    <protectedRange sqref="C55 C50:C52 C39:C40 C57:C77 C42:C47" name="Range2_1_2_1_1_1_1_1"/>
    <protectedRange sqref="C38" name="Range2_3_1_1_1_1_1"/>
    <protectedRange sqref="Q35" name="Range1_16_3_1_1_1_1_1_2"/>
    <protectedRange sqref="P35" name="Range1_16_3_1_1_2"/>
    <protectedRange sqref="U35 V11:V34 X11:AB34" name="Range1_16_3_1_1_3"/>
    <protectedRange sqref="L6 D6 D8 O8:U8" name="Range1_16_3_1_1_7"/>
    <protectedRange sqref="J78:K81" name="Range2_2_12_1_4_1_1_1_1_1_1_1_1_1_1_1_1_1_1_1"/>
    <protectedRange sqref="I78:I81" name="Range2_2_12_1_7_1_1_2_2_1_2"/>
    <protectedRange sqref="F78:H81" name="Range2_2_12_1_3_1_2_1_1_1_1_2_1_1_1_1_1_1_1_1_1_1_1"/>
    <protectedRange sqref="E78:E81"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 AR16 AR20 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E49" name="Range2_2_12_1_6_1_1_1_1_2"/>
    <protectedRange sqref="D49" name="Range2_1_1_1_1_11_1_1_1_1_1_1_2"/>
    <protectedRange sqref="C49" name="Range2_1_2_1_1_1_1_1_2"/>
    <protectedRange sqref="N58:R58" name="Range2_12_1_3_1_1_1_1_2_1_2_2_2_2_2_2_2_2_2_2"/>
    <protectedRange sqref="I58:M58" name="Range2_2_12_1_6_1_1_1_1_3_1_2_2_2_3_2_2_2_2_2_2"/>
    <protectedRange sqref="N57:R57" name="Range2_12_1_3_1_1_1_1_2_1_2_2_2_2_2_2_3_2_2_2_2_2_2"/>
    <protectedRange sqref="I57:M57" name="Range2_2_12_1_6_1_1_1_1_3_1_2_2_2_3_2_2_3_2_2_2_2_2_2"/>
    <protectedRange sqref="E56" name="Range2_2_12_1_6_1_1_1_1_3_1_2_2_2_1_2_2_2_2_2_2_2_2_2_2_2_2_2"/>
    <protectedRange sqref="D56" name="Range2_1_1_1_1_11_1_1_1_1_1_1_3_1_2_2_2_1_2_2_2_2_2_2_2_2_2_2_2_2_2"/>
    <protectedRange sqref="N56:R56" name="Range2_12_1_3_1_1_1_1_2_1_2_2_2_2_2_2_3_2_2_2_2_2_2_2_2"/>
    <protectedRange sqref="I56:M56" name="Range2_2_12_1_6_1_1_1_1_3_1_2_2_2_3_2_2_3_2_2_2_2_2_2_2_2"/>
    <protectedRange sqref="G56:H56" name="Range2_2_12_1_6_1_1_1_1_2_2_1_2_2_2_2_2_2_3_2_2_2_2_2_2_2_2"/>
    <protectedRange sqref="F56" name="Range2_2_12_1_6_1_1_1_1_3_1_2_2_2_1_2_2_2_2_2_2_2_2_2_2_2_2_2_2_2"/>
    <protectedRange sqref="C56" name="Range2_1_2_1_1_1_1_1_3_1_2_2_1_2_1_2_2_2_2_2_2_2_2_2_2_2_2_2_2"/>
    <protectedRange sqref="Q10" name="Range1_16_3_1_1_1_1_1_4_1"/>
    <protectedRange sqref="AG10" name="Range1_16_3_1_1_1_1_1_3"/>
    <protectedRange sqref="AP10" name="Range1_16_3_1_1_1_1_1_5"/>
    <protectedRange sqref="F48" name="Range2_12_5_1_1_1_2_2_1_1_1_1_1_1_1_1_1_1_1_2_1_1_1_2_1_1_1_1_1_1_1_1_1_1_1_1_1_1_1_1_2_1_1_1_1_1_1_1_1_1_2_1_1_3_1_1_1_3_1_1_1_1_1_1_1_1_1_1_1_1_1_1_1_1_1_1_1_1_1_1_2_1_1_1_1_1_1_1_1_1_1_1_2_2_1_2_1_1_1_1_1_1_1_1_1_1_1_1_1_2_2_2_2_2_2_2_2_1_1_1_2_3_2__4"/>
    <protectedRange sqref="C48"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60" name="Range2_12_5_1_1_1_1_1_2_1_1_2_1_1_1_1_1_1_1_1_1_1_1_1_1_1_1_1_1_2_1_1_1_1_1_1_1_1_1_1_1_1_1_1_3_1_1_1_2_1_1_1_1_1_1_1_1_1_2_1_1_1_1_1_1_1_1_1_1_1_1_1_1_1_1_1_1_1_1_1_1_1_1_1_1_2_1_1_1_2_2_1_1"/>
    <protectedRange sqref="B61" name="Range2_12_5_1_1_1_2_1_1_1_1_1_1_1_1_1_1_1_2_1_2_1_1_1_1_1_1_1_1_1_2_1_1_1_1_1_1_1_1_1_1_1_1_1_1_1_1_1_1_1_1_1_1_1_1_1_1_1_1_1_1_1_1_1_1_1_1_1_1_1_1_1_1_1_2_1_1_1_1_1_1_1_1_1_2_1_2_1_1_1_1_1_2_1_1_1_1_1_1_1_1_2_1_1_1_1_1_2_1_1"/>
    <protectedRange sqref="AR13:AR15 AR17:AR19 AR21:AR23 AR11" name="Range1_16_3_1_1_5_1_2"/>
    <protectedRange sqref="AR25:AR34" name="Range1_16_3_1_1_5_2"/>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S41" name="Range2_12_3_1_1_1_1_1"/>
    <protectedRange sqref="N41:R41" name="Range2_12_1_3_1_1_1_1_1"/>
    <protectedRange sqref="E41:M41" name="Range2_2_12_1_6_1_1_1_1_1"/>
    <protectedRange sqref="D41" name="Range2_1_1_1_1_11_1_1_1_1_1_1_1"/>
    <protectedRange sqref="C41" name="Range2_1_2_1_1_1_1_1_1"/>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3"/>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15 AA11:AA12 AA33:AA34 X33:Y34 AA14:AA15 X16:AB32">
    <cfRule type="containsText" dxfId="308" priority="48" operator="containsText" text="N/A">
      <formula>NOT(ISERROR(SEARCH("N/A",X11)))</formula>
    </cfRule>
    <cfRule type="cellIs" dxfId="307" priority="61" operator="equal">
      <formula>0</formula>
    </cfRule>
  </conditionalFormatting>
  <conditionalFormatting sqref="AC11:AE34 X11:Y15 AA11:AA12 AA33:AA34 X33:Y34 AA14:AA15 X16:AB32">
    <cfRule type="cellIs" dxfId="306" priority="60" operator="greaterThanOrEqual">
      <formula>1185</formula>
    </cfRule>
  </conditionalFormatting>
  <conditionalFormatting sqref="AC11:AE34 X11:Y15 AA11:AA12 AA33:AA34 X33:Y34 AA14:AA15 X16:AB32">
    <cfRule type="cellIs" dxfId="305" priority="59" operator="between">
      <formula>0.1</formula>
      <formula>1184</formula>
    </cfRule>
  </conditionalFormatting>
  <conditionalFormatting sqref="X8">
    <cfRule type="cellIs" dxfId="304" priority="58" operator="equal">
      <formula>0</formula>
    </cfRule>
  </conditionalFormatting>
  <conditionalFormatting sqref="X8">
    <cfRule type="cellIs" dxfId="303" priority="57" operator="greaterThan">
      <formula>1179</formula>
    </cfRule>
  </conditionalFormatting>
  <conditionalFormatting sqref="X8">
    <cfRule type="cellIs" dxfId="302" priority="56" operator="greaterThan">
      <formula>99</formula>
    </cfRule>
  </conditionalFormatting>
  <conditionalFormatting sqref="X8">
    <cfRule type="cellIs" dxfId="301" priority="55" operator="greaterThan">
      <formula>0.99</formula>
    </cfRule>
  </conditionalFormatting>
  <conditionalFormatting sqref="AB8">
    <cfRule type="cellIs" dxfId="300" priority="54" operator="equal">
      <formula>0</formula>
    </cfRule>
  </conditionalFormatting>
  <conditionalFormatting sqref="AB8">
    <cfRule type="cellIs" dxfId="299" priority="53" operator="greaterThan">
      <formula>1179</formula>
    </cfRule>
  </conditionalFormatting>
  <conditionalFormatting sqref="AB8">
    <cfRule type="cellIs" dxfId="298" priority="52" operator="greaterThan">
      <formula>99</formula>
    </cfRule>
  </conditionalFormatting>
  <conditionalFormatting sqref="AB8">
    <cfRule type="cellIs" dxfId="297" priority="51" operator="greaterThan">
      <formula>0.99</formula>
    </cfRule>
  </conditionalFormatting>
  <conditionalFormatting sqref="AH11:AH31">
    <cfRule type="cellIs" dxfId="296" priority="49" operator="greaterThan">
      <formula>$AH$8</formula>
    </cfRule>
    <cfRule type="cellIs" dxfId="295" priority="50" operator="greaterThan">
      <formula>$AH$8</formula>
    </cfRule>
  </conditionalFormatting>
  <conditionalFormatting sqref="AB11:AB12 AB33:AB34 AB14:AB15">
    <cfRule type="containsText" dxfId="294" priority="44" operator="containsText" text="N/A">
      <formula>NOT(ISERROR(SEARCH("N/A",AB11)))</formula>
    </cfRule>
    <cfRule type="cellIs" dxfId="293" priority="47" operator="equal">
      <formula>0</formula>
    </cfRule>
  </conditionalFormatting>
  <conditionalFormatting sqref="AB11:AB12 AB33:AB34 AB14:AB15">
    <cfRule type="cellIs" dxfId="292" priority="46" operator="greaterThanOrEqual">
      <formula>1185</formula>
    </cfRule>
  </conditionalFormatting>
  <conditionalFormatting sqref="AB11:AB12 AB33:AB34 AB14:AB15">
    <cfRule type="cellIs" dxfId="291" priority="45" operator="between">
      <formula>0.1</formula>
      <formula>1184</formula>
    </cfRule>
  </conditionalFormatting>
  <conditionalFormatting sqref="AN11:AN35 AO11:AO34">
    <cfRule type="cellIs" dxfId="290" priority="43" operator="equal">
      <formula>0</formula>
    </cfRule>
  </conditionalFormatting>
  <conditionalFormatting sqref="AN11:AN35 AO11:AO34">
    <cfRule type="cellIs" dxfId="289" priority="42" operator="greaterThan">
      <formula>1179</formula>
    </cfRule>
  </conditionalFormatting>
  <conditionalFormatting sqref="AN11:AN35 AO11:AO34">
    <cfRule type="cellIs" dxfId="288" priority="41" operator="greaterThan">
      <formula>99</formula>
    </cfRule>
  </conditionalFormatting>
  <conditionalFormatting sqref="AN11:AN35 AO11:AO34">
    <cfRule type="cellIs" dxfId="287" priority="40" operator="greaterThan">
      <formula>0.99</formula>
    </cfRule>
  </conditionalFormatting>
  <conditionalFormatting sqref="AQ11:AQ34">
    <cfRule type="cellIs" dxfId="286" priority="39" operator="equal">
      <formula>0</formula>
    </cfRule>
  </conditionalFormatting>
  <conditionalFormatting sqref="AQ11:AQ34">
    <cfRule type="cellIs" dxfId="285" priority="38" operator="greaterThan">
      <formula>1179</formula>
    </cfRule>
  </conditionalFormatting>
  <conditionalFormatting sqref="AQ11:AQ34">
    <cfRule type="cellIs" dxfId="284" priority="37" operator="greaterThan">
      <formula>99</formula>
    </cfRule>
  </conditionalFormatting>
  <conditionalFormatting sqref="AQ11:AQ34">
    <cfRule type="cellIs" dxfId="283" priority="36" operator="greaterThan">
      <formula>0.99</formula>
    </cfRule>
  </conditionalFormatting>
  <conditionalFormatting sqref="Z11:Z12 Z33:Z34 Z14:Z15">
    <cfRule type="containsText" dxfId="282" priority="32" operator="containsText" text="N/A">
      <formula>NOT(ISERROR(SEARCH("N/A",Z11)))</formula>
    </cfRule>
    <cfRule type="cellIs" dxfId="281" priority="35" operator="equal">
      <formula>0</formula>
    </cfRule>
  </conditionalFormatting>
  <conditionalFormatting sqref="Z11:Z12 Z33:Z34 Z14:Z15">
    <cfRule type="cellIs" dxfId="280" priority="34" operator="greaterThanOrEqual">
      <formula>1185</formula>
    </cfRule>
  </conditionalFormatting>
  <conditionalFormatting sqref="Z11:Z12 Z33:Z34 Z14:Z15">
    <cfRule type="cellIs" dxfId="279" priority="33" operator="between">
      <formula>0.1</formula>
      <formula>1184</formula>
    </cfRule>
  </conditionalFormatting>
  <conditionalFormatting sqref="AJ11:AN35">
    <cfRule type="cellIs" dxfId="278" priority="31" operator="equal">
      <formula>0</formula>
    </cfRule>
  </conditionalFormatting>
  <conditionalFormatting sqref="AJ11:AN35">
    <cfRule type="cellIs" dxfId="277" priority="30" operator="greaterThan">
      <formula>1179</formula>
    </cfRule>
  </conditionalFormatting>
  <conditionalFormatting sqref="AJ11:AN35">
    <cfRule type="cellIs" dxfId="276" priority="29" operator="greaterThan">
      <formula>99</formula>
    </cfRule>
  </conditionalFormatting>
  <conditionalFormatting sqref="AJ11:AN35">
    <cfRule type="cellIs" dxfId="275" priority="28" operator="greaterThan">
      <formula>0.99</formula>
    </cfRule>
  </conditionalFormatting>
  <conditionalFormatting sqref="AP11:AP34">
    <cfRule type="cellIs" dxfId="274" priority="27" operator="equal">
      <formula>0</formula>
    </cfRule>
  </conditionalFormatting>
  <conditionalFormatting sqref="AP11:AP34">
    <cfRule type="cellIs" dxfId="273" priority="26" operator="greaterThan">
      <formula>1179</formula>
    </cfRule>
  </conditionalFormatting>
  <conditionalFormatting sqref="AP11:AP34">
    <cfRule type="cellIs" dxfId="272" priority="25" operator="greaterThan">
      <formula>99</formula>
    </cfRule>
  </conditionalFormatting>
  <conditionalFormatting sqref="AP11:AP34">
    <cfRule type="cellIs" dxfId="271" priority="24" operator="greaterThan">
      <formula>0.99</formula>
    </cfRule>
  </conditionalFormatting>
  <conditionalFormatting sqref="AH32:AH34">
    <cfRule type="cellIs" dxfId="270" priority="22" operator="greaterThan">
      <formula>$AH$8</formula>
    </cfRule>
    <cfRule type="cellIs" dxfId="269" priority="23" operator="greaterThan">
      <formula>$AH$8</formula>
    </cfRule>
  </conditionalFormatting>
  <conditionalFormatting sqref="AI11:AI34">
    <cfRule type="cellIs" dxfId="268" priority="21" operator="greaterThan">
      <formula>$AI$8</formula>
    </cfRule>
  </conditionalFormatting>
  <conditionalFormatting sqref="AL32:AN34 AM12:AN12 AL11:AL31">
    <cfRule type="cellIs" dxfId="267" priority="20" operator="equal">
      <formula>0</formula>
    </cfRule>
  </conditionalFormatting>
  <conditionalFormatting sqref="AL32:AN34 AM12:AN12 AL11:AL31">
    <cfRule type="cellIs" dxfId="266" priority="19" operator="greaterThan">
      <formula>1179</formula>
    </cfRule>
  </conditionalFormatting>
  <conditionalFormatting sqref="AL32:AN34 AM12:AN12 AL11:AL31">
    <cfRule type="cellIs" dxfId="265" priority="18" operator="greaterThan">
      <formula>99</formula>
    </cfRule>
  </conditionalFormatting>
  <conditionalFormatting sqref="AL32:AN34 AM12:AN12 AL11:AL31">
    <cfRule type="cellIs" dxfId="264" priority="17" operator="greaterThan">
      <formula>0.99</formula>
    </cfRule>
  </conditionalFormatting>
  <conditionalFormatting sqref="AM16:AM34">
    <cfRule type="cellIs" dxfId="263" priority="16" operator="equal">
      <formula>0</formula>
    </cfRule>
  </conditionalFormatting>
  <conditionalFormatting sqref="AM16:AM34">
    <cfRule type="cellIs" dxfId="262" priority="15" operator="greaterThan">
      <formula>1179</formula>
    </cfRule>
  </conditionalFormatting>
  <conditionalFormatting sqref="AM16:AM34">
    <cfRule type="cellIs" dxfId="261" priority="14" operator="greaterThan">
      <formula>99</formula>
    </cfRule>
  </conditionalFormatting>
  <conditionalFormatting sqref="AM16:AM34">
    <cfRule type="cellIs" dxfId="260" priority="13" operator="greaterThan">
      <formula>0.99</formula>
    </cfRule>
  </conditionalFormatting>
  <conditionalFormatting sqref="AA13">
    <cfRule type="containsText" dxfId="259" priority="9" operator="containsText" text="N/A">
      <formula>NOT(ISERROR(SEARCH("N/A",AA13)))</formula>
    </cfRule>
    <cfRule type="cellIs" dxfId="258" priority="12" operator="equal">
      <formula>0</formula>
    </cfRule>
  </conditionalFormatting>
  <conditionalFormatting sqref="AA13">
    <cfRule type="cellIs" dxfId="257" priority="11" operator="greaterThanOrEqual">
      <formula>1185</formula>
    </cfRule>
  </conditionalFormatting>
  <conditionalFormatting sqref="AA13">
    <cfRule type="cellIs" dxfId="256" priority="10" operator="between">
      <formula>0.1</formula>
      <formula>1184</formula>
    </cfRule>
  </conditionalFormatting>
  <conditionalFormatting sqref="AB13">
    <cfRule type="containsText" dxfId="255" priority="5" operator="containsText" text="N/A">
      <formula>NOT(ISERROR(SEARCH("N/A",AB13)))</formula>
    </cfRule>
    <cfRule type="cellIs" dxfId="254" priority="8" operator="equal">
      <formula>0</formula>
    </cfRule>
  </conditionalFormatting>
  <conditionalFormatting sqref="AB13">
    <cfRule type="cellIs" dxfId="253" priority="7" operator="greaterThanOrEqual">
      <formula>1185</formula>
    </cfRule>
  </conditionalFormatting>
  <conditionalFormatting sqref="AB13">
    <cfRule type="cellIs" dxfId="252" priority="6" operator="between">
      <formula>0.1</formula>
      <formula>1184</formula>
    </cfRule>
  </conditionalFormatting>
  <conditionalFormatting sqref="Z13">
    <cfRule type="containsText" dxfId="251" priority="1" operator="containsText" text="N/A">
      <formula>NOT(ISERROR(SEARCH("N/A",Z13)))</formula>
    </cfRule>
    <cfRule type="cellIs" dxfId="250" priority="4" operator="equal">
      <formula>0</formula>
    </cfRule>
  </conditionalFormatting>
  <conditionalFormatting sqref="Z13">
    <cfRule type="cellIs" dxfId="249" priority="3" operator="greaterThanOrEqual">
      <formula>1185</formula>
    </cfRule>
  </conditionalFormatting>
  <conditionalFormatting sqref="Z13">
    <cfRule type="cellIs" dxfId="248" priority="2" operator="between">
      <formula>0.1</formula>
      <formula>1184</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04"/>
  <sheetViews>
    <sheetView showWhiteSpace="0" topLeftCell="A39" zoomScaleNormal="100" workbookViewId="0">
      <selection activeCell="B53" sqref="B53:B55"/>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124</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237"/>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40" t="s">
        <v>10</v>
      </c>
      <c r="I7" s="108" t="s">
        <v>11</v>
      </c>
      <c r="J7" s="108" t="s">
        <v>12</v>
      </c>
      <c r="K7" s="108" t="s">
        <v>13</v>
      </c>
      <c r="L7" s="12"/>
      <c r="M7" s="12"/>
      <c r="N7" s="12"/>
      <c r="O7" s="240"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42610</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26418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238" t="s">
        <v>51</v>
      </c>
      <c r="V9" s="238" t="s">
        <v>52</v>
      </c>
      <c r="W9" s="283" t="s">
        <v>53</v>
      </c>
      <c r="X9" s="284" t="s">
        <v>54</v>
      </c>
      <c r="Y9" s="285"/>
      <c r="Z9" s="285"/>
      <c r="AA9" s="285"/>
      <c r="AB9" s="285"/>
      <c r="AC9" s="285"/>
      <c r="AD9" s="285"/>
      <c r="AE9" s="286"/>
      <c r="AF9" s="236" t="s">
        <v>55</v>
      </c>
      <c r="AG9" s="236" t="s">
        <v>56</v>
      </c>
      <c r="AH9" s="272" t="s">
        <v>57</v>
      </c>
      <c r="AI9" s="287" t="s">
        <v>58</v>
      </c>
      <c r="AJ9" s="238" t="s">
        <v>59</v>
      </c>
      <c r="AK9" s="238" t="s">
        <v>60</v>
      </c>
      <c r="AL9" s="238" t="s">
        <v>61</v>
      </c>
      <c r="AM9" s="238" t="s">
        <v>62</v>
      </c>
      <c r="AN9" s="238" t="s">
        <v>63</v>
      </c>
      <c r="AO9" s="238" t="s">
        <v>64</v>
      </c>
      <c r="AP9" s="238" t="s">
        <v>65</v>
      </c>
      <c r="AQ9" s="270" t="s">
        <v>66</v>
      </c>
      <c r="AR9" s="238" t="s">
        <v>67</v>
      </c>
      <c r="AS9" s="272" t="s">
        <v>68</v>
      </c>
      <c r="AV9" s="35" t="s">
        <v>69</v>
      </c>
      <c r="AW9" s="35" t="s">
        <v>70</v>
      </c>
      <c r="AY9" s="36" t="s">
        <v>71</v>
      </c>
    </row>
    <row r="10" spans="2:51" x14ac:dyDescent="0.25">
      <c r="B10" s="238" t="s">
        <v>72</v>
      </c>
      <c r="C10" s="238" t="s">
        <v>73</v>
      </c>
      <c r="D10" s="238" t="s">
        <v>74</v>
      </c>
      <c r="E10" s="238" t="s">
        <v>75</v>
      </c>
      <c r="F10" s="238" t="s">
        <v>74</v>
      </c>
      <c r="G10" s="238" t="s">
        <v>75</v>
      </c>
      <c r="H10" s="266"/>
      <c r="I10" s="238" t="s">
        <v>75</v>
      </c>
      <c r="J10" s="238" t="s">
        <v>75</v>
      </c>
      <c r="K10" s="238" t="s">
        <v>75</v>
      </c>
      <c r="L10" s="28" t="s">
        <v>29</v>
      </c>
      <c r="M10" s="269"/>
      <c r="N10" s="28" t="s">
        <v>29</v>
      </c>
      <c r="O10" s="271"/>
      <c r="P10" s="271"/>
      <c r="Q10" s="1">
        <f>'AUG 27'!Q34</f>
        <v>14937411</v>
      </c>
      <c r="R10" s="280"/>
      <c r="S10" s="281"/>
      <c r="T10" s="282"/>
      <c r="U10" s="238" t="s">
        <v>75</v>
      </c>
      <c r="V10" s="238" t="s">
        <v>75</v>
      </c>
      <c r="W10" s="283"/>
      <c r="X10" s="37" t="s">
        <v>76</v>
      </c>
      <c r="Y10" s="37" t="s">
        <v>77</v>
      </c>
      <c r="Z10" s="37" t="s">
        <v>78</v>
      </c>
      <c r="AA10" s="37" t="s">
        <v>79</v>
      </c>
      <c r="AB10" s="37" t="s">
        <v>80</v>
      </c>
      <c r="AC10" s="37" t="s">
        <v>81</v>
      </c>
      <c r="AD10" s="37" t="s">
        <v>82</v>
      </c>
      <c r="AE10" s="37" t="s">
        <v>83</v>
      </c>
      <c r="AF10" s="38"/>
      <c r="AG10" s="1">
        <f>'AUG 27'!AG34</f>
        <v>49631526</v>
      </c>
      <c r="AH10" s="272"/>
      <c r="AI10" s="288"/>
      <c r="AJ10" s="238" t="s">
        <v>84</v>
      </c>
      <c r="AK10" s="238" t="s">
        <v>84</v>
      </c>
      <c r="AL10" s="238" t="s">
        <v>84</v>
      </c>
      <c r="AM10" s="238" t="s">
        <v>84</v>
      </c>
      <c r="AN10" s="238" t="s">
        <v>84</v>
      </c>
      <c r="AO10" s="238" t="s">
        <v>84</v>
      </c>
      <c r="AP10" s="1">
        <f>'AUG 27'!AP34</f>
        <v>11194950</v>
      </c>
      <c r="AQ10" s="271"/>
      <c r="AR10" s="239" t="s">
        <v>85</v>
      </c>
      <c r="AS10" s="272"/>
      <c r="AV10" s="39" t="s">
        <v>86</v>
      </c>
      <c r="AW10" s="39" t="s">
        <v>87</v>
      </c>
      <c r="AY10" s="80" t="s">
        <v>126</v>
      </c>
    </row>
    <row r="11" spans="2:51" x14ac:dyDescent="0.25">
      <c r="B11" s="40">
        <v>2</v>
      </c>
      <c r="C11" s="40">
        <v>4.1666666666666664E-2</v>
      </c>
      <c r="D11" s="102">
        <v>4</v>
      </c>
      <c r="E11" s="41">
        <f t="shared" ref="E11:E34" si="0">D11/1.42</f>
        <v>2.8169014084507045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135</v>
      </c>
      <c r="P11" s="103">
        <v>109</v>
      </c>
      <c r="Q11" s="103">
        <v>14942099</v>
      </c>
      <c r="R11" s="46">
        <f>IF(ISBLANK(Q11),"-",Q11-Q10)</f>
        <v>4688</v>
      </c>
      <c r="S11" s="47">
        <f>R11*24/1000</f>
        <v>112.512</v>
      </c>
      <c r="T11" s="47">
        <f>R11/1000</f>
        <v>4.6879999999999997</v>
      </c>
      <c r="U11" s="104">
        <v>4.8</v>
      </c>
      <c r="V11" s="104">
        <f>U11</f>
        <v>4.8</v>
      </c>
      <c r="W11" s="105" t="s">
        <v>131</v>
      </c>
      <c r="X11" s="107">
        <v>0</v>
      </c>
      <c r="Y11" s="107">
        <v>0</v>
      </c>
      <c r="Z11" s="107">
        <v>1076</v>
      </c>
      <c r="AA11" s="107">
        <v>1185</v>
      </c>
      <c r="AB11" s="107">
        <v>1076</v>
      </c>
      <c r="AC11" s="48" t="s">
        <v>90</v>
      </c>
      <c r="AD11" s="48" t="s">
        <v>90</v>
      </c>
      <c r="AE11" s="48" t="s">
        <v>90</v>
      </c>
      <c r="AF11" s="106" t="s">
        <v>90</v>
      </c>
      <c r="AG11" s="112">
        <v>49632427</v>
      </c>
      <c r="AH11" s="49">
        <f>IF(ISBLANK(AG11),"-",AG11-AG10)</f>
        <v>901</v>
      </c>
      <c r="AI11" s="50">
        <f>AH11/T11</f>
        <v>192.19283276450514</v>
      </c>
      <c r="AJ11" s="95">
        <v>0</v>
      </c>
      <c r="AK11" s="95">
        <v>0</v>
      </c>
      <c r="AL11" s="95">
        <v>1</v>
      </c>
      <c r="AM11" s="95">
        <v>1</v>
      </c>
      <c r="AN11" s="95">
        <v>1</v>
      </c>
      <c r="AO11" s="95">
        <v>0.65</v>
      </c>
      <c r="AP11" s="107">
        <v>11195303</v>
      </c>
      <c r="AQ11" s="107">
        <f t="shared" ref="AQ11:AQ34" si="1">AP11-AP10</f>
        <v>353</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136</v>
      </c>
      <c r="P12" s="103">
        <v>108</v>
      </c>
      <c r="Q12" s="103">
        <v>14946783</v>
      </c>
      <c r="R12" s="46">
        <f t="shared" ref="R12:R34" si="4">IF(ISBLANK(Q12),"-",Q12-Q11)</f>
        <v>4684</v>
      </c>
      <c r="S12" s="47">
        <f t="shared" ref="S12:S34" si="5">R12*24/1000</f>
        <v>112.416</v>
      </c>
      <c r="T12" s="47">
        <f t="shared" ref="T12:T34" si="6">R12/1000</f>
        <v>4.6840000000000002</v>
      </c>
      <c r="U12" s="104">
        <v>5.9</v>
      </c>
      <c r="V12" s="104">
        <f t="shared" ref="V12:V34" si="7">U12</f>
        <v>5.9</v>
      </c>
      <c r="W12" s="105" t="s">
        <v>131</v>
      </c>
      <c r="X12" s="107">
        <v>0</v>
      </c>
      <c r="Y12" s="107">
        <v>0</v>
      </c>
      <c r="Z12" s="107">
        <v>1075</v>
      </c>
      <c r="AA12" s="107">
        <v>1185</v>
      </c>
      <c r="AB12" s="107">
        <v>1075</v>
      </c>
      <c r="AC12" s="48" t="s">
        <v>90</v>
      </c>
      <c r="AD12" s="48" t="s">
        <v>90</v>
      </c>
      <c r="AE12" s="48" t="s">
        <v>90</v>
      </c>
      <c r="AF12" s="106" t="s">
        <v>90</v>
      </c>
      <c r="AG12" s="112">
        <v>49633323</v>
      </c>
      <c r="AH12" s="49">
        <f>IF(ISBLANK(AG12),"-",AG12-AG11)</f>
        <v>896</v>
      </c>
      <c r="AI12" s="50">
        <f t="shared" ref="AI12:AI34" si="8">AH12/T12</f>
        <v>191.28949615713066</v>
      </c>
      <c r="AJ12" s="95">
        <v>0</v>
      </c>
      <c r="AK12" s="95">
        <v>0</v>
      </c>
      <c r="AL12" s="95">
        <v>1</v>
      </c>
      <c r="AM12" s="95">
        <v>1</v>
      </c>
      <c r="AN12" s="95">
        <v>1</v>
      </c>
      <c r="AO12" s="95">
        <v>0.65</v>
      </c>
      <c r="AP12" s="107">
        <v>11196161</v>
      </c>
      <c r="AQ12" s="107">
        <f t="shared" si="1"/>
        <v>858</v>
      </c>
      <c r="AR12" s="110">
        <v>1.1000000000000001</v>
      </c>
      <c r="AS12" s="52" t="s">
        <v>113</v>
      </c>
      <c r="AV12" s="39" t="s">
        <v>92</v>
      </c>
      <c r="AW12" s="39" t="s">
        <v>93</v>
      </c>
      <c r="AY12" s="80" t="s">
        <v>124</v>
      </c>
    </row>
    <row r="13" spans="2:51" x14ac:dyDescent="0.25">
      <c r="B13" s="40">
        <v>2.0833333333333299</v>
      </c>
      <c r="C13" s="40">
        <v>0.125</v>
      </c>
      <c r="D13" s="102">
        <v>5</v>
      </c>
      <c r="E13" s="41">
        <f t="shared" si="0"/>
        <v>3.5211267605633805</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134</v>
      </c>
      <c r="P13" s="103">
        <v>110</v>
      </c>
      <c r="Q13" s="103">
        <v>14951397</v>
      </c>
      <c r="R13" s="46">
        <f t="shared" si="4"/>
        <v>4614</v>
      </c>
      <c r="S13" s="47">
        <f t="shared" si="5"/>
        <v>110.736</v>
      </c>
      <c r="T13" s="47">
        <f t="shared" si="6"/>
        <v>4.6139999999999999</v>
      </c>
      <c r="U13" s="104">
        <v>6.8</v>
      </c>
      <c r="V13" s="104">
        <f t="shared" si="7"/>
        <v>6.8</v>
      </c>
      <c r="W13" s="105" t="s">
        <v>131</v>
      </c>
      <c r="X13" s="107">
        <v>0</v>
      </c>
      <c r="Y13" s="107">
        <v>0</v>
      </c>
      <c r="Z13" s="107">
        <v>1076</v>
      </c>
      <c r="AA13" s="107">
        <v>1185</v>
      </c>
      <c r="AB13" s="107">
        <v>1076</v>
      </c>
      <c r="AC13" s="48" t="s">
        <v>90</v>
      </c>
      <c r="AD13" s="48" t="s">
        <v>90</v>
      </c>
      <c r="AE13" s="48" t="s">
        <v>90</v>
      </c>
      <c r="AF13" s="106" t="s">
        <v>90</v>
      </c>
      <c r="AG13" s="112">
        <v>49634171</v>
      </c>
      <c r="AH13" s="49">
        <f>IF(ISBLANK(AG13),"-",AG13-AG12)</f>
        <v>848</v>
      </c>
      <c r="AI13" s="50">
        <f t="shared" si="8"/>
        <v>183.78846987429563</v>
      </c>
      <c r="AJ13" s="95">
        <v>0</v>
      </c>
      <c r="AK13" s="95">
        <v>0</v>
      </c>
      <c r="AL13" s="95">
        <v>1</v>
      </c>
      <c r="AM13" s="95">
        <v>1</v>
      </c>
      <c r="AN13" s="95">
        <v>1</v>
      </c>
      <c r="AO13" s="95">
        <v>0.65</v>
      </c>
      <c r="AP13" s="107">
        <v>11197026</v>
      </c>
      <c r="AQ13" s="107">
        <f t="shared" si="1"/>
        <v>865</v>
      </c>
      <c r="AR13" s="51"/>
      <c r="AS13" s="52" t="s">
        <v>113</v>
      </c>
      <c r="AV13" s="39" t="s">
        <v>94</v>
      </c>
      <c r="AW13" s="39" t="s">
        <v>95</v>
      </c>
      <c r="AY13" s="80" t="s">
        <v>129</v>
      </c>
    </row>
    <row r="14" spans="2:51" x14ac:dyDescent="0.25">
      <c r="B14" s="40">
        <v>2.125</v>
      </c>
      <c r="C14" s="40">
        <v>0.16666666666666699</v>
      </c>
      <c r="D14" s="102">
        <v>5</v>
      </c>
      <c r="E14" s="41">
        <f t="shared" si="0"/>
        <v>3.5211267605633805</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126</v>
      </c>
      <c r="P14" s="103">
        <v>115</v>
      </c>
      <c r="Q14" s="103">
        <v>14955720</v>
      </c>
      <c r="R14" s="46">
        <f t="shared" si="4"/>
        <v>4323</v>
      </c>
      <c r="S14" s="47">
        <f t="shared" si="5"/>
        <v>103.752</v>
      </c>
      <c r="T14" s="47">
        <f t="shared" si="6"/>
        <v>4.3230000000000004</v>
      </c>
      <c r="U14" s="104">
        <v>8.6999999999999993</v>
      </c>
      <c r="V14" s="104">
        <f t="shared" si="7"/>
        <v>8.6999999999999993</v>
      </c>
      <c r="W14" s="105" t="s">
        <v>131</v>
      </c>
      <c r="X14" s="107">
        <v>0</v>
      </c>
      <c r="Y14" s="107">
        <v>0</v>
      </c>
      <c r="Z14" s="107">
        <v>1127</v>
      </c>
      <c r="AA14" s="107">
        <v>1185</v>
      </c>
      <c r="AB14" s="107">
        <v>1127</v>
      </c>
      <c r="AC14" s="48" t="s">
        <v>90</v>
      </c>
      <c r="AD14" s="48" t="s">
        <v>90</v>
      </c>
      <c r="AE14" s="48" t="s">
        <v>90</v>
      </c>
      <c r="AF14" s="106" t="s">
        <v>90</v>
      </c>
      <c r="AG14" s="112">
        <v>49635185</v>
      </c>
      <c r="AH14" s="49">
        <f t="shared" ref="AH14:AH34" si="9">IF(ISBLANK(AG14),"-",AG14-AG13)</f>
        <v>1014</v>
      </c>
      <c r="AI14" s="50">
        <f t="shared" si="8"/>
        <v>234.55933379597499</v>
      </c>
      <c r="AJ14" s="95">
        <v>0</v>
      </c>
      <c r="AK14" s="95">
        <v>0</v>
      </c>
      <c r="AL14" s="95">
        <v>1</v>
      </c>
      <c r="AM14" s="95">
        <v>1</v>
      </c>
      <c r="AN14" s="95">
        <v>1</v>
      </c>
      <c r="AO14" s="95">
        <v>0.65</v>
      </c>
      <c r="AP14" s="107">
        <v>11197570</v>
      </c>
      <c r="AQ14" s="107">
        <f>AP14-AP13</f>
        <v>544</v>
      </c>
      <c r="AR14" s="51"/>
      <c r="AS14" s="52" t="s">
        <v>113</v>
      </c>
      <c r="AT14" s="54"/>
      <c r="AV14" s="39" t="s">
        <v>96</v>
      </c>
      <c r="AW14" s="39" t="s">
        <v>97</v>
      </c>
      <c r="AY14" s="80" t="s">
        <v>146</v>
      </c>
    </row>
    <row r="15" spans="2:51" ht="14.25" customHeight="1" x14ac:dyDescent="0.25">
      <c r="B15" s="40">
        <v>2.1666666666666701</v>
      </c>
      <c r="C15" s="40">
        <v>0.20833333333333301</v>
      </c>
      <c r="D15" s="102">
        <v>5</v>
      </c>
      <c r="E15" s="41">
        <f t="shared" si="0"/>
        <v>3.5211267605633805</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129</v>
      </c>
      <c r="P15" s="103">
        <v>127</v>
      </c>
      <c r="Q15" s="103">
        <v>14960243</v>
      </c>
      <c r="R15" s="46">
        <f t="shared" si="4"/>
        <v>4523</v>
      </c>
      <c r="S15" s="47">
        <f t="shared" si="5"/>
        <v>108.55200000000001</v>
      </c>
      <c r="T15" s="47">
        <f t="shared" si="6"/>
        <v>4.5229999999999997</v>
      </c>
      <c r="U15" s="104">
        <v>9.5</v>
      </c>
      <c r="V15" s="104">
        <f t="shared" si="7"/>
        <v>9.5</v>
      </c>
      <c r="W15" s="105" t="s">
        <v>131</v>
      </c>
      <c r="X15" s="107">
        <v>0</v>
      </c>
      <c r="Y15" s="107">
        <v>0</v>
      </c>
      <c r="Z15" s="107">
        <v>1147</v>
      </c>
      <c r="AA15" s="107">
        <v>1185</v>
      </c>
      <c r="AB15" s="107">
        <v>1147</v>
      </c>
      <c r="AC15" s="48" t="s">
        <v>90</v>
      </c>
      <c r="AD15" s="48" t="s">
        <v>90</v>
      </c>
      <c r="AE15" s="48" t="s">
        <v>90</v>
      </c>
      <c r="AF15" s="106" t="s">
        <v>90</v>
      </c>
      <c r="AG15" s="112">
        <v>49636200</v>
      </c>
      <c r="AH15" s="49">
        <f t="shared" si="9"/>
        <v>1015</v>
      </c>
      <c r="AI15" s="50">
        <f t="shared" si="8"/>
        <v>224.40857837718329</v>
      </c>
      <c r="AJ15" s="95">
        <v>0</v>
      </c>
      <c r="AK15" s="95">
        <v>0</v>
      </c>
      <c r="AL15" s="95">
        <v>1</v>
      </c>
      <c r="AM15" s="95">
        <v>1</v>
      </c>
      <c r="AN15" s="95">
        <v>1</v>
      </c>
      <c r="AO15" s="95">
        <v>0.65</v>
      </c>
      <c r="AP15" s="107">
        <v>11197870</v>
      </c>
      <c r="AQ15" s="107">
        <f>AP15-AP14</f>
        <v>300</v>
      </c>
      <c r="AR15" s="51"/>
      <c r="AS15" s="52" t="s">
        <v>113</v>
      </c>
      <c r="AV15" s="39" t="s">
        <v>98</v>
      </c>
      <c r="AW15" s="39" t="s">
        <v>99</v>
      </c>
      <c r="AY15" s="94"/>
    </row>
    <row r="16" spans="2:51" x14ac:dyDescent="0.25">
      <c r="B16" s="40">
        <v>2.2083333333333299</v>
      </c>
      <c r="C16" s="40">
        <v>0.25</v>
      </c>
      <c r="D16" s="102">
        <v>6</v>
      </c>
      <c r="E16" s="41">
        <f t="shared" si="0"/>
        <v>4.2253521126760569</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133</v>
      </c>
      <c r="P16" s="103">
        <v>128</v>
      </c>
      <c r="Q16" s="103">
        <v>14965805</v>
      </c>
      <c r="R16" s="46">
        <f t="shared" si="4"/>
        <v>5562</v>
      </c>
      <c r="S16" s="47">
        <f t="shared" si="5"/>
        <v>133.488</v>
      </c>
      <c r="T16" s="47">
        <f t="shared" si="6"/>
        <v>5.5620000000000003</v>
      </c>
      <c r="U16" s="104">
        <v>9.5</v>
      </c>
      <c r="V16" s="104">
        <f t="shared" si="7"/>
        <v>9.5</v>
      </c>
      <c r="W16" s="105" t="s">
        <v>131</v>
      </c>
      <c r="X16" s="107">
        <v>0</v>
      </c>
      <c r="Y16" s="107">
        <v>0</v>
      </c>
      <c r="Z16" s="107">
        <v>1097</v>
      </c>
      <c r="AA16" s="107">
        <v>1185</v>
      </c>
      <c r="AB16" s="107">
        <v>1097</v>
      </c>
      <c r="AC16" s="48" t="s">
        <v>90</v>
      </c>
      <c r="AD16" s="48" t="s">
        <v>90</v>
      </c>
      <c r="AE16" s="48" t="s">
        <v>90</v>
      </c>
      <c r="AF16" s="106" t="s">
        <v>90</v>
      </c>
      <c r="AG16" s="112">
        <v>49637180</v>
      </c>
      <c r="AH16" s="49">
        <f t="shared" si="9"/>
        <v>980</v>
      </c>
      <c r="AI16" s="50">
        <f t="shared" si="8"/>
        <v>176.19561308881697</v>
      </c>
      <c r="AJ16" s="95">
        <v>0</v>
      </c>
      <c r="AK16" s="95">
        <v>0</v>
      </c>
      <c r="AL16" s="95">
        <v>1</v>
      </c>
      <c r="AM16" s="95">
        <v>1</v>
      </c>
      <c r="AN16" s="95">
        <v>1</v>
      </c>
      <c r="AO16" s="95">
        <v>0</v>
      </c>
      <c r="AP16" s="107">
        <v>11197870</v>
      </c>
      <c r="AQ16" s="107">
        <f>AP16-AP15</f>
        <v>0</v>
      </c>
      <c r="AR16" s="53">
        <v>1.1200000000000001</v>
      </c>
      <c r="AS16" s="52" t="s">
        <v>101</v>
      </c>
      <c r="AV16" s="39" t="s">
        <v>102</v>
      </c>
      <c r="AW16" s="39" t="s">
        <v>103</v>
      </c>
      <c r="AY16" s="94"/>
    </row>
    <row r="17" spans="1:51" x14ac:dyDescent="0.25">
      <c r="B17" s="40">
        <v>2.25</v>
      </c>
      <c r="C17" s="40">
        <v>0.29166666666666702</v>
      </c>
      <c r="D17" s="102">
        <v>8</v>
      </c>
      <c r="E17" s="41">
        <f t="shared" si="0"/>
        <v>5.6338028169014089</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141</v>
      </c>
      <c r="P17" s="103">
        <v>135</v>
      </c>
      <c r="Q17" s="103">
        <v>14971333</v>
      </c>
      <c r="R17" s="46">
        <f t="shared" si="4"/>
        <v>5528</v>
      </c>
      <c r="S17" s="47">
        <f t="shared" si="5"/>
        <v>132.672</v>
      </c>
      <c r="T17" s="47">
        <f t="shared" si="6"/>
        <v>5.5279999999999996</v>
      </c>
      <c r="U17" s="104">
        <v>9.5</v>
      </c>
      <c r="V17" s="104">
        <f t="shared" si="7"/>
        <v>9.5</v>
      </c>
      <c r="W17" s="105" t="s">
        <v>131</v>
      </c>
      <c r="X17" s="107">
        <v>0</v>
      </c>
      <c r="Y17" s="107">
        <v>0</v>
      </c>
      <c r="Z17" s="107">
        <v>1116</v>
      </c>
      <c r="AA17" s="107">
        <v>1185</v>
      </c>
      <c r="AB17" s="107">
        <v>1116</v>
      </c>
      <c r="AC17" s="48" t="s">
        <v>90</v>
      </c>
      <c r="AD17" s="48" t="s">
        <v>90</v>
      </c>
      <c r="AE17" s="48" t="s">
        <v>90</v>
      </c>
      <c r="AF17" s="106" t="s">
        <v>90</v>
      </c>
      <c r="AG17" s="112">
        <v>49638189</v>
      </c>
      <c r="AH17" s="49">
        <f t="shared" si="9"/>
        <v>1009</v>
      </c>
      <c r="AI17" s="50">
        <f t="shared" si="8"/>
        <v>182.52532561505066</v>
      </c>
      <c r="AJ17" s="95">
        <v>0</v>
      </c>
      <c r="AK17" s="95">
        <v>0</v>
      </c>
      <c r="AL17" s="95">
        <v>1</v>
      </c>
      <c r="AM17" s="95">
        <v>1</v>
      </c>
      <c r="AN17" s="95">
        <v>1</v>
      </c>
      <c r="AO17" s="95">
        <v>0</v>
      </c>
      <c r="AP17" s="107">
        <v>11197870</v>
      </c>
      <c r="AQ17" s="107">
        <f t="shared" si="1"/>
        <v>0</v>
      </c>
      <c r="AR17" s="51"/>
      <c r="AS17" s="52" t="s">
        <v>101</v>
      </c>
      <c r="AT17" s="54"/>
      <c r="AV17" s="39" t="s">
        <v>104</v>
      </c>
      <c r="AW17" s="39" t="s">
        <v>105</v>
      </c>
      <c r="AY17" s="97"/>
    </row>
    <row r="18" spans="1:51" x14ac:dyDescent="0.25">
      <c r="B18" s="40">
        <v>2.2916666666666701</v>
      </c>
      <c r="C18" s="40">
        <v>0.33333333333333298</v>
      </c>
      <c r="D18" s="102">
        <v>8</v>
      </c>
      <c r="E18" s="41">
        <f t="shared" si="0"/>
        <v>5.6338028169014089</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145</v>
      </c>
      <c r="P18" s="103">
        <v>141</v>
      </c>
      <c r="Q18" s="103">
        <v>14977155</v>
      </c>
      <c r="R18" s="46">
        <f t="shared" si="4"/>
        <v>5822</v>
      </c>
      <c r="S18" s="47">
        <f t="shared" si="5"/>
        <v>139.72800000000001</v>
      </c>
      <c r="T18" s="47">
        <f t="shared" si="6"/>
        <v>5.8220000000000001</v>
      </c>
      <c r="U18" s="104">
        <v>9.5</v>
      </c>
      <c r="V18" s="104">
        <f t="shared" si="7"/>
        <v>9.5</v>
      </c>
      <c r="W18" s="105" t="s">
        <v>131</v>
      </c>
      <c r="X18" s="107">
        <v>0</v>
      </c>
      <c r="Y18" s="107">
        <v>0</v>
      </c>
      <c r="Z18" s="107">
        <v>1187</v>
      </c>
      <c r="AA18" s="107">
        <v>1185</v>
      </c>
      <c r="AB18" s="107">
        <v>1187</v>
      </c>
      <c r="AC18" s="48" t="s">
        <v>90</v>
      </c>
      <c r="AD18" s="48" t="s">
        <v>90</v>
      </c>
      <c r="AE18" s="48" t="s">
        <v>90</v>
      </c>
      <c r="AF18" s="106" t="s">
        <v>90</v>
      </c>
      <c r="AG18" s="112">
        <v>49639272</v>
      </c>
      <c r="AH18" s="49">
        <f t="shared" si="9"/>
        <v>1083</v>
      </c>
      <c r="AI18" s="50">
        <f t="shared" si="8"/>
        <v>186.01855032634833</v>
      </c>
      <c r="AJ18" s="95">
        <v>0</v>
      </c>
      <c r="AK18" s="95">
        <v>0</v>
      </c>
      <c r="AL18" s="95">
        <v>1</v>
      </c>
      <c r="AM18" s="95">
        <v>1</v>
      </c>
      <c r="AN18" s="95">
        <v>1</v>
      </c>
      <c r="AO18" s="95">
        <v>0</v>
      </c>
      <c r="AP18" s="107">
        <v>11197870</v>
      </c>
      <c r="AQ18" s="107">
        <f t="shared" si="1"/>
        <v>0</v>
      </c>
      <c r="AR18" s="51"/>
      <c r="AS18" s="52" t="s">
        <v>101</v>
      </c>
      <c r="AV18" s="39" t="s">
        <v>106</v>
      </c>
      <c r="AW18" s="39" t="s">
        <v>107</v>
      </c>
      <c r="AY18" s="97"/>
    </row>
    <row r="19" spans="1:51" x14ac:dyDescent="0.25">
      <c r="A19" s="94" t="s">
        <v>130</v>
      </c>
      <c r="B19" s="40">
        <v>2.3333333333333299</v>
      </c>
      <c r="C19" s="40">
        <v>0.375</v>
      </c>
      <c r="D19" s="102">
        <v>7</v>
      </c>
      <c r="E19" s="41">
        <f t="shared" si="0"/>
        <v>4.9295774647887329</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138</v>
      </c>
      <c r="P19" s="103">
        <v>146</v>
      </c>
      <c r="Q19" s="103">
        <v>14983105</v>
      </c>
      <c r="R19" s="46">
        <f t="shared" si="4"/>
        <v>5950</v>
      </c>
      <c r="S19" s="47">
        <f t="shared" si="5"/>
        <v>142.80000000000001</v>
      </c>
      <c r="T19" s="47">
        <f t="shared" si="6"/>
        <v>5.95</v>
      </c>
      <c r="U19" s="104">
        <v>9.1999999999999993</v>
      </c>
      <c r="V19" s="104">
        <f t="shared" si="7"/>
        <v>9.1999999999999993</v>
      </c>
      <c r="W19" s="105" t="s">
        <v>127</v>
      </c>
      <c r="X19" s="107">
        <v>0</v>
      </c>
      <c r="Y19" s="107">
        <v>1017</v>
      </c>
      <c r="Z19" s="107">
        <v>1187</v>
      </c>
      <c r="AA19" s="107">
        <v>1185</v>
      </c>
      <c r="AB19" s="107">
        <v>1187</v>
      </c>
      <c r="AC19" s="48" t="s">
        <v>90</v>
      </c>
      <c r="AD19" s="48" t="s">
        <v>90</v>
      </c>
      <c r="AE19" s="48" t="s">
        <v>90</v>
      </c>
      <c r="AF19" s="106" t="s">
        <v>90</v>
      </c>
      <c r="AG19" s="112">
        <v>49640421</v>
      </c>
      <c r="AH19" s="49">
        <f t="shared" si="9"/>
        <v>1149</v>
      </c>
      <c r="AI19" s="50">
        <f t="shared" si="8"/>
        <v>193.10924369747897</v>
      </c>
      <c r="AJ19" s="95">
        <v>0</v>
      </c>
      <c r="AK19" s="95">
        <v>1</v>
      </c>
      <c r="AL19" s="95">
        <v>1</v>
      </c>
      <c r="AM19" s="95">
        <v>1</v>
      </c>
      <c r="AN19" s="95">
        <v>1</v>
      </c>
      <c r="AO19" s="95">
        <v>0</v>
      </c>
      <c r="AP19" s="107">
        <v>11197870</v>
      </c>
      <c r="AQ19" s="107">
        <f t="shared" si="1"/>
        <v>0</v>
      </c>
      <c r="AR19" s="51"/>
      <c r="AS19" s="52" t="s">
        <v>101</v>
      </c>
      <c r="AV19" s="39" t="s">
        <v>108</v>
      </c>
      <c r="AW19" s="39" t="s">
        <v>109</v>
      </c>
      <c r="AY19" s="97"/>
    </row>
    <row r="20" spans="1:51" x14ac:dyDescent="0.25">
      <c r="B20" s="40">
        <v>2.375</v>
      </c>
      <c r="C20" s="40">
        <v>0.41666666666666669</v>
      </c>
      <c r="D20" s="102">
        <v>7</v>
      </c>
      <c r="E20" s="41">
        <f t="shared" si="0"/>
        <v>4.9295774647887329</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138</v>
      </c>
      <c r="P20" s="103">
        <v>144</v>
      </c>
      <c r="Q20" s="103">
        <v>14989279</v>
      </c>
      <c r="R20" s="46">
        <f t="shared" si="4"/>
        <v>6174</v>
      </c>
      <c r="S20" s="47">
        <f t="shared" si="5"/>
        <v>148.17599999999999</v>
      </c>
      <c r="T20" s="47">
        <f t="shared" si="6"/>
        <v>6.1740000000000004</v>
      </c>
      <c r="U20" s="104">
        <v>8.6999999999999993</v>
      </c>
      <c r="V20" s="104">
        <f t="shared" si="7"/>
        <v>8.6999999999999993</v>
      </c>
      <c r="W20" s="105" t="s">
        <v>127</v>
      </c>
      <c r="X20" s="107">
        <v>0</v>
      </c>
      <c r="Y20" s="107">
        <v>1017</v>
      </c>
      <c r="Z20" s="107">
        <v>1187</v>
      </c>
      <c r="AA20" s="107">
        <v>1185</v>
      </c>
      <c r="AB20" s="107">
        <v>1187</v>
      </c>
      <c r="AC20" s="48" t="s">
        <v>90</v>
      </c>
      <c r="AD20" s="48" t="s">
        <v>90</v>
      </c>
      <c r="AE20" s="48" t="s">
        <v>90</v>
      </c>
      <c r="AF20" s="106" t="s">
        <v>90</v>
      </c>
      <c r="AG20" s="112">
        <v>49641631</v>
      </c>
      <c r="AH20" s="49">
        <f t="shared" si="9"/>
        <v>1210</v>
      </c>
      <c r="AI20" s="50">
        <f t="shared" si="8"/>
        <v>195.98315516682862</v>
      </c>
      <c r="AJ20" s="95">
        <v>0</v>
      </c>
      <c r="AK20" s="95">
        <v>1</v>
      </c>
      <c r="AL20" s="95">
        <v>1</v>
      </c>
      <c r="AM20" s="95">
        <v>1</v>
      </c>
      <c r="AN20" s="95">
        <v>1</v>
      </c>
      <c r="AO20" s="95">
        <v>0</v>
      </c>
      <c r="AP20" s="107">
        <v>11197870</v>
      </c>
      <c r="AQ20" s="107">
        <v>0</v>
      </c>
      <c r="AR20" s="53">
        <v>1.23</v>
      </c>
      <c r="AS20" s="52" t="s">
        <v>130</v>
      </c>
      <c r="AY20" s="97"/>
    </row>
    <row r="21" spans="1:51" x14ac:dyDescent="0.25">
      <c r="B21" s="40">
        <v>2.4166666666666701</v>
      </c>
      <c r="C21" s="40">
        <v>0.45833333333333298</v>
      </c>
      <c r="D21" s="102">
        <v>7</v>
      </c>
      <c r="E21" s="41">
        <f t="shared" si="0"/>
        <v>4.9295774647887329</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138</v>
      </c>
      <c r="P21" s="103">
        <v>142</v>
      </c>
      <c r="Q21" s="103">
        <v>14995447</v>
      </c>
      <c r="R21" s="46">
        <f t="shared" si="4"/>
        <v>6168</v>
      </c>
      <c r="S21" s="47">
        <f t="shared" si="5"/>
        <v>148.03200000000001</v>
      </c>
      <c r="T21" s="47">
        <f t="shared" si="6"/>
        <v>6.1680000000000001</v>
      </c>
      <c r="U21" s="104">
        <v>8.1999999999999993</v>
      </c>
      <c r="V21" s="104">
        <f t="shared" si="7"/>
        <v>8.1999999999999993</v>
      </c>
      <c r="W21" s="105" t="s">
        <v>127</v>
      </c>
      <c r="X21" s="107">
        <v>0</v>
      </c>
      <c r="Y21" s="107">
        <v>1016</v>
      </c>
      <c r="Z21" s="107">
        <v>1187</v>
      </c>
      <c r="AA21" s="107">
        <v>1185</v>
      </c>
      <c r="AB21" s="107">
        <v>1187</v>
      </c>
      <c r="AC21" s="48" t="s">
        <v>90</v>
      </c>
      <c r="AD21" s="48" t="s">
        <v>90</v>
      </c>
      <c r="AE21" s="48" t="s">
        <v>90</v>
      </c>
      <c r="AF21" s="106" t="s">
        <v>90</v>
      </c>
      <c r="AG21" s="112">
        <v>49642820</v>
      </c>
      <c r="AH21" s="49">
        <f t="shared" si="9"/>
        <v>1189</v>
      </c>
      <c r="AI21" s="50">
        <f t="shared" si="8"/>
        <v>192.76913099870299</v>
      </c>
      <c r="AJ21" s="95">
        <v>0</v>
      </c>
      <c r="AK21" s="95">
        <v>1</v>
      </c>
      <c r="AL21" s="95">
        <v>1</v>
      </c>
      <c r="AM21" s="95">
        <v>1</v>
      </c>
      <c r="AN21" s="95">
        <v>1</v>
      </c>
      <c r="AO21" s="95">
        <v>0</v>
      </c>
      <c r="AP21" s="107">
        <v>11197870</v>
      </c>
      <c r="AQ21" s="107">
        <f t="shared" si="1"/>
        <v>0</v>
      </c>
      <c r="AR21" s="51"/>
      <c r="AS21" s="52" t="s">
        <v>101</v>
      </c>
      <c r="AY21" s="97"/>
    </row>
    <row r="22" spans="1:51" x14ac:dyDescent="0.25">
      <c r="A22" s="94" t="s">
        <v>135</v>
      </c>
      <c r="B22" s="40">
        <v>2.4583333333333299</v>
      </c>
      <c r="C22" s="40">
        <v>0.5</v>
      </c>
      <c r="D22" s="102">
        <v>6</v>
      </c>
      <c r="E22" s="41">
        <f t="shared" si="0"/>
        <v>4.2253521126760569</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133</v>
      </c>
      <c r="P22" s="103">
        <v>142</v>
      </c>
      <c r="Q22" s="103">
        <v>15001584</v>
      </c>
      <c r="R22" s="46">
        <f t="shared" si="4"/>
        <v>6137</v>
      </c>
      <c r="S22" s="47">
        <f t="shared" si="5"/>
        <v>147.28800000000001</v>
      </c>
      <c r="T22" s="47">
        <f t="shared" si="6"/>
        <v>6.1369999999999996</v>
      </c>
      <c r="U22" s="104">
        <v>7.7</v>
      </c>
      <c r="V22" s="104">
        <f t="shared" si="7"/>
        <v>7.7</v>
      </c>
      <c r="W22" s="105" t="s">
        <v>127</v>
      </c>
      <c r="X22" s="107">
        <v>0</v>
      </c>
      <c r="Y22" s="107">
        <v>1037</v>
      </c>
      <c r="Z22" s="107">
        <v>1187</v>
      </c>
      <c r="AA22" s="107">
        <v>1185</v>
      </c>
      <c r="AB22" s="107">
        <v>1187</v>
      </c>
      <c r="AC22" s="48" t="s">
        <v>90</v>
      </c>
      <c r="AD22" s="48" t="s">
        <v>90</v>
      </c>
      <c r="AE22" s="48" t="s">
        <v>90</v>
      </c>
      <c r="AF22" s="106" t="s">
        <v>90</v>
      </c>
      <c r="AG22" s="112">
        <v>49644027</v>
      </c>
      <c r="AH22" s="49">
        <f t="shared" si="9"/>
        <v>1207</v>
      </c>
      <c r="AI22" s="50">
        <f t="shared" si="8"/>
        <v>196.67590027700831</v>
      </c>
      <c r="AJ22" s="95">
        <v>0</v>
      </c>
      <c r="AK22" s="95">
        <v>1</v>
      </c>
      <c r="AL22" s="95">
        <v>1</v>
      </c>
      <c r="AM22" s="95">
        <v>1</v>
      </c>
      <c r="AN22" s="95">
        <v>1</v>
      </c>
      <c r="AO22" s="95">
        <v>0</v>
      </c>
      <c r="AP22" s="107">
        <v>11197870</v>
      </c>
      <c r="AQ22" s="107">
        <f t="shared" si="1"/>
        <v>0</v>
      </c>
      <c r="AR22" s="51"/>
      <c r="AS22" s="52" t="s">
        <v>101</v>
      </c>
      <c r="AV22" s="55" t="s">
        <v>110</v>
      </c>
      <c r="AY22" s="97"/>
    </row>
    <row r="23" spans="1:51" x14ac:dyDescent="0.25">
      <c r="B23" s="40">
        <v>2.5</v>
      </c>
      <c r="C23" s="40">
        <v>0.54166666666666696</v>
      </c>
      <c r="D23" s="102">
        <v>6</v>
      </c>
      <c r="E23" s="41">
        <f t="shared" si="0"/>
        <v>4.2253521126760569</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133</v>
      </c>
      <c r="P23" s="103">
        <v>140</v>
      </c>
      <c r="Q23" s="103">
        <v>15007909</v>
      </c>
      <c r="R23" s="46">
        <f t="shared" si="4"/>
        <v>6325</v>
      </c>
      <c r="S23" s="47">
        <f t="shared" si="5"/>
        <v>151.80000000000001</v>
      </c>
      <c r="T23" s="47">
        <f t="shared" si="6"/>
        <v>6.3250000000000002</v>
      </c>
      <c r="U23" s="104">
        <v>7.1</v>
      </c>
      <c r="V23" s="104">
        <f t="shared" si="7"/>
        <v>7.1</v>
      </c>
      <c r="W23" s="105" t="s">
        <v>127</v>
      </c>
      <c r="X23" s="107">
        <v>0</v>
      </c>
      <c r="Y23" s="107">
        <v>1036</v>
      </c>
      <c r="Z23" s="107">
        <v>1187</v>
      </c>
      <c r="AA23" s="107">
        <v>1185</v>
      </c>
      <c r="AB23" s="107">
        <v>1187</v>
      </c>
      <c r="AC23" s="48" t="s">
        <v>90</v>
      </c>
      <c r="AD23" s="48" t="s">
        <v>90</v>
      </c>
      <c r="AE23" s="48" t="s">
        <v>90</v>
      </c>
      <c r="AF23" s="106" t="s">
        <v>90</v>
      </c>
      <c r="AG23" s="112">
        <v>49645226</v>
      </c>
      <c r="AH23" s="49">
        <f t="shared" si="9"/>
        <v>1199</v>
      </c>
      <c r="AI23" s="50">
        <f t="shared" si="8"/>
        <v>189.56521739130434</v>
      </c>
      <c r="AJ23" s="95">
        <v>0</v>
      </c>
      <c r="AK23" s="95">
        <v>1</v>
      </c>
      <c r="AL23" s="95">
        <v>1</v>
      </c>
      <c r="AM23" s="95">
        <v>1</v>
      </c>
      <c r="AN23" s="95">
        <v>1</v>
      </c>
      <c r="AO23" s="95">
        <v>0</v>
      </c>
      <c r="AP23" s="107">
        <v>11197870</v>
      </c>
      <c r="AQ23" s="107">
        <f t="shared" si="1"/>
        <v>0</v>
      </c>
      <c r="AR23" s="51"/>
      <c r="AS23" s="52" t="s">
        <v>113</v>
      </c>
      <c r="AT23" s="54"/>
      <c r="AV23" s="56" t="s">
        <v>111</v>
      </c>
      <c r="AW23" s="57" t="s">
        <v>112</v>
      </c>
      <c r="AY23" s="97"/>
    </row>
    <row r="24" spans="1:51" x14ac:dyDescent="0.25">
      <c r="B24" s="40">
        <v>2.5416666666666701</v>
      </c>
      <c r="C24" s="40">
        <v>0.58333333333333404</v>
      </c>
      <c r="D24" s="102">
        <v>6</v>
      </c>
      <c r="E24" s="41">
        <f t="shared" si="0"/>
        <v>4.2253521126760569</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129</v>
      </c>
      <c r="P24" s="103">
        <v>139</v>
      </c>
      <c r="Q24" s="103">
        <v>15013912</v>
      </c>
      <c r="R24" s="46">
        <f t="shared" si="4"/>
        <v>6003</v>
      </c>
      <c r="S24" s="47">
        <f t="shared" si="5"/>
        <v>144.072</v>
      </c>
      <c r="T24" s="47">
        <f t="shared" si="6"/>
        <v>6.0030000000000001</v>
      </c>
      <c r="U24" s="104">
        <v>6.6</v>
      </c>
      <c r="V24" s="104">
        <f t="shared" si="7"/>
        <v>6.6</v>
      </c>
      <c r="W24" s="105" t="s">
        <v>127</v>
      </c>
      <c r="X24" s="107">
        <v>0</v>
      </c>
      <c r="Y24" s="107">
        <v>1036</v>
      </c>
      <c r="Z24" s="107">
        <v>1187</v>
      </c>
      <c r="AA24" s="107">
        <v>1185</v>
      </c>
      <c r="AB24" s="107">
        <v>1186</v>
      </c>
      <c r="AC24" s="48" t="s">
        <v>90</v>
      </c>
      <c r="AD24" s="48" t="s">
        <v>90</v>
      </c>
      <c r="AE24" s="48" t="s">
        <v>90</v>
      </c>
      <c r="AF24" s="106" t="s">
        <v>90</v>
      </c>
      <c r="AG24" s="112">
        <v>49646378</v>
      </c>
      <c r="AH24" s="49">
        <f>IF(ISBLANK(AG24),"-",AG24-AG23)</f>
        <v>1152</v>
      </c>
      <c r="AI24" s="50">
        <f t="shared" si="8"/>
        <v>191.90404797601198</v>
      </c>
      <c r="AJ24" s="95">
        <v>0</v>
      </c>
      <c r="AK24" s="95">
        <v>1</v>
      </c>
      <c r="AL24" s="95">
        <v>1</v>
      </c>
      <c r="AM24" s="95">
        <v>1</v>
      </c>
      <c r="AN24" s="95">
        <v>1</v>
      </c>
      <c r="AO24" s="95">
        <v>0</v>
      </c>
      <c r="AP24" s="107">
        <v>11197870</v>
      </c>
      <c r="AQ24" s="107">
        <f t="shared" si="1"/>
        <v>0</v>
      </c>
      <c r="AR24" s="53">
        <v>1.18</v>
      </c>
      <c r="AS24" s="52" t="s">
        <v>113</v>
      </c>
      <c r="AV24" s="58" t="s">
        <v>29</v>
      </c>
      <c r="AW24" s="58">
        <v>14.7</v>
      </c>
      <c r="AY24" s="97"/>
    </row>
    <row r="25" spans="1:51" x14ac:dyDescent="0.25">
      <c r="A25" s="94" t="s">
        <v>130</v>
      </c>
      <c r="B25" s="40">
        <v>2.5833333333333299</v>
      </c>
      <c r="C25" s="40">
        <v>0.625</v>
      </c>
      <c r="D25" s="102">
        <v>6</v>
      </c>
      <c r="E25" s="41">
        <f t="shared" si="0"/>
        <v>4.2253521126760569</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134</v>
      </c>
      <c r="P25" s="103">
        <v>140</v>
      </c>
      <c r="Q25" s="103">
        <v>15020066</v>
      </c>
      <c r="R25" s="46">
        <f t="shared" si="4"/>
        <v>6154</v>
      </c>
      <c r="S25" s="47">
        <f t="shared" si="5"/>
        <v>147.696</v>
      </c>
      <c r="T25" s="47">
        <f t="shared" si="6"/>
        <v>6.1539999999999999</v>
      </c>
      <c r="U25" s="104">
        <v>6.1</v>
      </c>
      <c r="V25" s="104">
        <f t="shared" si="7"/>
        <v>6.1</v>
      </c>
      <c r="W25" s="105" t="s">
        <v>127</v>
      </c>
      <c r="X25" s="107">
        <v>0</v>
      </c>
      <c r="Y25" s="107">
        <v>1035</v>
      </c>
      <c r="Z25" s="107">
        <v>1187</v>
      </c>
      <c r="AA25" s="107">
        <v>1185</v>
      </c>
      <c r="AB25" s="107">
        <v>1186</v>
      </c>
      <c r="AC25" s="48" t="s">
        <v>90</v>
      </c>
      <c r="AD25" s="48" t="s">
        <v>90</v>
      </c>
      <c r="AE25" s="48" t="s">
        <v>90</v>
      </c>
      <c r="AF25" s="106" t="s">
        <v>90</v>
      </c>
      <c r="AG25" s="112">
        <v>49647552</v>
      </c>
      <c r="AH25" s="49">
        <f t="shared" si="9"/>
        <v>1174</v>
      </c>
      <c r="AI25" s="50">
        <f t="shared" si="8"/>
        <v>190.77023074423138</v>
      </c>
      <c r="AJ25" s="95">
        <v>0</v>
      </c>
      <c r="AK25" s="95">
        <v>1</v>
      </c>
      <c r="AL25" s="95">
        <v>1</v>
      </c>
      <c r="AM25" s="95">
        <v>1</v>
      </c>
      <c r="AN25" s="95">
        <v>1</v>
      </c>
      <c r="AO25" s="95">
        <v>0</v>
      </c>
      <c r="AP25" s="107">
        <v>11197870</v>
      </c>
      <c r="AQ25" s="107">
        <f t="shared" si="1"/>
        <v>0</v>
      </c>
      <c r="AR25" s="51" t="s">
        <v>130</v>
      </c>
      <c r="AS25" s="52" t="s">
        <v>113</v>
      </c>
      <c r="AV25" s="58" t="s">
        <v>74</v>
      </c>
      <c r="AW25" s="58">
        <v>10.36</v>
      </c>
      <c r="AY25" s="97"/>
    </row>
    <row r="26" spans="1:51" x14ac:dyDescent="0.25">
      <c r="B26" s="40">
        <v>2.625</v>
      </c>
      <c r="C26" s="40">
        <v>0.66666666666666696</v>
      </c>
      <c r="D26" s="102">
        <v>6</v>
      </c>
      <c r="E26" s="41">
        <f t="shared" si="0"/>
        <v>4.2253521126760569</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136</v>
      </c>
      <c r="P26" s="103">
        <v>142</v>
      </c>
      <c r="Q26" s="103">
        <v>15025922</v>
      </c>
      <c r="R26" s="46">
        <f t="shared" si="4"/>
        <v>5856</v>
      </c>
      <c r="S26" s="47">
        <f t="shared" si="5"/>
        <v>140.54400000000001</v>
      </c>
      <c r="T26" s="47">
        <f t="shared" si="6"/>
        <v>5.8559999999999999</v>
      </c>
      <c r="U26" s="104">
        <v>5.8</v>
      </c>
      <c r="V26" s="104">
        <f t="shared" si="7"/>
        <v>5.8</v>
      </c>
      <c r="W26" s="105" t="s">
        <v>127</v>
      </c>
      <c r="X26" s="107">
        <v>0</v>
      </c>
      <c r="Y26" s="107">
        <v>1025</v>
      </c>
      <c r="Z26" s="107">
        <v>1187</v>
      </c>
      <c r="AA26" s="107">
        <v>1185</v>
      </c>
      <c r="AB26" s="107">
        <v>1187</v>
      </c>
      <c r="AC26" s="48" t="s">
        <v>90</v>
      </c>
      <c r="AD26" s="48" t="s">
        <v>90</v>
      </c>
      <c r="AE26" s="48" t="s">
        <v>90</v>
      </c>
      <c r="AF26" s="106" t="s">
        <v>90</v>
      </c>
      <c r="AG26" s="112">
        <v>49648716</v>
      </c>
      <c r="AH26" s="49">
        <f t="shared" si="9"/>
        <v>1164</v>
      </c>
      <c r="AI26" s="50">
        <f t="shared" si="8"/>
        <v>198.7704918032787</v>
      </c>
      <c r="AJ26" s="95">
        <v>0</v>
      </c>
      <c r="AK26" s="95">
        <v>1</v>
      </c>
      <c r="AL26" s="95">
        <v>1</v>
      </c>
      <c r="AM26" s="95">
        <v>1</v>
      </c>
      <c r="AN26" s="95">
        <v>1</v>
      </c>
      <c r="AO26" s="95">
        <v>0</v>
      </c>
      <c r="AP26" s="107">
        <v>11197870</v>
      </c>
      <c r="AQ26" s="107">
        <f t="shared" si="1"/>
        <v>0</v>
      </c>
      <c r="AR26" s="51"/>
      <c r="AS26" s="52" t="s">
        <v>113</v>
      </c>
      <c r="AV26" s="58" t="s">
        <v>114</v>
      </c>
      <c r="AW26" s="58">
        <v>1.01325</v>
      </c>
      <c r="AY26" s="97"/>
    </row>
    <row r="27" spans="1:51" x14ac:dyDescent="0.25">
      <c r="B27" s="40">
        <v>2.6666666666666701</v>
      </c>
      <c r="C27" s="40">
        <v>0.70833333333333404</v>
      </c>
      <c r="D27" s="102">
        <v>6</v>
      </c>
      <c r="E27" s="41">
        <f t="shared" si="0"/>
        <v>4.2253521126760569</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133</v>
      </c>
      <c r="P27" s="103">
        <v>136</v>
      </c>
      <c r="Q27" s="103">
        <v>15032164</v>
      </c>
      <c r="R27" s="46">
        <f t="shared" si="4"/>
        <v>6242</v>
      </c>
      <c r="S27" s="47">
        <f t="shared" si="5"/>
        <v>149.80799999999999</v>
      </c>
      <c r="T27" s="47">
        <f t="shared" si="6"/>
        <v>6.242</v>
      </c>
      <c r="U27" s="104">
        <v>5.3</v>
      </c>
      <c r="V27" s="104">
        <f t="shared" si="7"/>
        <v>5.3</v>
      </c>
      <c r="W27" s="105" t="s">
        <v>127</v>
      </c>
      <c r="X27" s="107">
        <v>0</v>
      </c>
      <c r="Y27" s="107">
        <v>1026</v>
      </c>
      <c r="Z27" s="107">
        <v>1188</v>
      </c>
      <c r="AA27" s="107">
        <v>1185</v>
      </c>
      <c r="AB27" s="107">
        <v>1187</v>
      </c>
      <c r="AC27" s="48" t="s">
        <v>90</v>
      </c>
      <c r="AD27" s="48" t="s">
        <v>90</v>
      </c>
      <c r="AE27" s="48" t="s">
        <v>90</v>
      </c>
      <c r="AF27" s="106" t="s">
        <v>90</v>
      </c>
      <c r="AG27" s="112">
        <v>49649980</v>
      </c>
      <c r="AH27" s="49">
        <f t="shared" si="9"/>
        <v>1264</v>
      </c>
      <c r="AI27" s="50">
        <f t="shared" si="8"/>
        <v>202.4991989746876</v>
      </c>
      <c r="AJ27" s="95">
        <v>0</v>
      </c>
      <c r="AK27" s="95">
        <v>1</v>
      </c>
      <c r="AL27" s="95">
        <v>1</v>
      </c>
      <c r="AM27" s="95">
        <v>1</v>
      </c>
      <c r="AN27" s="95">
        <v>1</v>
      </c>
      <c r="AO27" s="95">
        <v>0</v>
      </c>
      <c r="AP27" s="107">
        <v>11197870</v>
      </c>
      <c r="AQ27" s="107">
        <f t="shared" si="1"/>
        <v>0</v>
      </c>
      <c r="AR27" s="51"/>
      <c r="AS27" s="52" t="s">
        <v>113</v>
      </c>
      <c r="AV27" s="58" t="s">
        <v>115</v>
      </c>
      <c r="AW27" s="58">
        <v>1</v>
      </c>
      <c r="AY27" s="97"/>
    </row>
    <row r="28" spans="1:51" x14ac:dyDescent="0.25">
      <c r="B28" s="40">
        <v>2.7083333333333299</v>
      </c>
      <c r="C28" s="40">
        <v>0.750000000000002</v>
      </c>
      <c r="D28" s="102">
        <v>6</v>
      </c>
      <c r="E28" s="41">
        <f t="shared" si="0"/>
        <v>4.2253521126760569</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134</v>
      </c>
      <c r="P28" s="103">
        <v>142</v>
      </c>
      <c r="Q28" s="103">
        <v>15037798</v>
      </c>
      <c r="R28" s="46">
        <f t="shared" si="4"/>
        <v>5634</v>
      </c>
      <c r="S28" s="47">
        <f t="shared" si="5"/>
        <v>135.21600000000001</v>
      </c>
      <c r="T28" s="47">
        <f t="shared" si="6"/>
        <v>5.6340000000000003</v>
      </c>
      <c r="U28" s="104">
        <v>5</v>
      </c>
      <c r="V28" s="104">
        <f t="shared" si="7"/>
        <v>5</v>
      </c>
      <c r="W28" s="105" t="s">
        <v>127</v>
      </c>
      <c r="X28" s="107">
        <v>0</v>
      </c>
      <c r="Y28" s="107">
        <v>1026</v>
      </c>
      <c r="Z28" s="107">
        <v>1187</v>
      </c>
      <c r="AA28" s="107">
        <v>1185</v>
      </c>
      <c r="AB28" s="107">
        <v>1187</v>
      </c>
      <c r="AC28" s="48" t="s">
        <v>90</v>
      </c>
      <c r="AD28" s="48" t="s">
        <v>90</v>
      </c>
      <c r="AE28" s="48" t="s">
        <v>90</v>
      </c>
      <c r="AF28" s="106" t="s">
        <v>90</v>
      </c>
      <c r="AG28" s="112">
        <v>49651114</v>
      </c>
      <c r="AH28" s="49">
        <f t="shared" si="9"/>
        <v>1134</v>
      </c>
      <c r="AI28" s="50">
        <f t="shared" si="8"/>
        <v>201.27795527156547</v>
      </c>
      <c r="AJ28" s="95">
        <v>0</v>
      </c>
      <c r="AK28" s="95">
        <v>1</v>
      </c>
      <c r="AL28" s="95">
        <v>1</v>
      </c>
      <c r="AM28" s="95">
        <v>1</v>
      </c>
      <c r="AN28" s="95">
        <v>1</v>
      </c>
      <c r="AO28" s="95">
        <v>0</v>
      </c>
      <c r="AP28" s="107">
        <v>11197870</v>
      </c>
      <c r="AQ28" s="107">
        <f t="shared" si="1"/>
        <v>0</v>
      </c>
      <c r="AR28" s="53">
        <v>1.22</v>
      </c>
      <c r="AS28" s="52" t="s">
        <v>113</v>
      </c>
      <c r="AV28" s="58" t="s">
        <v>116</v>
      </c>
      <c r="AW28" s="58">
        <v>101.325</v>
      </c>
      <c r="AY28" s="97"/>
    </row>
    <row r="29" spans="1:51" x14ac:dyDescent="0.25">
      <c r="A29" s="94" t="s">
        <v>130</v>
      </c>
      <c r="B29" s="40">
        <v>2.75</v>
      </c>
      <c r="C29" s="40">
        <v>0.79166666666666896</v>
      </c>
      <c r="D29" s="102">
        <v>6</v>
      </c>
      <c r="E29" s="41">
        <f t="shared" si="0"/>
        <v>4.2253521126760569</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136</v>
      </c>
      <c r="P29" s="103">
        <v>136</v>
      </c>
      <c r="Q29" s="103">
        <v>15043614</v>
      </c>
      <c r="R29" s="46">
        <f t="shared" si="4"/>
        <v>5816</v>
      </c>
      <c r="S29" s="47">
        <f t="shared" si="5"/>
        <v>139.584</v>
      </c>
      <c r="T29" s="47">
        <f t="shared" si="6"/>
        <v>5.8159999999999998</v>
      </c>
      <c r="U29" s="104">
        <v>4.7</v>
      </c>
      <c r="V29" s="104">
        <f t="shared" si="7"/>
        <v>4.7</v>
      </c>
      <c r="W29" s="105" t="s">
        <v>127</v>
      </c>
      <c r="X29" s="107">
        <v>0</v>
      </c>
      <c r="Y29" s="107">
        <v>1005</v>
      </c>
      <c r="Z29" s="107">
        <v>1187</v>
      </c>
      <c r="AA29" s="107">
        <v>1185</v>
      </c>
      <c r="AB29" s="107">
        <v>1187</v>
      </c>
      <c r="AC29" s="48" t="s">
        <v>90</v>
      </c>
      <c r="AD29" s="48" t="s">
        <v>90</v>
      </c>
      <c r="AE29" s="48" t="s">
        <v>90</v>
      </c>
      <c r="AF29" s="106" t="s">
        <v>90</v>
      </c>
      <c r="AG29" s="112">
        <v>49652280</v>
      </c>
      <c r="AH29" s="49">
        <f t="shared" si="9"/>
        <v>1166</v>
      </c>
      <c r="AI29" s="50">
        <f t="shared" si="8"/>
        <v>200.48143053645117</v>
      </c>
      <c r="AJ29" s="95">
        <v>0</v>
      </c>
      <c r="AK29" s="95">
        <v>1</v>
      </c>
      <c r="AL29" s="95">
        <v>1</v>
      </c>
      <c r="AM29" s="95">
        <v>1</v>
      </c>
      <c r="AN29" s="95">
        <v>1</v>
      </c>
      <c r="AO29" s="95">
        <v>0</v>
      </c>
      <c r="AP29" s="107">
        <v>11197870</v>
      </c>
      <c r="AQ29" s="107">
        <f t="shared" si="1"/>
        <v>0</v>
      </c>
      <c r="AR29" s="51"/>
      <c r="AS29" s="52" t="s">
        <v>113</v>
      </c>
      <c r="AY29" s="97"/>
    </row>
    <row r="30" spans="1:51" x14ac:dyDescent="0.25">
      <c r="B30" s="40">
        <v>2.7916666666666701</v>
      </c>
      <c r="C30" s="40">
        <v>0.83333333333333703</v>
      </c>
      <c r="D30" s="102">
        <v>5</v>
      </c>
      <c r="E30" s="41">
        <f t="shared" si="0"/>
        <v>3.5211267605633805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138</v>
      </c>
      <c r="P30" s="103">
        <v>129</v>
      </c>
      <c r="Q30" s="103">
        <v>15049422</v>
      </c>
      <c r="R30" s="46">
        <f t="shared" si="4"/>
        <v>5808</v>
      </c>
      <c r="S30" s="47">
        <f t="shared" si="5"/>
        <v>139.392</v>
      </c>
      <c r="T30" s="47">
        <f t="shared" si="6"/>
        <v>5.8079999999999998</v>
      </c>
      <c r="U30" s="104">
        <v>4.5999999999999996</v>
      </c>
      <c r="V30" s="104">
        <f t="shared" si="7"/>
        <v>4.5999999999999996</v>
      </c>
      <c r="W30" s="105" t="s">
        <v>127</v>
      </c>
      <c r="X30" s="107">
        <v>0</v>
      </c>
      <c r="Y30" s="107">
        <v>974</v>
      </c>
      <c r="Z30" s="107">
        <v>1187</v>
      </c>
      <c r="AA30" s="107">
        <v>1185</v>
      </c>
      <c r="AB30" s="107">
        <v>1187</v>
      </c>
      <c r="AC30" s="48" t="s">
        <v>90</v>
      </c>
      <c r="AD30" s="48" t="s">
        <v>90</v>
      </c>
      <c r="AE30" s="48" t="s">
        <v>90</v>
      </c>
      <c r="AF30" s="106" t="s">
        <v>90</v>
      </c>
      <c r="AG30" s="112">
        <v>49653466</v>
      </c>
      <c r="AH30" s="49">
        <f t="shared" si="9"/>
        <v>1186</v>
      </c>
      <c r="AI30" s="50">
        <f t="shared" si="8"/>
        <v>204.20110192837467</v>
      </c>
      <c r="AJ30" s="95">
        <v>0</v>
      </c>
      <c r="AK30" s="95">
        <v>1</v>
      </c>
      <c r="AL30" s="95">
        <v>1</v>
      </c>
      <c r="AM30" s="95">
        <v>1</v>
      </c>
      <c r="AN30" s="95">
        <v>1</v>
      </c>
      <c r="AO30" s="95">
        <v>0</v>
      </c>
      <c r="AP30" s="107">
        <v>11197870</v>
      </c>
      <c r="AQ30" s="107">
        <f t="shared" si="1"/>
        <v>0</v>
      </c>
      <c r="AR30" s="51"/>
      <c r="AS30" s="52" t="s">
        <v>113</v>
      </c>
      <c r="AV30" s="273" t="s">
        <v>117</v>
      </c>
      <c r="AW30" s="273"/>
      <c r="AY30" s="97"/>
    </row>
    <row r="31" spans="1:51" x14ac:dyDescent="0.25">
      <c r="B31" s="40">
        <v>2.8333333333333299</v>
      </c>
      <c r="C31" s="40">
        <v>0.875000000000004</v>
      </c>
      <c r="D31" s="102">
        <v>5</v>
      </c>
      <c r="E31" s="41">
        <f t="shared" si="0"/>
        <v>3.5211267605633805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132</v>
      </c>
      <c r="P31" s="103">
        <v>137</v>
      </c>
      <c r="Q31" s="103">
        <v>15055166</v>
      </c>
      <c r="R31" s="46">
        <f t="shared" si="4"/>
        <v>5744</v>
      </c>
      <c r="S31" s="47">
        <f t="shared" si="5"/>
        <v>137.85599999999999</v>
      </c>
      <c r="T31" s="47">
        <f t="shared" si="6"/>
        <v>5.7439999999999998</v>
      </c>
      <c r="U31" s="104">
        <v>4.5</v>
      </c>
      <c r="V31" s="104">
        <f t="shared" si="7"/>
        <v>4.5</v>
      </c>
      <c r="W31" s="105" t="s">
        <v>127</v>
      </c>
      <c r="X31" s="107">
        <v>0</v>
      </c>
      <c r="Y31" s="107">
        <v>1015</v>
      </c>
      <c r="Z31" s="107">
        <v>1187</v>
      </c>
      <c r="AA31" s="107">
        <v>1185</v>
      </c>
      <c r="AB31" s="107">
        <v>1186</v>
      </c>
      <c r="AC31" s="48" t="s">
        <v>90</v>
      </c>
      <c r="AD31" s="48" t="s">
        <v>90</v>
      </c>
      <c r="AE31" s="48" t="s">
        <v>90</v>
      </c>
      <c r="AF31" s="106" t="s">
        <v>90</v>
      </c>
      <c r="AG31" s="112">
        <v>49654616</v>
      </c>
      <c r="AH31" s="49">
        <f t="shared" si="9"/>
        <v>1150</v>
      </c>
      <c r="AI31" s="50">
        <f t="shared" si="8"/>
        <v>200.20891364902508</v>
      </c>
      <c r="AJ31" s="95">
        <v>0</v>
      </c>
      <c r="AK31" s="95">
        <v>1</v>
      </c>
      <c r="AL31" s="95">
        <v>1</v>
      </c>
      <c r="AM31" s="95">
        <v>1</v>
      </c>
      <c r="AN31" s="95">
        <v>1</v>
      </c>
      <c r="AO31" s="95">
        <v>0</v>
      </c>
      <c r="AP31" s="107">
        <v>11197870</v>
      </c>
      <c r="AQ31" s="107">
        <f t="shared" si="1"/>
        <v>0</v>
      </c>
      <c r="AR31" s="51"/>
      <c r="AS31" s="52" t="s">
        <v>113</v>
      </c>
      <c r="AV31" s="59" t="s">
        <v>29</v>
      </c>
      <c r="AW31" s="59" t="s">
        <v>74</v>
      </c>
      <c r="AY31" s="97"/>
    </row>
    <row r="32" spans="1:51" x14ac:dyDescent="0.25">
      <c r="B32" s="40">
        <v>2.875</v>
      </c>
      <c r="C32" s="40">
        <v>0.91666666666667096</v>
      </c>
      <c r="D32" s="102">
        <v>5</v>
      </c>
      <c r="E32" s="41">
        <f t="shared" si="0"/>
        <v>3.5211267605633805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133</v>
      </c>
      <c r="P32" s="103">
        <v>132</v>
      </c>
      <c r="Q32" s="103">
        <v>15060824</v>
      </c>
      <c r="R32" s="46">
        <f t="shared" si="4"/>
        <v>5658</v>
      </c>
      <c r="S32" s="47">
        <f t="shared" si="5"/>
        <v>135.792</v>
      </c>
      <c r="T32" s="47">
        <f t="shared" si="6"/>
        <v>5.6580000000000004</v>
      </c>
      <c r="U32" s="104">
        <v>4.3</v>
      </c>
      <c r="V32" s="104">
        <f t="shared" si="7"/>
        <v>4.3</v>
      </c>
      <c r="W32" s="105" t="s">
        <v>127</v>
      </c>
      <c r="X32" s="107">
        <v>0</v>
      </c>
      <c r="Y32" s="107">
        <v>1015</v>
      </c>
      <c r="Z32" s="107">
        <v>1187</v>
      </c>
      <c r="AA32" s="107">
        <v>1185</v>
      </c>
      <c r="AB32" s="107">
        <v>1187</v>
      </c>
      <c r="AC32" s="48" t="s">
        <v>90</v>
      </c>
      <c r="AD32" s="48" t="s">
        <v>90</v>
      </c>
      <c r="AE32" s="48" t="s">
        <v>90</v>
      </c>
      <c r="AF32" s="106" t="s">
        <v>90</v>
      </c>
      <c r="AG32" s="112">
        <v>49655792</v>
      </c>
      <c r="AH32" s="49">
        <f t="shared" si="9"/>
        <v>1176</v>
      </c>
      <c r="AI32" s="50">
        <f t="shared" si="8"/>
        <v>207.84729586426297</v>
      </c>
      <c r="AJ32" s="95">
        <v>0</v>
      </c>
      <c r="AK32" s="95">
        <v>1</v>
      </c>
      <c r="AL32" s="95">
        <v>1</v>
      </c>
      <c r="AM32" s="95">
        <v>1</v>
      </c>
      <c r="AN32" s="95">
        <v>1</v>
      </c>
      <c r="AO32" s="95">
        <v>0</v>
      </c>
      <c r="AP32" s="107">
        <v>11197870</v>
      </c>
      <c r="AQ32" s="107">
        <f t="shared" si="1"/>
        <v>0</v>
      </c>
      <c r="AR32" s="53">
        <v>1.2</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5</v>
      </c>
      <c r="E33" s="41">
        <f t="shared" si="0"/>
        <v>3.5211267605633805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130</v>
      </c>
      <c r="P33" s="103">
        <v>126</v>
      </c>
      <c r="Q33" s="103">
        <v>15066234</v>
      </c>
      <c r="R33" s="46">
        <f t="shared" si="4"/>
        <v>5410</v>
      </c>
      <c r="S33" s="47">
        <f t="shared" si="5"/>
        <v>129.84</v>
      </c>
      <c r="T33" s="47">
        <f t="shared" si="6"/>
        <v>5.41</v>
      </c>
      <c r="U33" s="104">
        <v>4.3</v>
      </c>
      <c r="V33" s="104">
        <f t="shared" si="7"/>
        <v>4.3</v>
      </c>
      <c r="W33" s="105" t="s">
        <v>131</v>
      </c>
      <c r="X33" s="107">
        <v>0</v>
      </c>
      <c r="Y33" s="107">
        <v>0</v>
      </c>
      <c r="Z33" s="107">
        <v>1186</v>
      </c>
      <c r="AA33" s="107">
        <v>1185</v>
      </c>
      <c r="AB33" s="107">
        <v>1187</v>
      </c>
      <c r="AC33" s="48" t="s">
        <v>90</v>
      </c>
      <c r="AD33" s="48" t="s">
        <v>90</v>
      </c>
      <c r="AE33" s="48" t="s">
        <v>90</v>
      </c>
      <c r="AF33" s="106" t="s">
        <v>90</v>
      </c>
      <c r="AG33" s="112">
        <v>49656896</v>
      </c>
      <c r="AH33" s="49">
        <f t="shared" si="9"/>
        <v>1104</v>
      </c>
      <c r="AI33" s="50">
        <f t="shared" si="8"/>
        <v>204.06654343807762</v>
      </c>
      <c r="AJ33" s="95">
        <v>0</v>
      </c>
      <c r="AK33" s="95">
        <v>0</v>
      </c>
      <c r="AL33" s="95">
        <v>1</v>
      </c>
      <c r="AM33" s="95">
        <v>1</v>
      </c>
      <c r="AN33" s="95">
        <v>1</v>
      </c>
      <c r="AO33" s="95">
        <v>0.3</v>
      </c>
      <c r="AP33" s="107">
        <v>11197938</v>
      </c>
      <c r="AQ33" s="107">
        <f t="shared" si="1"/>
        <v>68</v>
      </c>
      <c r="AR33" s="51"/>
      <c r="AS33" s="52" t="s">
        <v>113</v>
      </c>
      <c r="AY33" s="97"/>
    </row>
    <row r="34" spans="2:51" x14ac:dyDescent="0.25">
      <c r="B34" s="40">
        <v>2.9583333333333299</v>
      </c>
      <c r="C34" s="40">
        <v>1</v>
      </c>
      <c r="D34" s="102">
        <v>5</v>
      </c>
      <c r="E34" s="41">
        <f t="shared" si="0"/>
        <v>3.5211267605633805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131</v>
      </c>
      <c r="P34" s="103">
        <v>122</v>
      </c>
      <c r="Q34" s="103">
        <v>15071404</v>
      </c>
      <c r="R34" s="46">
        <f t="shared" si="4"/>
        <v>5170</v>
      </c>
      <c r="S34" s="47">
        <f t="shared" si="5"/>
        <v>124.08</v>
      </c>
      <c r="T34" s="47">
        <f t="shared" si="6"/>
        <v>5.17</v>
      </c>
      <c r="U34" s="104">
        <v>4.5</v>
      </c>
      <c r="V34" s="104">
        <f t="shared" si="7"/>
        <v>4.5</v>
      </c>
      <c r="W34" s="105" t="s">
        <v>131</v>
      </c>
      <c r="X34" s="107">
        <v>0</v>
      </c>
      <c r="Y34" s="107">
        <v>0</v>
      </c>
      <c r="Z34" s="107">
        <v>1187</v>
      </c>
      <c r="AA34" s="107">
        <v>1185</v>
      </c>
      <c r="AB34" s="107">
        <v>1187</v>
      </c>
      <c r="AC34" s="48" t="s">
        <v>90</v>
      </c>
      <c r="AD34" s="48" t="s">
        <v>90</v>
      </c>
      <c r="AE34" s="48" t="s">
        <v>90</v>
      </c>
      <c r="AF34" s="106" t="s">
        <v>90</v>
      </c>
      <c r="AG34" s="112">
        <v>49657944</v>
      </c>
      <c r="AH34" s="49">
        <f t="shared" si="9"/>
        <v>1048</v>
      </c>
      <c r="AI34" s="50">
        <f t="shared" si="8"/>
        <v>202.70793036750484</v>
      </c>
      <c r="AJ34" s="95">
        <v>0</v>
      </c>
      <c r="AK34" s="95">
        <v>0</v>
      </c>
      <c r="AL34" s="95">
        <v>1</v>
      </c>
      <c r="AM34" s="95">
        <v>1</v>
      </c>
      <c r="AN34" s="95">
        <v>1</v>
      </c>
      <c r="AO34" s="95">
        <v>0.3</v>
      </c>
      <c r="AP34" s="107">
        <v>11198129</v>
      </c>
      <c r="AQ34" s="107">
        <f t="shared" si="1"/>
        <v>191</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133993</v>
      </c>
      <c r="S35" s="65">
        <f>AVERAGE(S11:S34)</f>
        <v>133.99299999999997</v>
      </c>
      <c r="T35" s="65">
        <f>SUM(T11:T34)</f>
        <v>133.99299999999999</v>
      </c>
      <c r="U35" s="104"/>
      <c r="V35" s="91"/>
      <c r="W35" s="57"/>
      <c r="X35" s="85"/>
      <c r="Y35" s="86"/>
      <c r="Z35" s="86"/>
      <c r="AA35" s="86"/>
      <c r="AB35" s="87"/>
      <c r="AC35" s="85"/>
      <c r="AD35" s="86"/>
      <c r="AE35" s="87"/>
      <c r="AF35" s="88"/>
      <c r="AG35" s="66">
        <f>AG34-AG10</f>
        <v>26418</v>
      </c>
      <c r="AH35" s="67">
        <f>SUM(AH11:AH34)</f>
        <v>26418</v>
      </c>
      <c r="AI35" s="68">
        <f>$AH$35/$T35</f>
        <v>197.15955311098341</v>
      </c>
      <c r="AJ35" s="95"/>
      <c r="AK35" s="95"/>
      <c r="AL35" s="95"/>
      <c r="AM35" s="95"/>
      <c r="AN35" s="95"/>
      <c r="AO35" s="69"/>
      <c r="AP35" s="70">
        <f>AP34-AP10</f>
        <v>3179</v>
      </c>
      <c r="AQ35" s="71">
        <f>SUM(AQ11:AQ34)</f>
        <v>3179</v>
      </c>
      <c r="AR35" s="72">
        <f>AVERAGE(AR11:AR34)</f>
        <v>1.175</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221" t="s">
        <v>244</v>
      </c>
      <c r="C41" s="210"/>
      <c r="D41" s="210"/>
      <c r="E41" s="210"/>
      <c r="F41" s="210"/>
      <c r="G41" s="210"/>
      <c r="H41" s="210"/>
      <c r="I41" s="211"/>
      <c r="J41" s="211"/>
      <c r="K41" s="211"/>
      <c r="L41" s="211"/>
      <c r="M41" s="211"/>
      <c r="N41" s="211"/>
      <c r="O41" s="211"/>
      <c r="P41" s="211"/>
      <c r="Q41" s="211"/>
      <c r="R41" s="211"/>
      <c r="S41" s="212"/>
      <c r="T41" s="212"/>
      <c r="U41" s="212"/>
      <c r="V41" s="139"/>
      <c r="W41" s="98"/>
      <c r="X41" s="98"/>
      <c r="Y41" s="98"/>
      <c r="Z41" s="98"/>
      <c r="AA41" s="98"/>
      <c r="AB41" s="98"/>
      <c r="AC41" s="98"/>
      <c r="AD41" s="98"/>
      <c r="AE41" s="98"/>
      <c r="AM41" s="20"/>
      <c r="AN41" s="96"/>
      <c r="AO41" s="96"/>
      <c r="AP41" s="96"/>
      <c r="AQ41" s="96"/>
      <c r="AR41" s="98"/>
      <c r="AV41" s="73"/>
      <c r="AW41" s="73"/>
      <c r="AY41" s="97"/>
    </row>
    <row r="42" spans="2:51" x14ac:dyDescent="0.25">
      <c r="B42" s="135" t="s">
        <v>276</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167</v>
      </c>
      <c r="C44" s="99"/>
      <c r="D44" s="99"/>
      <c r="E44" s="99"/>
      <c r="F44" s="99"/>
      <c r="G44" s="99"/>
      <c r="H44" s="99"/>
      <c r="I44" s="100"/>
      <c r="J44" s="100"/>
      <c r="K44" s="100"/>
      <c r="L44" s="100"/>
      <c r="M44" s="100"/>
      <c r="N44" s="100"/>
      <c r="O44" s="100"/>
      <c r="P44" s="100"/>
      <c r="Q44" s="100"/>
      <c r="R44" s="100"/>
      <c r="S44" s="139"/>
      <c r="T44" s="139"/>
      <c r="U44" s="139"/>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99"/>
      <c r="D45" s="99"/>
      <c r="E45" s="99"/>
      <c r="F45" s="99"/>
      <c r="G45" s="99"/>
      <c r="H45" s="99"/>
      <c r="I45" s="100"/>
      <c r="J45" s="100"/>
      <c r="K45" s="100"/>
      <c r="L45" s="100"/>
      <c r="M45" s="100"/>
      <c r="N45" s="100"/>
      <c r="O45" s="100"/>
      <c r="P45" s="100"/>
      <c r="Q45" s="100"/>
      <c r="R45" s="100"/>
      <c r="S45" s="139"/>
      <c r="T45" s="139"/>
      <c r="U45" s="139"/>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99"/>
      <c r="D46" s="99"/>
      <c r="E46" s="99"/>
      <c r="F46" s="99"/>
      <c r="G46" s="99"/>
      <c r="H46" s="99"/>
      <c r="I46" s="100"/>
      <c r="J46" s="100"/>
      <c r="K46" s="100"/>
      <c r="L46" s="100"/>
      <c r="M46" s="100"/>
      <c r="N46" s="100"/>
      <c r="O46" s="100"/>
      <c r="P46" s="100"/>
      <c r="Q46" s="100"/>
      <c r="R46" s="100"/>
      <c r="S46" s="139"/>
      <c r="T46" s="139"/>
      <c r="U46" s="139"/>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282</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283</v>
      </c>
      <c r="C48" s="99"/>
      <c r="D48" s="192"/>
      <c r="E48" s="193"/>
      <c r="F48" s="193"/>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150"/>
      <c r="G49" s="150"/>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150"/>
      <c r="D50" s="150"/>
      <c r="E50" s="150"/>
      <c r="F50" s="150"/>
      <c r="G50" s="150"/>
      <c r="H50" s="99"/>
      <c r="I50" s="100"/>
      <c r="J50" s="100"/>
      <c r="K50" s="100"/>
      <c r="L50" s="100"/>
      <c r="M50" s="100"/>
      <c r="N50" s="100"/>
      <c r="O50" s="100"/>
      <c r="P50" s="100"/>
      <c r="Q50" s="100"/>
      <c r="R50" s="100"/>
      <c r="S50" s="139"/>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139"/>
      <c r="T51" s="139"/>
      <c r="U51" s="139"/>
      <c r="V51" s="139"/>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139"/>
      <c r="T52" s="139"/>
      <c r="U52" s="139"/>
      <c r="V52" s="139"/>
      <c r="W52" s="98"/>
      <c r="X52" s="98"/>
      <c r="Y52" s="98"/>
      <c r="Z52" s="98"/>
      <c r="AA52" s="98"/>
      <c r="AB52" s="98"/>
      <c r="AC52" s="98"/>
      <c r="AD52" s="98"/>
      <c r="AE52" s="98"/>
      <c r="AM52" s="20"/>
      <c r="AN52" s="96"/>
      <c r="AO52" s="96"/>
      <c r="AP52" s="96"/>
      <c r="AQ52" s="96"/>
      <c r="AR52" s="98"/>
      <c r="AV52" s="113"/>
      <c r="AW52" s="113"/>
      <c r="AY52" s="97"/>
    </row>
    <row r="53" spans="1:51" x14ac:dyDescent="0.25">
      <c r="A53" s="161"/>
      <c r="B53" s="114" t="s">
        <v>270</v>
      </c>
      <c r="C53" s="99"/>
      <c r="D53" s="99"/>
      <c r="E53" s="99"/>
      <c r="F53" s="99"/>
      <c r="G53" s="99"/>
      <c r="H53" s="99"/>
      <c r="I53" s="100"/>
      <c r="J53" s="100"/>
      <c r="K53" s="100"/>
      <c r="L53" s="100"/>
      <c r="M53" s="100"/>
      <c r="N53" s="100"/>
      <c r="O53" s="100"/>
      <c r="P53" s="100"/>
      <c r="Q53" s="100"/>
      <c r="R53" s="100"/>
      <c r="S53" s="139"/>
      <c r="T53" s="139"/>
      <c r="U53" s="139"/>
      <c r="V53" s="139"/>
      <c r="W53" s="98"/>
      <c r="X53" s="98"/>
      <c r="Y53" s="98"/>
      <c r="Z53" s="98"/>
      <c r="AA53" s="98"/>
      <c r="AB53" s="98"/>
      <c r="AC53" s="98"/>
      <c r="AD53" s="98"/>
      <c r="AE53" s="98"/>
      <c r="AM53" s="20"/>
      <c r="AN53" s="96"/>
      <c r="AO53" s="96"/>
      <c r="AP53" s="96"/>
      <c r="AQ53" s="96"/>
      <c r="AR53" s="98"/>
      <c r="AV53" s="113"/>
      <c r="AW53" s="113"/>
      <c r="AY53" s="97"/>
    </row>
    <row r="54" spans="1:51" x14ac:dyDescent="0.25">
      <c r="A54" s="161"/>
      <c r="B54" s="123" t="s">
        <v>134</v>
      </c>
      <c r="C54" s="99"/>
      <c r="D54" s="99"/>
      <c r="E54" s="99"/>
      <c r="F54" s="99"/>
      <c r="G54" s="99"/>
      <c r="H54" s="99"/>
      <c r="I54" s="100"/>
      <c r="J54" s="100"/>
      <c r="K54" s="100"/>
      <c r="L54" s="100"/>
      <c r="M54" s="100"/>
      <c r="N54" s="100"/>
      <c r="O54" s="100"/>
      <c r="P54" s="100"/>
      <c r="Q54" s="100"/>
      <c r="R54" s="100"/>
      <c r="S54" s="139"/>
      <c r="T54" s="139"/>
      <c r="U54" s="139"/>
      <c r="V54" s="139"/>
      <c r="W54" s="98"/>
      <c r="X54" s="98"/>
      <c r="Y54" s="98"/>
      <c r="Z54" s="98"/>
      <c r="AA54" s="98"/>
      <c r="AB54" s="98"/>
      <c r="AC54" s="98"/>
      <c r="AD54" s="98"/>
      <c r="AE54" s="98"/>
      <c r="AM54" s="20"/>
      <c r="AN54" s="96"/>
      <c r="AO54" s="96"/>
      <c r="AP54" s="96"/>
      <c r="AQ54" s="96"/>
      <c r="AR54" s="98"/>
      <c r="AV54" s="113"/>
      <c r="AW54" s="113"/>
      <c r="AY54" s="97"/>
    </row>
    <row r="55" spans="1:51" x14ac:dyDescent="0.25">
      <c r="A55" s="161"/>
      <c r="B55" s="114" t="s">
        <v>261</v>
      </c>
      <c r="C55" s="223"/>
      <c r="D55" s="223"/>
      <c r="E55" s="223"/>
      <c r="F55" s="223"/>
      <c r="G55" s="223"/>
      <c r="H55" s="223"/>
      <c r="I55" s="224"/>
      <c r="J55" s="224"/>
      <c r="K55" s="224"/>
      <c r="L55" s="224"/>
      <c r="M55" s="224"/>
      <c r="N55" s="224"/>
      <c r="O55" s="224"/>
      <c r="P55" s="224"/>
      <c r="Q55" s="224"/>
      <c r="R55" s="100"/>
      <c r="S55" s="139"/>
      <c r="T55" s="139"/>
      <c r="U55" s="139"/>
      <c r="V55" s="139"/>
      <c r="W55" s="98"/>
      <c r="X55" s="98"/>
      <c r="Y55" s="98"/>
      <c r="Z55" s="98"/>
      <c r="AA55" s="98"/>
      <c r="AB55" s="98"/>
      <c r="AC55" s="98"/>
      <c r="AD55" s="98"/>
      <c r="AE55" s="98"/>
      <c r="AM55" s="20"/>
      <c r="AN55" s="96"/>
      <c r="AO55" s="96"/>
      <c r="AP55" s="96"/>
      <c r="AQ55" s="96"/>
      <c r="AR55" s="98"/>
      <c r="AV55" s="113"/>
      <c r="AW55" s="113"/>
      <c r="AY55" s="97"/>
    </row>
    <row r="56" spans="1:51" x14ac:dyDescent="0.25">
      <c r="B56" s="123"/>
      <c r="C56" s="194"/>
      <c r="D56" s="194"/>
      <c r="E56" s="99"/>
      <c r="F56" s="99"/>
      <c r="G56" s="99"/>
      <c r="H56" s="99"/>
      <c r="I56" s="100"/>
      <c r="J56" s="100"/>
      <c r="K56" s="100"/>
      <c r="L56" s="100"/>
      <c r="M56" s="100"/>
      <c r="N56" s="100"/>
      <c r="O56" s="100"/>
      <c r="P56" s="100"/>
      <c r="Q56" s="100"/>
      <c r="R56" s="100"/>
      <c r="S56" s="139"/>
      <c r="T56" s="139"/>
      <c r="U56" s="139"/>
      <c r="V56" s="139"/>
      <c r="W56" s="98"/>
      <c r="X56" s="98"/>
      <c r="Y56" s="98"/>
      <c r="Z56" s="98"/>
      <c r="AA56" s="98"/>
      <c r="AB56" s="98"/>
      <c r="AC56" s="98"/>
      <c r="AD56" s="98"/>
      <c r="AE56" s="98"/>
      <c r="AM56" s="20"/>
      <c r="AN56" s="96"/>
      <c r="AO56" s="96"/>
      <c r="AP56" s="96"/>
      <c r="AQ56" s="96"/>
      <c r="AR56" s="98"/>
      <c r="AV56" s="113"/>
      <c r="AW56" s="113"/>
      <c r="AY56" s="97"/>
    </row>
    <row r="57" spans="1:51" x14ac:dyDescent="0.25">
      <c r="B57" s="114"/>
      <c r="C57" s="99"/>
      <c r="D57" s="99"/>
      <c r="E57" s="99"/>
      <c r="F57" s="99"/>
      <c r="G57" s="99"/>
      <c r="H57" s="99"/>
      <c r="I57" s="100"/>
      <c r="J57" s="100"/>
      <c r="K57" s="100"/>
      <c r="L57" s="100"/>
      <c r="M57" s="100"/>
      <c r="N57" s="100"/>
      <c r="O57" s="100"/>
      <c r="P57" s="100"/>
      <c r="Q57" s="100"/>
      <c r="R57" s="100"/>
      <c r="S57" s="190"/>
      <c r="T57" s="139"/>
      <c r="U57" s="139"/>
      <c r="V57" s="139"/>
      <c r="W57" s="98"/>
      <c r="X57" s="98"/>
      <c r="Y57" s="98"/>
      <c r="Z57" s="98"/>
      <c r="AA57" s="98"/>
      <c r="AB57" s="98"/>
      <c r="AC57" s="98"/>
      <c r="AD57" s="98"/>
      <c r="AE57" s="98"/>
      <c r="AM57" s="20"/>
      <c r="AN57" s="96"/>
      <c r="AO57" s="96"/>
      <c r="AP57" s="96"/>
      <c r="AQ57" s="96"/>
      <c r="AR57" s="98"/>
      <c r="AV57" s="113"/>
      <c r="AW57" s="113"/>
      <c r="AY57" s="97"/>
    </row>
    <row r="58" spans="1:51" x14ac:dyDescent="0.25">
      <c r="B58" s="123"/>
      <c r="C58" s="99"/>
      <c r="D58" s="99"/>
      <c r="E58" s="99"/>
      <c r="F58" s="99"/>
      <c r="G58" s="99"/>
      <c r="H58" s="99"/>
      <c r="I58" s="100"/>
      <c r="J58" s="100"/>
      <c r="K58" s="100"/>
      <c r="L58" s="100"/>
      <c r="M58" s="100"/>
      <c r="N58" s="100"/>
      <c r="O58" s="100"/>
      <c r="P58" s="100"/>
      <c r="Q58" s="100"/>
      <c r="R58" s="100"/>
      <c r="S58" s="190"/>
      <c r="T58" s="139"/>
      <c r="U58" s="139"/>
      <c r="V58" s="139"/>
      <c r="W58" s="98"/>
      <c r="X58" s="98"/>
      <c r="Y58" s="98"/>
      <c r="Z58" s="98"/>
      <c r="AA58" s="98"/>
      <c r="AB58" s="98"/>
      <c r="AC58" s="98"/>
      <c r="AD58" s="98"/>
      <c r="AE58" s="98"/>
      <c r="AM58" s="20"/>
      <c r="AN58" s="96"/>
      <c r="AO58" s="96"/>
      <c r="AP58" s="96"/>
      <c r="AQ58" s="96"/>
      <c r="AR58" s="98"/>
      <c r="AV58" s="113"/>
      <c r="AW58" s="113"/>
      <c r="AY58" s="97"/>
    </row>
    <row r="59" spans="1:51" x14ac:dyDescent="0.25">
      <c r="B59" s="114"/>
      <c r="C59" s="99"/>
      <c r="D59" s="99"/>
      <c r="E59" s="99"/>
      <c r="F59" s="99"/>
      <c r="G59" s="99"/>
      <c r="H59" s="99"/>
      <c r="I59" s="100"/>
      <c r="J59" s="100"/>
      <c r="K59" s="100"/>
      <c r="L59" s="100"/>
      <c r="M59" s="100"/>
      <c r="N59" s="100"/>
      <c r="O59" s="100"/>
      <c r="P59" s="100"/>
      <c r="Q59" s="100"/>
      <c r="R59" s="100"/>
      <c r="S59" s="139"/>
      <c r="T59" s="139"/>
      <c r="U59" s="139"/>
      <c r="V59" s="139"/>
      <c r="W59" s="98"/>
      <c r="X59" s="98"/>
      <c r="Y59" s="98"/>
      <c r="Z59" s="98"/>
      <c r="AA59" s="98"/>
      <c r="AB59" s="98"/>
      <c r="AC59" s="98"/>
      <c r="AD59" s="98"/>
      <c r="AE59" s="98"/>
      <c r="AM59" s="20"/>
      <c r="AN59" s="96"/>
      <c r="AO59" s="96"/>
      <c r="AP59" s="96"/>
      <c r="AQ59" s="96"/>
      <c r="AR59" s="98"/>
      <c r="AV59" s="113"/>
      <c r="AW59" s="113"/>
      <c r="AY59" s="97"/>
    </row>
    <row r="60" spans="1:51" x14ac:dyDescent="0.25">
      <c r="B60" s="168"/>
      <c r="C60" s="99"/>
      <c r="D60" s="99"/>
      <c r="E60" s="99"/>
      <c r="F60" s="99"/>
      <c r="G60" s="99"/>
      <c r="H60" s="99"/>
      <c r="I60" s="100"/>
      <c r="J60" s="100"/>
      <c r="K60" s="100"/>
      <c r="L60" s="100"/>
      <c r="M60" s="100"/>
      <c r="N60" s="100"/>
      <c r="O60" s="100"/>
      <c r="P60" s="100"/>
      <c r="Q60" s="100"/>
      <c r="R60" s="100"/>
      <c r="S60" s="139"/>
      <c r="T60" s="139"/>
      <c r="U60" s="139"/>
      <c r="V60" s="139"/>
      <c r="W60" s="98"/>
      <c r="X60" s="98"/>
      <c r="Y60" s="98"/>
      <c r="Z60" s="98"/>
      <c r="AA60" s="98"/>
      <c r="AB60" s="98"/>
      <c r="AC60" s="98"/>
      <c r="AD60" s="98"/>
      <c r="AE60" s="98"/>
      <c r="AM60" s="20"/>
      <c r="AN60" s="96"/>
      <c r="AO60" s="96"/>
      <c r="AP60" s="96"/>
      <c r="AQ60" s="96"/>
      <c r="AR60" s="98"/>
      <c r="AV60" s="113"/>
      <c r="AW60" s="113"/>
      <c r="AY60" s="97"/>
    </row>
    <row r="61" spans="1:51" x14ac:dyDescent="0.25">
      <c r="B61" s="115"/>
      <c r="C61" s="99"/>
      <c r="D61" s="99"/>
      <c r="E61" s="99"/>
      <c r="F61" s="99"/>
      <c r="G61" s="99"/>
      <c r="H61" s="99"/>
      <c r="I61" s="100"/>
      <c r="J61" s="100"/>
      <c r="K61" s="100"/>
      <c r="L61" s="100"/>
      <c r="M61" s="100"/>
      <c r="N61" s="100"/>
      <c r="O61" s="100"/>
      <c r="P61" s="100"/>
      <c r="Q61" s="100"/>
      <c r="R61" s="100"/>
      <c r="S61" s="139"/>
      <c r="T61" s="139"/>
      <c r="U61" s="139"/>
      <c r="V61" s="139"/>
      <c r="W61" s="98"/>
      <c r="X61" s="98"/>
      <c r="Y61" s="98"/>
      <c r="Z61" s="98"/>
      <c r="AA61" s="98"/>
      <c r="AB61" s="98"/>
      <c r="AC61" s="98"/>
      <c r="AD61" s="98"/>
      <c r="AE61" s="98"/>
      <c r="AM61" s="20"/>
      <c r="AN61" s="96"/>
      <c r="AO61" s="96"/>
      <c r="AP61" s="96"/>
      <c r="AQ61" s="96"/>
      <c r="AR61" s="98"/>
      <c r="AV61" s="113"/>
      <c r="AW61" s="113"/>
      <c r="AY61" s="97"/>
    </row>
    <row r="62" spans="1:51" x14ac:dyDescent="0.25">
      <c r="B62" s="213"/>
      <c r="C62" s="99"/>
      <c r="D62" s="99"/>
      <c r="E62" s="99"/>
      <c r="F62" s="99"/>
      <c r="G62" s="99"/>
      <c r="H62" s="99"/>
      <c r="I62" s="100"/>
      <c r="J62" s="100"/>
      <c r="K62" s="100"/>
      <c r="L62" s="100"/>
      <c r="M62" s="100"/>
      <c r="N62" s="100"/>
      <c r="O62" s="100"/>
      <c r="P62" s="100"/>
      <c r="Q62" s="100"/>
      <c r="R62" s="100"/>
      <c r="S62" s="139"/>
      <c r="T62" s="139"/>
      <c r="U62" s="139"/>
      <c r="V62" s="139"/>
      <c r="W62" s="98"/>
      <c r="X62" s="98"/>
      <c r="Y62" s="98"/>
      <c r="Z62" s="98"/>
      <c r="AA62" s="98"/>
      <c r="AB62" s="98"/>
      <c r="AC62" s="98"/>
      <c r="AD62" s="98"/>
      <c r="AE62" s="98"/>
      <c r="AM62" s="20"/>
      <c r="AN62" s="96"/>
      <c r="AO62" s="96"/>
      <c r="AP62" s="96"/>
      <c r="AQ62" s="96"/>
      <c r="AR62" s="98"/>
      <c r="AV62" s="113"/>
      <c r="AW62" s="113"/>
      <c r="AY62" s="97"/>
    </row>
    <row r="63" spans="1:51" x14ac:dyDescent="0.25">
      <c r="B63" s="123"/>
      <c r="C63" s="99"/>
      <c r="D63" s="99"/>
      <c r="E63" s="99"/>
      <c r="F63" s="99"/>
      <c r="G63" s="99"/>
      <c r="H63" s="99"/>
      <c r="I63" s="100"/>
      <c r="J63" s="100"/>
      <c r="K63" s="100"/>
      <c r="L63" s="100"/>
      <c r="M63" s="100"/>
      <c r="N63" s="100"/>
      <c r="O63" s="100"/>
      <c r="P63" s="100"/>
      <c r="Q63" s="100"/>
      <c r="R63" s="100"/>
      <c r="S63" s="139"/>
      <c r="T63" s="139"/>
      <c r="U63" s="139"/>
      <c r="V63" s="139"/>
      <c r="W63" s="98"/>
      <c r="X63" s="98"/>
      <c r="Y63" s="98"/>
      <c r="Z63" s="98"/>
      <c r="AA63" s="98"/>
      <c r="AB63" s="98"/>
      <c r="AC63" s="98"/>
      <c r="AD63" s="98"/>
      <c r="AE63" s="98"/>
      <c r="AM63" s="20"/>
      <c r="AN63" s="96"/>
      <c r="AO63" s="96"/>
      <c r="AP63" s="96"/>
      <c r="AQ63" s="96"/>
      <c r="AR63" s="98"/>
      <c r="AV63" s="113"/>
      <c r="AW63" s="113"/>
      <c r="AY63" s="97"/>
    </row>
    <row r="64" spans="1:51" x14ac:dyDescent="0.25">
      <c r="B64" s="199"/>
      <c r="C64" s="99"/>
      <c r="D64" s="99"/>
      <c r="E64" s="99"/>
      <c r="F64" s="99"/>
      <c r="G64" s="99"/>
      <c r="H64" s="99"/>
      <c r="I64" s="100"/>
      <c r="J64" s="100"/>
      <c r="K64" s="100"/>
      <c r="L64" s="100"/>
      <c r="M64" s="100"/>
      <c r="N64" s="100"/>
      <c r="O64" s="100"/>
      <c r="P64" s="100"/>
      <c r="Q64" s="100"/>
      <c r="R64" s="100"/>
      <c r="S64" s="139"/>
      <c r="T64" s="139"/>
      <c r="U64" s="139"/>
      <c r="V64" s="139"/>
      <c r="W64" s="98"/>
      <c r="X64" s="98"/>
      <c r="Y64" s="98"/>
      <c r="Z64" s="98"/>
      <c r="AA64" s="98"/>
      <c r="AB64" s="98"/>
      <c r="AC64" s="98"/>
      <c r="AD64" s="98"/>
      <c r="AE64" s="98"/>
      <c r="AM64" s="20"/>
      <c r="AN64" s="96"/>
      <c r="AO64" s="96"/>
      <c r="AP64" s="96"/>
      <c r="AQ64" s="96"/>
      <c r="AR64" s="98"/>
      <c r="AV64" s="113"/>
      <c r="AW64" s="113"/>
      <c r="AY64" s="97"/>
    </row>
    <row r="65" spans="1:51" x14ac:dyDescent="0.25">
      <c r="B65" s="123"/>
      <c r="C65" s="99"/>
      <c r="D65" s="99"/>
      <c r="E65" s="99"/>
      <c r="F65" s="99"/>
      <c r="G65" s="99"/>
      <c r="H65" s="99"/>
      <c r="I65" s="100"/>
      <c r="J65" s="100"/>
      <c r="K65" s="100"/>
      <c r="L65" s="100"/>
      <c r="M65" s="100"/>
      <c r="N65" s="100"/>
      <c r="O65" s="100"/>
      <c r="P65" s="100"/>
      <c r="Q65" s="100"/>
      <c r="R65" s="100"/>
      <c r="S65" s="139"/>
      <c r="T65" s="139"/>
      <c r="U65" s="139"/>
      <c r="V65" s="139"/>
      <c r="W65" s="98"/>
      <c r="X65" s="98"/>
      <c r="Y65" s="98"/>
      <c r="Z65" s="98"/>
      <c r="AA65" s="98"/>
      <c r="AB65" s="98"/>
      <c r="AC65" s="98"/>
      <c r="AD65" s="98"/>
      <c r="AE65" s="98"/>
      <c r="AM65" s="20"/>
      <c r="AN65" s="96"/>
      <c r="AO65" s="96"/>
      <c r="AP65" s="96"/>
      <c r="AQ65" s="96"/>
      <c r="AR65" s="98"/>
      <c r="AV65" s="113"/>
      <c r="AW65" s="113"/>
      <c r="AY65" s="97"/>
    </row>
    <row r="66" spans="1:51" x14ac:dyDescent="0.25">
      <c r="B66" s="199"/>
      <c r="C66" s="99"/>
      <c r="D66" s="99"/>
      <c r="E66" s="99"/>
      <c r="F66" s="99"/>
      <c r="G66" s="99"/>
      <c r="H66" s="99"/>
      <c r="I66" s="100"/>
      <c r="J66" s="100"/>
      <c r="K66" s="100"/>
      <c r="L66" s="100"/>
      <c r="M66" s="100"/>
      <c r="N66" s="100"/>
      <c r="O66" s="100"/>
      <c r="P66" s="100"/>
      <c r="Q66" s="100"/>
      <c r="R66" s="100"/>
      <c r="S66" s="139"/>
      <c r="T66" s="139"/>
      <c r="U66" s="139"/>
      <c r="V66" s="139"/>
      <c r="W66" s="98"/>
      <c r="X66" s="98"/>
      <c r="Y66" s="98"/>
      <c r="Z66" s="98"/>
      <c r="AA66" s="98"/>
      <c r="AB66" s="98"/>
      <c r="AC66" s="98"/>
      <c r="AD66" s="98"/>
      <c r="AE66" s="98"/>
      <c r="AM66" s="20"/>
      <c r="AN66" s="96"/>
      <c r="AO66" s="96"/>
      <c r="AP66" s="96"/>
      <c r="AQ66" s="96"/>
      <c r="AR66" s="98"/>
      <c r="AV66" s="113"/>
      <c r="AW66" s="113"/>
      <c r="AY66" s="97"/>
    </row>
    <row r="67" spans="1:51" x14ac:dyDescent="0.25">
      <c r="B67" s="123"/>
      <c r="C67" s="99"/>
      <c r="D67" s="99"/>
      <c r="E67" s="99"/>
      <c r="F67" s="99"/>
      <c r="G67" s="99"/>
      <c r="H67" s="99"/>
      <c r="I67" s="100"/>
      <c r="J67" s="100"/>
      <c r="K67" s="100"/>
      <c r="L67" s="100"/>
      <c r="M67" s="100"/>
      <c r="N67" s="100"/>
      <c r="O67" s="100"/>
      <c r="P67" s="100"/>
      <c r="Q67" s="100"/>
      <c r="R67" s="100"/>
      <c r="S67" s="139"/>
      <c r="T67" s="139"/>
      <c r="U67" s="139"/>
      <c r="V67" s="139"/>
      <c r="W67" s="98"/>
      <c r="X67" s="98"/>
      <c r="Y67" s="98"/>
      <c r="Z67" s="98"/>
      <c r="AA67" s="98"/>
      <c r="AB67" s="98"/>
      <c r="AC67" s="98"/>
      <c r="AD67" s="98"/>
      <c r="AE67" s="98"/>
      <c r="AM67" s="20"/>
      <c r="AN67" s="96"/>
      <c r="AO67" s="96"/>
      <c r="AP67" s="96"/>
      <c r="AQ67" s="96"/>
      <c r="AR67" s="98"/>
      <c r="AV67" s="113"/>
      <c r="AW67" s="113"/>
      <c r="AY67" s="97"/>
    </row>
    <row r="68" spans="1:51" x14ac:dyDescent="0.25">
      <c r="B68" s="199"/>
      <c r="C68" s="99"/>
      <c r="D68" s="99"/>
      <c r="E68" s="99"/>
      <c r="F68" s="99"/>
      <c r="G68" s="99"/>
      <c r="H68" s="99"/>
      <c r="I68" s="100"/>
      <c r="J68" s="100"/>
      <c r="K68" s="100"/>
      <c r="L68" s="100"/>
      <c r="M68" s="100"/>
      <c r="N68" s="100"/>
      <c r="O68" s="100"/>
      <c r="P68" s="100"/>
      <c r="Q68" s="100"/>
      <c r="R68" s="100"/>
      <c r="S68" s="139"/>
      <c r="T68" s="139"/>
      <c r="U68" s="139"/>
      <c r="V68" s="139"/>
      <c r="W68" s="98"/>
      <c r="X68" s="98"/>
      <c r="Y68" s="98"/>
      <c r="Z68" s="98"/>
      <c r="AA68" s="98"/>
      <c r="AB68" s="98"/>
      <c r="AC68" s="98"/>
      <c r="AD68" s="98"/>
      <c r="AE68" s="98"/>
      <c r="AM68" s="20"/>
      <c r="AN68" s="96"/>
      <c r="AO68" s="96"/>
      <c r="AP68" s="96"/>
      <c r="AQ68" s="96"/>
      <c r="AR68" s="98"/>
      <c r="AV68" s="113"/>
      <c r="AW68" s="113"/>
      <c r="AY68" s="97"/>
    </row>
    <row r="69" spans="1:51" x14ac:dyDescent="0.25">
      <c r="B69" s="114"/>
      <c r="C69" s="99"/>
      <c r="D69" s="99"/>
      <c r="E69" s="99"/>
      <c r="F69" s="99"/>
      <c r="G69" s="99"/>
      <c r="H69" s="99"/>
      <c r="I69" s="100"/>
      <c r="J69" s="100"/>
      <c r="K69" s="100"/>
      <c r="L69" s="100"/>
      <c r="M69" s="100"/>
      <c r="N69" s="100"/>
      <c r="O69" s="100"/>
      <c r="P69" s="100"/>
      <c r="Q69" s="100"/>
      <c r="R69" s="100"/>
      <c r="S69" s="139"/>
      <c r="T69" s="139"/>
      <c r="U69" s="139"/>
      <c r="V69" s="139"/>
      <c r="W69" s="98"/>
      <c r="X69" s="98"/>
      <c r="Y69" s="98"/>
      <c r="Z69" s="98"/>
      <c r="AA69" s="98"/>
      <c r="AB69" s="98"/>
      <c r="AC69" s="98"/>
      <c r="AD69" s="98"/>
      <c r="AE69" s="98"/>
      <c r="AM69" s="20"/>
      <c r="AN69" s="96"/>
      <c r="AO69" s="96"/>
      <c r="AP69" s="96"/>
      <c r="AQ69" s="96"/>
      <c r="AR69" s="98"/>
      <c r="AV69" s="113"/>
      <c r="AW69" s="113"/>
      <c r="AY69" s="97"/>
    </row>
    <row r="70" spans="1:51" x14ac:dyDescent="0.25">
      <c r="B70" s="123"/>
      <c r="C70" s="99"/>
      <c r="D70" s="99"/>
      <c r="E70" s="99"/>
      <c r="F70" s="99"/>
      <c r="G70" s="99"/>
      <c r="H70" s="99"/>
      <c r="I70" s="100"/>
      <c r="J70" s="100"/>
      <c r="K70" s="100"/>
      <c r="L70" s="100"/>
      <c r="M70" s="100"/>
      <c r="N70" s="100"/>
      <c r="O70" s="100"/>
      <c r="P70" s="100"/>
      <c r="Q70" s="100"/>
      <c r="R70" s="100"/>
      <c r="S70" s="139"/>
      <c r="T70" s="139"/>
      <c r="U70" s="139"/>
      <c r="V70" s="139"/>
      <c r="W70" s="98"/>
      <c r="X70" s="98"/>
      <c r="Y70" s="98"/>
      <c r="Z70" s="98"/>
      <c r="AA70" s="98"/>
      <c r="AB70" s="98"/>
      <c r="AC70" s="98"/>
      <c r="AD70" s="98"/>
      <c r="AE70" s="98"/>
      <c r="AM70" s="20"/>
      <c r="AN70" s="96"/>
      <c r="AO70" s="96"/>
      <c r="AP70" s="96"/>
      <c r="AQ70" s="96"/>
      <c r="AR70" s="98"/>
      <c r="AV70" s="113"/>
      <c r="AW70" s="113"/>
      <c r="AY70" s="97"/>
    </row>
    <row r="71" spans="1:51" x14ac:dyDescent="0.25">
      <c r="B71" s="114"/>
      <c r="C71" s="99"/>
      <c r="D71" s="99"/>
      <c r="E71" s="99"/>
      <c r="F71" s="99"/>
      <c r="G71" s="99"/>
      <c r="H71" s="99"/>
      <c r="I71" s="100"/>
      <c r="J71" s="100"/>
      <c r="K71" s="100"/>
      <c r="L71" s="100"/>
      <c r="M71" s="100"/>
      <c r="N71" s="100"/>
      <c r="O71" s="100"/>
      <c r="P71" s="100"/>
      <c r="Q71" s="100"/>
      <c r="R71" s="100"/>
      <c r="S71" s="139"/>
      <c r="T71" s="139"/>
      <c r="U71" s="139"/>
      <c r="V71" s="139"/>
      <c r="W71" s="98"/>
      <c r="X71" s="98"/>
      <c r="Y71" s="98"/>
      <c r="Z71" s="98"/>
      <c r="AA71" s="98"/>
      <c r="AB71" s="98"/>
      <c r="AC71" s="98"/>
      <c r="AD71" s="98"/>
      <c r="AE71" s="98"/>
      <c r="AM71" s="20"/>
      <c r="AN71" s="96"/>
      <c r="AO71" s="96"/>
      <c r="AP71" s="96"/>
      <c r="AQ71" s="96"/>
      <c r="AR71" s="98"/>
      <c r="AV71" s="113"/>
      <c r="AW71" s="113"/>
      <c r="AY71" s="97"/>
    </row>
    <row r="72" spans="1:51" x14ac:dyDescent="0.25">
      <c r="B72" s="81"/>
      <c r="C72" s="99"/>
      <c r="D72" s="99"/>
      <c r="E72" s="99"/>
      <c r="F72" s="99"/>
      <c r="G72" s="99"/>
      <c r="H72" s="99"/>
      <c r="I72" s="100"/>
      <c r="J72" s="100"/>
      <c r="K72" s="100"/>
      <c r="L72" s="100"/>
      <c r="M72" s="100"/>
      <c r="N72" s="100"/>
      <c r="O72" s="100"/>
      <c r="P72" s="100"/>
      <c r="Q72" s="100"/>
      <c r="R72" s="100"/>
      <c r="S72" s="139"/>
      <c r="T72" s="139"/>
      <c r="U72" s="139"/>
      <c r="V72" s="139"/>
      <c r="W72" s="98"/>
      <c r="X72" s="98"/>
      <c r="Y72" s="98"/>
      <c r="Z72" s="98"/>
      <c r="AA72" s="98"/>
      <c r="AB72" s="98"/>
      <c r="AC72" s="98"/>
      <c r="AD72" s="98"/>
      <c r="AE72" s="98"/>
      <c r="AM72" s="20"/>
      <c r="AN72" s="96"/>
      <c r="AO72" s="96"/>
      <c r="AP72" s="96"/>
      <c r="AQ72" s="96"/>
      <c r="AR72" s="98"/>
      <c r="AV72" s="113"/>
      <c r="AW72" s="113"/>
      <c r="AY72" s="97"/>
    </row>
    <row r="73" spans="1:51" x14ac:dyDescent="0.25">
      <c r="B73" s="81"/>
      <c r="C73" s="99"/>
      <c r="D73" s="99"/>
      <c r="E73" s="99"/>
      <c r="F73" s="99"/>
      <c r="G73" s="99"/>
      <c r="H73" s="99"/>
      <c r="I73" s="100"/>
      <c r="J73" s="100"/>
      <c r="K73" s="100"/>
      <c r="L73" s="100"/>
      <c r="M73" s="100"/>
      <c r="N73" s="100"/>
      <c r="O73" s="100"/>
      <c r="P73" s="100"/>
      <c r="Q73" s="100"/>
      <c r="R73" s="100"/>
      <c r="S73" s="139"/>
      <c r="T73" s="139"/>
      <c r="U73" s="139"/>
      <c r="V73" s="139"/>
      <c r="W73" s="98"/>
      <c r="X73" s="98"/>
      <c r="Y73" s="98"/>
      <c r="Z73" s="98"/>
      <c r="AA73" s="98"/>
      <c r="AB73" s="98"/>
      <c r="AC73" s="98"/>
      <c r="AD73" s="98"/>
      <c r="AE73" s="98"/>
      <c r="AM73" s="20"/>
      <c r="AN73" s="96"/>
      <c r="AO73" s="96"/>
      <c r="AP73" s="96"/>
      <c r="AQ73" s="96"/>
      <c r="AR73" s="98"/>
      <c r="AV73" s="113"/>
      <c r="AW73" s="113"/>
      <c r="AY73" s="97"/>
    </row>
    <row r="74" spans="1:51" x14ac:dyDescent="0.25">
      <c r="B74" s="81"/>
      <c r="C74" s="99"/>
      <c r="D74" s="99"/>
      <c r="E74" s="99"/>
      <c r="F74" s="99"/>
      <c r="G74" s="99"/>
      <c r="H74" s="99"/>
      <c r="I74" s="100"/>
      <c r="J74" s="100"/>
      <c r="K74" s="100"/>
      <c r="L74" s="100"/>
      <c r="M74" s="100"/>
      <c r="N74" s="100"/>
      <c r="O74" s="100"/>
      <c r="P74" s="100"/>
      <c r="Q74" s="100"/>
      <c r="R74" s="100"/>
      <c r="S74" s="139"/>
      <c r="T74" s="139"/>
      <c r="U74" s="139"/>
      <c r="V74" s="139"/>
      <c r="W74" s="98"/>
      <c r="X74" s="98"/>
      <c r="Y74" s="98"/>
      <c r="Z74" s="98"/>
      <c r="AA74" s="98"/>
      <c r="AB74" s="98"/>
      <c r="AC74" s="98"/>
      <c r="AD74" s="98"/>
      <c r="AE74" s="98"/>
      <c r="AM74" s="20"/>
      <c r="AN74" s="96"/>
      <c r="AO74" s="96"/>
      <c r="AP74" s="96"/>
      <c r="AQ74" s="96"/>
      <c r="AR74" s="98"/>
      <c r="AV74" s="113"/>
      <c r="AW74" s="113"/>
      <c r="AY74" s="97"/>
    </row>
    <row r="75" spans="1:51" x14ac:dyDescent="0.25">
      <c r="B75" s="81"/>
      <c r="C75" s="99"/>
      <c r="D75" s="99"/>
      <c r="E75" s="99"/>
      <c r="F75" s="99"/>
      <c r="G75" s="99"/>
      <c r="H75" s="99"/>
      <c r="I75" s="100"/>
      <c r="J75" s="100"/>
      <c r="K75" s="100"/>
      <c r="L75" s="100"/>
      <c r="M75" s="100"/>
      <c r="N75" s="100"/>
      <c r="O75" s="100"/>
      <c r="P75" s="100"/>
      <c r="Q75" s="100"/>
      <c r="R75" s="100"/>
      <c r="S75" s="139"/>
      <c r="T75" s="139"/>
      <c r="U75" s="139"/>
      <c r="V75" s="139"/>
      <c r="W75" s="98"/>
      <c r="X75" s="98"/>
      <c r="Y75" s="98"/>
      <c r="Z75" s="98"/>
      <c r="AA75" s="98"/>
      <c r="AB75" s="98"/>
      <c r="AC75" s="98"/>
      <c r="AD75" s="98"/>
      <c r="AE75" s="98"/>
      <c r="AM75" s="20"/>
      <c r="AN75" s="96"/>
      <c r="AO75" s="96"/>
      <c r="AP75" s="96"/>
      <c r="AQ75" s="96"/>
      <c r="AR75" s="98"/>
      <c r="AV75" s="113"/>
      <c r="AW75" s="113"/>
      <c r="AY75" s="97"/>
    </row>
    <row r="76" spans="1:51" x14ac:dyDescent="0.25">
      <c r="B76" s="81"/>
      <c r="C76" s="99"/>
      <c r="D76" s="99"/>
      <c r="E76" s="99"/>
      <c r="F76" s="99"/>
      <c r="G76" s="99"/>
      <c r="H76" s="99"/>
      <c r="I76" s="100"/>
      <c r="J76" s="100"/>
      <c r="K76" s="100"/>
      <c r="L76" s="100"/>
      <c r="M76" s="100"/>
      <c r="N76" s="100"/>
      <c r="O76" s="100"/>
      <c r="P76" s="100"/>
      <c r="Q76" s="100"/>
      <c r="R76" s="100"/>
      <c r="S76" s="139"/>
      <c r="T76" s="139"/>
      <c r="U76" s="139"/>
      <c r="V76" s="139"/>
      <c r="W76" s="98"/>
      <c r="X76" s="98"/>
      <c r="Y76" s="98"/>
      <c r="Z76" s="98"/>
      <c r="AA76" s="98"/>
      <c r="AB76" s="98"/>
      <c r="AC76" s="98"/>
      <c r="AD76" s="98"/>
      <c r="AE76" s="98"/>
      <c r="AM76" s="20"/>
      <c r="AN76" s="96"/>
      <c r="AO76" s="96"/>
      <c r="AP76" s="96"/>
      <c r="AQ76" s="96"/>
      <c r="AR76" s="98"/>
      <c r="AV76" s="113"/>
      <c r="AW76" s="113"/>
      <c r="AY76" s="97"/>
    </row>
    <row r="77" spans="1:51" x14ac:dyDescent="0.25">
      <c r="B77" s="136"/>
      <c r="C77" s="99"/>
      <c r="D77" s="99"/>
      <c r="E77" s="99"/>
      <c r="F77" s="99"/>
      <c r="G77" s="99"/>
      <c r="H77" s="99"/>
      <c r="I77" s="100"/>
      <c r="J77" s="100"/>
      <c r="K77" s="100"/>
      <c r="L77" s="100"/>
      <c r="M77" s="100"/>
      <c r="N77" s="100"/>
      <c r="O77" s="100"/>
      <c r="P77" s="100"/>
      <c r="Q77" s="100"/>
      <c r="R77" s="100"/>
      <c r="S77" s="139"/>
      <c r="T77" s="139"/>
      <c r="U77" s="139"/>
      <c r="V77" s="139"/>
      <c r="W77" s="98"/>
      <c r="X77" s="98"/>
      <c r="Y77" s="98"/>
      <c r="Z77" s="98"/>
      <c r="AA77" s="98"/>
      <c r="AB77" s="98"/>
      <c r="AC77" s="98"/>
      <c r="AD77" s="98"/>
      <c r="AE77" s="98"/>
      <c r="AM77" s="20"/>
      <c r="AN77" s="96"/>
      <c r="AO77" s="96"/>
      <c r="AP77" s="96"/>
      <c r="AQ77" s="96"/>
      <c r="AR77" s="98"/>
      <c r="AV77" s="113"/>
      <c r="AW77" s="113"/>
      <c r="AY77" s="97"/>
    </row>
    <row r="78" spans="1:51" x14ac:dyDescent="0.25">
      <c r="A78" s="98"/>
      <c r="B78" s="116"/>
      <c r="C78" s="115"/>
      <c r="D78" s="109"/>
      <c r="E78" s="115"/>
      <c r="F78" s="115"/>
      <c r="G78" s="99"/>
      <c r="H78" s="99"/>
      <c r="I78" s="99"/>
      <c r="J78" s="100"/>
      <c r="K78" s="100"/>
      <c r="L78" s="100"/>
      <c r="M78" s="100"/>
      <c r="N78" s="100"/>
      <c r="O78" s="100"/>
      <c r="P78" s="100"/>
      <c r="Q78" s="100"/>
      <c r="R78" s="100"/>
      <c r="S78" s="100"/>
      <c r="T78" s="214"/>
      <c r="U78" s="215"/>
      <c r="V78" s="215"/>
      <c r="AS78" s="94"/>
      <c r="AT78" s="94"/>
      <c r="AU78" s="94"/>
      <c r="AV78" s="94"/>
      <c r="AW78" s="94"/>
      <c r="AX78" s="94"/>
      <c r="AY78" s="94"/>
    </row>
    <row r="79" spans="1:51" x14ac:dyDescent="0.25">
      <c r="A79" s="98"/>
      <c r="B79" s="117"/>
      <c r="C79" s="118"/>
      <c r="D79" s="119"/>
      <c r="E79" s="118"/>
      <c r="F79" s="118"/>
      <c r="G79" s="118"/>
      <c r="H79" s="118"/>
      <c r="I79" s="118"/>
      <c r="J79" s="120"/>
      <c r="K79" s="120"/>
      <c r="L79" s="120"/>
      <c r="M79" s="120"/>
      <c r="N79" s="120"/>
      <c r="O79" s="120"/>
      <c r="P79" s="120"/>
      <c r="Q79" s="120"/>
      <c r="R79" s="120"/>
      <c r="S79" s="120"/>
      <c r="T79" s="216"/>
      <c r="U79" s="217"/>
      <c r="V79" s="217"/>
      <c r="AS79" s="94"/>
      <c r="AT79" s="94"/>
      <c r="AU79" s="94"/>
      <c r="AV79" s="94"/>
      <c r="AW79" s="94"/>
      <c r="AX79" s="94"/>
      <c r="AY79" s="94"/>
    </row>
    <row r="80" spans="1:51" x14ac:dyDescent="0.25">
      <c r="A80" s="98"/>
      <c r="B80" s="117"/>
      <c r="C80" s="118"/>
      <c r="D80" s="119"/>
      <c r="E80" s="118"/>
      <c r="F80" s="118"/>
      <c r="G80" s="118"/>
      <c r="H80" s="118"/>
      <c r="I80" s="118"/>
      <c r="J80" s="120"/>
      <c r="K80" s="120"/>
      <c r="L80" s="120"/>
      <c r="M80" s="120"/>
      <c r="N80" s="120"/>
      <c r="O80" s="120"/>
      <c r="P80" s="120"/>
      <c r="Q80" s="120"/>
      <c r="R80" s="120"/>
      <c r="S80" s="120"/>
      <c r="T80" s="216"/>
      <c r="U80" s="217"/>
      <c r="V80" s="217"/>
      <c r="AS80" s="94"/>
      <c r="AT80" s="94"/>
      <c r="AU80" s="94"/>
      <c r="AV80" s="94"/>
      <c r="AW80" s="94"/>
      <c r="AX80" s="94"/>
      <c r="AY80" s="94"/>
    </row>
    <row r="81" spans="1:51" x14ac:dyDescent="0.25">
      <c r="A81" s="98"/>
      <c r="B81" s="218"/>
      <c r="C81" s="118"/>
      <c r="D81" s="119"/>
      <c r="E81" s="118"/>
      <c r="F81" s="118"/>
      <c r="G81" s="118"/>
      <c r="H81" s="118"/>
      <c r="I81" s="118"/>
      <c r="J81" s="120"/>
      <c r="K81" s="120"/>
      <c r="L81" s="120"/>
      <c r="M81" s="120"/>
      <c r="N81" s="120"/>
      <c r="O81" s="120"/>
      <c r="P81" s="120"/>
      <c r="Q81" s="120"/>
      <c r="R81" s="120"/>
      <c r="S81" s="120"/>
      <c r="T81" s="216"/>
      <c r="U81" s="217"/>
      <c r="V81" s="217"/>
      <c r="AS81" s="94"/>
      <c r="AT81" s="94"/>
      <c r="AU81" s="94"/>
      <c r="AV81" s="94"/>
      <c r="AW81" s="94"/>
      <c r="AX81" s="94"/>
      <c r="AY81" s="94"/>
    </row>
    <row r="82" spans="1:51" x14ac:dyDescent="0.25">
      <c r="B82" s="218"/>
      <c r="C82" s="161"/>
      <c r="D82" s="161"/>
      <c r="E82" s="161"/>
      <c r="F82" s="161"/>
      <c r="G82" s="161"/>
      <c r="H82" s="161"/>
      <c r="I82" s="161"/>
      <c r="J82" s="161"/>
      <c r="K82" s="161"/>
      <c r="L82" s="161"/>
      <c r="M82" s="161"/>
      <c r="N82" s="161"/>
      <c r="O82" s="219"/>
      <c r="P82" s="220"/>
      <c r="Q82" s="220"/>
      <c r="R82" s="161"/>
      <c r="S82" s="161"/>
      <c r="T82" s="161"/>
      <c r="U82" s="161"/>
      <c r="V82" s="161"/>
      <c r="AS82" s="94"/>
      <c r="AT82" s="94"/>
      <c r="AU82" s="94"/>
      <c r="AV82" s="94"/>
      <c r="AW82" s="94"/>
      <c r="AX82" s="94"/>
      <c r="AY82" s="94"/>
    </row>
    <row r="83" spans="1:51" x14ac:dyDescent="0.25">
      <c r="B83" s="218"/>
      <c r="C83" s="161"/>
      <c r="D83" s="161"/>
      <c r="E83" s="161"/>
      <c r="F83" s="161"/>
      <c r="G83" s="161"/>
      <c r="H83" s="161"/>
      <c r="I83" s="161"/>
      <c r="J83" s="161"/>
      <c r="K83" s="161"/>
      <c r="L83" s="161"/>
      <c r="M83" s="161"/>
      <c r="N83" s="161"/>
      <c r="O83" s="219"/>
      <c r="P83" s="220"/>
      <c r="Q83" s="220"/>
      <c r="R83" s="161"/>
      <c r="S83" s="161"/>
      <c r="T83" s="161"/>
      <c r="U83" s="161"/>
      <c r="V83" s="161"/>
      <c r="AS83" s="94"/>
      <c r="AT83" s="94"/>
      <c r="AU83" s="94"/>
      <c r="AV83" s="94"/>
      <c r="AW83" s="94"/>
      <c r="AX83" s="94"/>
      <c r="AY83" s="94"/>
    </row>
    <row r="84" spans="1:51" x14ac:dyDescent="0.25">
      <c r="B84" s="161"/>
      <c r="C84" s="161"/>
      <c r="D84" s="161"/>
      <c r="E84" s="161"/>
      <c r="F84" s="161"/>
      <c r="G84" s="161"/>
      <c r="H84" s="161"/>
      <c r="I84" s="161"/>
      <c r="J84" s="161"/>
      <c r="K84" s="161"/>
      <c r="L84" s="161"/>
      <c r="M84" s="161"/>
      <c r="N84" s="161"/>
      <c r="O84" s="219"/>
      <c r="P84" s="220"/>
      <c r="Q84" s="220"/>
      <c r="R84" s="161"/>
      <c r="S84" s="161"/>
      <c r="T84" s="161"/>
      <c r="U84" s="161"/>
      <c r="V84" s="161"/>
      <c r="AS84" s="94"/>
      <c r="AT84" s="94"/>
      <c r="AU84" s="94"/>
      <c r="AV84" s="94"/>
      <c r="AW84" s="94"/>
      <c r="AX84" s="94"/>
      <c r="AY84" s="94"/>
    </row>
    <row r="85" spans="1:51" x14ac:dyDescent="0.25">
      <c r="B85" s="161"/>
      <c r="C85" s="161"/>
      <c r="D85" s="161"/>
      <c r="E85" s="161"/>
      <c r="F85" s="161"/>
      <c r="G85" s="161"/>
      <c r="H85" s="161"/>
      <c r="I85" s="161"/>
      <c r="J85" s="161"/>
      <c r="K85" s="161"/>
      <c r="L85" s="161"/>
      <c r="M85" s="161"/>
      <c r="N85" s="161"/>
      <c r="O85" s="219"/>
      <c r="P85" s="220"/>
      <c r="Q85" s="220"/>
      <c r="R85" s="220"/>
      <c r="S85" s="220"/>
      <c r="T85" s="161"/>
      <c r="U85" s="161"/>
      <c r="V85" s="161"/>
      <c r="AS85" s="94"/>
      <c r="AT85" s="94"/>
      <c r="AU85" s="94"/>
      <c r="AV85" s="94"/>
      <c r="AW85" s="94"/>
      <c r="AX85" s="94"/>
      <c r="AY85" s="94"/>
    </row>
    <row r="86" spans="1:51" x14ac:dyDescent="0.25">
      <c r="B86" s="161"/>
      <c r="C86" s="161"/>
      <c r="D86" s="161"/>
      <c r="E86" s="161"/>
      <c r="F86" s="161"/>
      <c r="G86" s="161"/>
      <c r="H86" s="161"/>
      <c r="I86" s="161"/>
      <c r="J86" s="161"/>
      <c r="K86" s="161"/>
      <c r="L86" s="161"/>
      <c r="M86" s="161"/>
      <c r="N86" s="161"/>
      <c r="O86" s="219"/>
      <c r="P86" s="220"/>
      <c r="Q86" s="220"/>
      <c r="R86" s="220"/>
      <c r="S86" s="220"/>
      <c r="T86" s="220"/>
      <c r="U86" s="161"/>
      <c r="V86" s="161"/>
      <c r="AS86" s="94"/>
      <c r="AT86" s="94"/>
      <c r="AU86" s="94"/>
      <c r="AV86" s="94"/>
      <c r="AW86" s="94"/>
      <c r="AX86" s="94"/>
      <c r="AY86" s="94"/>
    </row>
    <row r="87" spans="1:51" x14ac:dyDescent="0.25">
      <c r="B87" s="161"/>
      <c r="C87" s="161"/>
      <c r="D87" s="161"/>
      <c r="E87" s="161"/>
      <c r="F87" s="161"/>
      <c r="G87" s="161"/>
      <c r="H87" s="161"/>
      <c r="I87" s="161"/>
      <c r="J87" s="161"/>
      <c r="K87" s="161"/>
      <c r="L87" s="161"/>
      <c r="M87" s="161"/>
      <c r="N87" s="161"/>
      <c r="O87" s="219"/>
      <c r="P87" s="220"/>
      <c r="Q87" s="220"/>
      <c r="R87" s="220"/>
      <c r="S87" s="220"/>
      <c r="T87" s="220"/>
      <c r="U87" s="161"/>
      <c r="V87" s="161"/>
      <c r="AS87" s="94"/>
      <c r="AT87" s="94"/>
      <c r="AU87" s="94"/>
      <c r="AV87" s="94"/>
      <c r="AW87" s="94"/>
      <c r="AX87" s="94"/>
      <c r="AY87" s="94"/>
    </row>
    <row r="88" spans="1:51" x14ac:dyDescent="0.25">
      <c r="B88" s="161"/>
      <c r="C88" s="161"/>
      <c r="D88" s="161"/>
      <c r="E88" s="161"/>
      <c r="F88" s="161"/>
      <c r="G88" s="161"/>
      <c r="H88" s="161"/>
      <c r="I88" s="161"/>
      <c r="J88" s="161"/>
      <c r="K88" s="161"/>
      <c r="L88" s="161"/>
      <c r="M88" s="161"/>
      <c r="N88" s="161"/>
      <c r="O88" s="219"/>
      <c r="P88" s="220"/>
      <c r="Q88" s="161"/>
      <c r="R88" s="161"/>
      <c r="S88" s="161"/>
      <c r="T88" s="220"/>
      <c r="U88" s="161"/>
      <c r="V88" s="161"/>
      <c r="AS88" s="94"/>
      <c r="AT88" s="94"/>
      <c r="AU88" s="94"/>
      <c r="AV88" s="94"/>
      <c r="AW88" s="94"/>
      <c r="AX88" s="94"/>
      <c r="AY88" s="94"/>
    </row>
    <row r="89" spans="1:51" x14ac:dyDescent="0.25">
      <c r="O89" s="96"/>
      <c r="Q89" s="96"/>
      <c r="R89" s="96"/>
      <c r="S89" s="96"/>
      <c r="AS89" s="94"/>
      <c r="AT89" s="94"/>
      <c r="AU89" s="94"/>
      <c r="AV89" s="94"/>
      <c r="AW89" s="94"/>
      <c r="AX89" s="94"/>
      <c r="AY89" s="94"/>
    </row>
    <row r="90" spans="1:51" x14ac:dyDescent="0.25">
      <c r="O90" s="12"/>
      <c r="P90" s="96"/>
      <c r="Q90" s="96"/>
      <c r="R90" s="96"/>
      <c r="S90" s="96"/>
      <c r="T90" s="96"/>
      <c r="AS90" s="94"/>
      <c r="AT90" s="94"/>
      <c r="AU90" s="94"/>
      <c r="AV90" s="94"/>
      <c r="AW90" s="94"/>
      <c r="AX90" s="94"/>
      <c r="AY90" s="94"/>
    </row>
    <row r="91" spans="1:51" x14ac:dyDescent="0.25">
      <c r="O91" s="12"/>
      <c r="P91" s="96"/>
      <c r="Q91" s="96"/>
      <c r="R91" s="96"/>
      <c r="S91" s="96"/>
      <c r="T91" s="96"/>
      <c r="U91" s="96"/>
      <c r="AS91" s="94"/>
      <c r="AT91" s="94"/>
      <c r="AU91" s="94"/>
      <c r="AV91" s="94"/>
      <c r="AW91" s="94"/>
      <c r="AX91" s="94"/>
      <c r="AY91" s="94"/>
    </row>
    <row r="92" spans="1:51" x14ac:dyDescent="0.25">
      <c r="O92" s="12"/>
      <c r="P92" s="96"/>
      <c r="T92" s="96"/>
      <c r="U92" s="96"/>
      <c r="AS92" s="94"/>
      <c r="AT92" s="94"/>
      <c r="AU92" s="94"/>
      <c r="AV92" s="94"/>
      <c r="AW92" s="94"/>
      <c r="AX92" s="94"/>
      <c r="AY92" s="94"/>
    </row>
    <row r="104" spans="45:51" x14ac:dyDescent="0.25">
      <c r="AS104" s="94"/>
      <c r="AT104" s="94"/>
      <c r="AU104" s="94"/>
      <c r="AV104" s="94"/>
      <c r="AW104" s="94"/>
      <c r="AX104" s="94"/>
      <c r="AY104" s="94"/>
    </row>
  </sheetData>
  <protectedRanges>
    <protectedRange sqref="S78:T81"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8:R81" name="Range2_12_1_6_1_1"/>
    <protectedRange sqref="L78:M81" name="Range2_2_12_1_7_1_1"/>
    <protectedRange sqref="AS11:AS15" name="Range1_4_1_1_1_1"/>
    <protectedRange sqref="J11:J15 J26:J34" name="Range1_1_2_1_10_1_1_1_1"/>
    <protectedRange sqref="S38:S40 S55:S77 S42:S52" name="Range2_12_3_1_1_1_1"/>
    <protectedRange sqref="D38:H38 N55:R55 N59:R77 N38:R40 N42:R52" name="Range2_12_1_3_1_1_1_1"/>
    <protectedRange sqref="I38:M38 F49:M49 G48:M48 E59:M77 E55:M55 E50:M52 E39:M40 E57:H58 E42:M47" name="Range2_2_12_1_6_1_1_1_1"/>
    <protectedRange sqref="D55 D50:D52 D39:D40 D57:D77 D42:D47" name="Range2_1_1_1_1_11_1_1_1_1_1_1"/>
    <protectedRange sqref="C55 C50:C52 C39:C40 C57:C77 C42:C47" name="Range2_1_2_1_1_1_1_1"/>
    <protectedRange sqref="C38" name="Range2_3_1_1_1_1_1"/>
    <protectedRange sqref="Q35" name="Range1_16_3_1_1_1_1_1_2"/>
    <protectedRange sqref="P35" name="Range1_16_3_1_1_2"/>
    <protectedRange sqref="U35 V11:V34 X11:AB34" name="Range1_16_3_1_1_3"/>
    <protectedRange sqref="L6 D6 D8 O8:U8" name="Range1_16_3_1_1_7"/>
    <protectedRange sqref="J78:K81" name="Range2_2_12_1_4_1_1_1_1_1_1_1_1_1_1_1_1_1_1_1"/>
    <protectedRange sqref="I78:I81" name="Range2_2_12_1_7_1_1_2_2_1_2"/>
    <protectedRange sqref="F78:H81" name="Range2_2_12_1_3_1_2_1_1_1_1_2_1_1_1_1_1_1_1_1_1_1_1"/>
    <protectedRange sqref="E78:E81"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 AR16 AR20 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E49" name="Range2_2_12_1_6_1_1_1_1_2"/>
    <protectedRange sqref="D49" name="Range2_1_1_1_1_11_1_1_1_1_1_1_2"/>
    <protectedRange sqref="C49" name="Range2_1_2_1_1_1_1_1_2"/>
    <protectedRange sqref="N58:R58" name="Range2_12_1_3_1_1_1_1_2_1_2_2_2_2_2_2_2_2_2_2"/>
    <protectedRange sqref="I58:M58" name="Range2_2_12_1_6_1_1_1_1_3_1_2_2_2_3_2_2_2_2_2_2"/>
    <protectedRange sqref="N57:R57" name="Range2_12_1_3_1_1_1_1_2_1_2_2_2_2_2_2_3_2_2_2_2_2_2"/>
    <protectedRange sqref="I57:M57" name="Range2_2_12_1_6_1_1_1_1_3_1_2_2_2_3_2_2_3_2_2_2_2_2_2"/>
    <protectedRange sqref="E56" name="Range2_2_12_1_6_1_1_1_1_3_1_2_2_2_1_2_2_2_2_2_2_2_2_2_2_2_2_2"/>
    <protectedRange sqref="D56" name="Range2_1_1_1_1_11_1_1_1_1_1_1_3_1_2_2_2_1_2_2_2_2_2_2_2_2_2_2_2_2_2"/>
    <protectedRange sqref="N56:R56" name="Range2_12_1_3_1_1_1_1_2_1_2_2_2_2_2_2_3_2_2_2_2_2_2_2_2"/>
    <protectedRange sqref="I56:M56" name="Range2_2_12_1_6_1_1_1_1_3_1_2_2_2_3_2_2_3_2_2_2_2_2_2_2_2"/>
    <protectedRange sqref="G56:H56" name="Range2_2_12_1_6_1_1_1_1_2_2_1_2_2_2_2_2_2_3_2_2_2_2_2_2_2_2"/>
    <protectedRange sqref="F56" name="Range2_2_12_1_6_1_1_1_1_3_1_2_2_2_1_2_2_2_2_2_2_2_2_2_2_2_2_2_2_2"/>
    <protectedRange sqref="C56" name="Range2_1_2_1_1_1_1_1_3_1_2_2_1_2_1_2_2_2_2_2_2_2_2_2_2_2_2_2_2"/>
    <protectedRange sqref="Q10" name="Range1_16_3_1_1_1_1_1_4_1"/>
    <protectedRange sqref="AG10" name="Range1_16_3_1_1_1_1_1_3"/>
    <protectedRange sqref="AP10" name="Range1_16_3_1_1_1_1_1_5"/>
    <protectedRange sqref="F48" name="Range2_12_5_1_1_1_2_2_1_1_1_1_1_1_1_1_1_1_1_2_1_1_1_2_1_1_1_1_1_1_1_1_1_1_1_1_1_1_1_1_2_1_1_1_1_1_1_1_1_1_2_1_1_3_1_1_1_3_1_1_1_1_1_1_1_1_1_1_1_1_1_1_1_1_1_1_1_1_1_1_2_1_1_1_1_1_1_1_1_1_1_1_2_2_1_2_1_1_1_1_1_1_1_1_1_1_1_1_1_2_2_2_2_2_2_2_2_1_1_1_2_3_2__4"/>
    <protectedRange sqref="C48"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60" name="Range2_12_5_1_1_1_1_1_2_1_1_2_1_1_1_1_1_1_1_1_1_1_1_1_1_1_1_1_1_2_1_1_1_1_1_1_1_1_1_1_1_1_1_1_3_1_1_1_2_1_1_1_1_1_1_1_1_1_2_1_1_1_1_1_1_1_1_1_1_1_1_1_1_1_1_1_1_1_1_1_1_1_1_1_1_2_1_1_1_2_2_1_1"/>
    <protectedRange sqref="B61" name="Range2_12_5_1_1_1_2_1_1_1_1_1_1_1_1_1_1_1_2_1_2_1_1_1_1_1_1_1_1_1_2_1_1_1_1_1_1_1_1_1_1_1_1_1_1_1_1_1_1_1_1_1_1_1_1_1_1_1_1_1_1_1_1_1_1_1_1_1_1_1_1_1_1_1_2_1_1_1_1_1_1_1_1_1_2_1_2_1_1_1_1_1_2_1_1_1_1_1_1_1_1_2_1_1_1_1_1_2_1_1"/>
    <protectedRange sqref="AR13:AR15 AR17:AR19 AR21:AR23 AR11" name="Range1_16_3_1_1_5_1_2"/>
    <protectedRange sqref="AR25:AR34" name="Range1_16_3_1_1_5_2"/>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S41" name="Range2_12_3_1_1_1_1_1"/>
    <protectedRange sqref="N41:R41" name="Range2_12_1_3_1_1_1_1_1"/>
    <protectedRange sqref="E41:M41" name="Range2_2_12_1_6_1_1_1_1_1"/>
    <protectedRange sqref="D41" name="Range2_1_1_1_1_11_1_1_1_1_1_1_1"/>
    <protectedRange sqref="C41" name="Range2_1_2_1_1_1_1_1_1"/>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6"/>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3"/>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15 AA11:AA12 AA33:AA34 X33:Y34 AA14:AA15 X16:AB32">
    <cfRule type="containsText" dxfId="247" priority="48" operator="containsText" text="N/A">
      <formula>NOT(ISERROR(SEARCH("N/A",X11)))</formula>
    </cfRule>
    <cfRule type="cellIs" dxfId="246" priority="61" operator="equal">
      <formula>0</formula>
    </cfRule>
  </conditionalFormatting>
  <conditionalFormatting sqref="AC11:AE34 X11:Y15 AA11:AA12 AA33:AA34 X33:Y34 AA14:AA15 X16:AB32">
    <cfRule type="cellIs" dxfId="245" priority="60" operator="greaterThanOrEqual">
      <formula>1185</formula>
    </cfRule>
  </conditionalFormatting>
  <conditionalFormatting sqref="AC11:AE34 X11:Y15 AA11:AA12 AA33:AA34 X33:Y34 AA14:AA15 X16:AB32">
    <cfRule type="cellIs" dxfId="244" priority="59" operator="between">
      <formula>0.1</formula>
      <formula>1184</formula>
    </cfRule>
  </conditionalFormatting>
  <conditionalFormatting sqref="X8">
    <cfRule type="cellIs" dxfId="243" priority="58" operator="equal">
      <formula>0</formula>
    </cfRule>
  </conditionalFormatting>
  <conditionalFormatting sqref="X8">
    <cfRule type="cellIs" dxfId="242" priority="57" operator="greaterThan">
      <formula>1179</formula>
    </cfRule>
  </conditionalFormatting>
  <conditionalFormatting sqref="X8">
    <cfRule type="cellIs" dxfId="241" priority="56" operator="greaterThan">
      <formula>99</formula>
    </cfRule>
  </conditionalFormatting>
  <conditionalFormatting sqref="X8">
    <cfRule type="cellIs" dxfId="240" priority="55" operator="greaterThan">
      <formula>0.99</formula>
    </cfRule>
  </conditionalFormatting>
  <conditionalFormatting sqref="AB8">
    <cfRule type="cellIs" dxfId="239" priority="54" operator="equal">
      <formula>0</formula>
    </cfRule>
  </conditionalFormatting>
  <conditionalFormatting sqref="AB8">
    <cfRule type="cellIs" dxfId="238" priority="53" operator="greaterThan">
      <formula>1179</formula>
    </cfRule>
  </conditionalFormatting>
  <conditionalFormatting sqref="AB8">
    <cfRule type="cellIs" dxfId="237" priority="52" operator="greaterThan">
      <formula>99</formula>
    </cfRule>
  </conditionalFormatting>
  <conditionalFormatting sqref="AB8">
    <cfRule type="cellIs" dxfId="236" priority="51" operator="greaterThan">
      <formula>0.99</formula>
    </cfRule>
  </conditionalFormatting>
  <conditionalFormatting sqref="AH11:AH31">
    <cfRule type="cellIs" dxfId="235" priority="49" operator="greaterThan">
      <formula>$AH$8</formula>
    </cfRule>
    <cfRule type="cellIs" dxfId="234" priority="50" operator="greaterThan">
      <formula>$AH$8</formula>
    </cfRule>
  </conditionalFormatting>
  <conditionalFormatting sqref="AB11:AB12 AB33:AB34 AB14:AB15">
    <cfRule type="containsText" dxfId="233" priority="44" operator="containsText" text="N/A">
      <formula>NOT(ISERROR(SEARCH("N/A",AB11)))</formula>
    </cfRule>
    <cfRule type="cellIs" dxfId="232" priority="47" operator="equal">
      <formula>0</formula>
    </cfRule>
  </conditionalFormatting>
  <conditionalFormatting sqref="AB11:AB12 AB33:AB34 AB14:AB15">
    <cfRule type="cellIs" dxfId="231" priority="46" operator="greaterThanOrEqual">
      <formula>1185</formula>
    </cfRule>
  </conditionalFormatting>
  <conditionalFormatting sqref="AB11:AB12 AB33:AB34 AB14:AB15">
    <cfRule type="cellIs" dxfId="230" priority="45" operator="between">
      <formula>0.1</formula>
      <formula>1184</formula>
    </cfRule>
  </conditionalFormatting>
  <conditionalFormatting sqref="AN11:AN35 AO11:AO34">
    <cfRule type="cellIs" dxfId="229" priority="43" operator="equal">
      <formula>0</formula>
    </cfRule>
  </conditionalFormatting>
  <conditionalFormatting sqref="AN11:AN35 AO11:AO34">
    <cfRule type="cellIs" dxfId="228" priority="42" operator="greaterThan">
      <formula>1179</formula>
    </cfRule>
  </conditionalFormatting>
  <conditionalFormatting sqref="AN11:AN35 AO11:AO34">
    <cfRule type="cellIs" dxfId="227" priority="41" operator="greaterThan">
      <formula>99</formula>
    </cfRule>
  </conditionalFormatting>
  <conditionalFormatting sqref="AN11:AN35 AO11:AO34">
    <cfRule type="cellIs" dxfId="226" priority="40" operator="greaterThan">
      <formula>0.99</formula>
    </cfRule>
  </conditionalFormatting>
  <conditionalFormatting sqref="AQ11:AQ34">
    <cfRule type="cellIs" dxfId="225" priority="39" operator="equal">
      <formula>0</formula>
    </cfRule>
  </conditionalFormatting>
  <conditionalFormatting sqref="AQ11:AQ34">
    <cfRule type="cellIs" dxfId="224" priority="38" operator="greaterThan">
      <formula>1179</formula>
    </cfRule>
  </conditionalFormatting>
  <conditionalFormatting sqref="AQ11:AQ34">
    <cfRule type="cellIs" dxfId="223" priority="37" operator="greaterThan">
      <formula>99</formula>
    </cfRule>
  </conditionalFormatting>
  <conditionalFormatting sqref="AQ11:AQ34">
    <cfRule type="cellIs" dxfId="222" priority="36" operator="greaterThan">
      <formula>0.99</formula>
    </cfRule>
  </conditionalFormatting>
  <conditionalFormatting sqref="Z11:Z12 Z33:Z34 Z14:Z15">
    <cfRule type="containsText" dxfId="221" priority="32" operator="containsText" text="N/A">
      <formula>NOT(ISERROR(SEARCH("N/A",Z11)))</formula>
    </cfRule>
    <cfRule type="cellIs" dxfId="220" priority="35" operator="equal">
      <formula>0</formula>
    </cfRule>
  </conditionalFormatting>
  <conditionalFormatting sqref="Z11:Z12 Z33:Z34 Z14:Z15">
    <cfRule type="cellIs" dxfId="219" priority="34" operator="greaterThanOrEqual">
      <formula>1185</formula>
    </cfRule>
  </conditionalFormatting>
  <conditionalFormatting sqref="Z11:Z12 Z33:Z34 Z14:Z15">
    <cfRule type="cellIs" dxfId="218" priority="33" operator="between">
      <formula>0.1</formula>
      <formula>1184</formula>
    </cfRule>
  </conditionalFormatting>
  <conditionalFormatting sqref="AJ11:AN35">
    <cfRule type="cellIs" dxfId="217" priority="31" operator="equal">
      <formula>0</formula>
    </cfRule>
  </conditionalFormatting>
  <conditionalFormatting sqref="AJ11:AN35">
    <cfRule type="cellIs" dxfId="216" priority="30" operator="greaterThan">
      <formula>1179</formula>
    </cfRule>
  </conditionalFormatting>
  <conditionalFormatting sqref="AJ11:AN35">
    <cfRule type="cellIs" dxfId="215" priority="29" operator="greaterThan">
      <formula>99</formula>
    </cfRule>
  </conditionalFormatting>
  <conditionalFormatting sqref="AJ11:AN35">
    <cfRule type="cellIs" dxfId="214" priority="28" operator="greaterThan">
      <formula>0.99</formula>
    </cfRule>
  </conditionalFormatting>
  <conditionalFormatting sqref="AP11:AP34">
    <cfRule type="cellIs" dxfId="213" priority="27" operator="equal">
      <formula>0</formula>
    </cfRule>
  </conditionalFormatting>
  <conditionalFormatting sqref="AP11:AP34">
    <cfRule type="cellIs" dxfId="212" priority="26" operator="greaterThan">
      <formula>1179</formula>
    </cfRule>
  </conditionalFormatting>
  <conditionalFormatting sqref="AP11:AP34">
    <cfRule type="cellIs" dxfId="211" priority="25" operator="greaterThan">
      <formula>99</formula>
    </cfRule>
  </conditionalFormatting>
  <conditionalFormatting sqref="AP11:AP34">
    <cfRule type="cellIs" dxfId="210" priority="24" operator="greaterThan">
      <formula>0.99</formula>
    </cfRule>
  </conditionalFormatting>
  <conditionalFormatting sqref="AH32:AH34">
    <cfRule type="cellIs" dxfId="209" priority="22" operator="greaterThan">
      <formula>$AH$8</formula>
    </cfRule>
    <cfRule type="cellIs" dxfId="208" priority="23" operator="greaterThan">
      <formula>$AH$8</formula>
    </cfRule>
  </conditionalFormatting>
  <conditionalFormatting sqref="AI11:AI34">
    <cfRule type="cellIs" dxfId="207" priority="21" operator="greaterThan">
      <formula>$AI$8</formula>
    </cfRule>
  </conditionalFormatting>
  <conditionalFormatting sqref="AL32:AN34 AM12:AN12 AL11:AL31">
    <cfRule type="cellIs" dxfId="206" priority="20" operator="equal">
      <formula>0</formula>
    </cfRule>
  </conditionalFormatting>
  <conditionalFormatting sqref="AL32:AN34 AM12:AN12 AL11:AL31">
    <cfRule type="cellIs" dxfId="205" priority="19" operator="greaterThan">
      <formula>1179</formula>
    </cfRule>
  </conditionalFormatting>
  <conditionalFormatting sqref="AL32:AN34 AM12:AN12 AL11:AL31">
    <cfRule type="cellIs" dxfId="204" priority="18" operator="greaterThan">
      <formula>99</formula>
    </cfRule>
  </conditionalFormatting>
  <conditionalFormatting sqref="AL32:AN34 AM12:AN12 AL11:AL31">
    <cfRule type="cellIs" dxfId="203" priority="17" operator="greaterThan">
      <formula>0.99</formula>
    </cfRule>
  </conditionalFormatting>
  <conditionalFormatting sqref="AM16:AM34">
    <cfRule type="cellIs" dxfId="202" priority="16" operator="equal">
      <formula>0</formula>
    </cfRule>
  </conditionalFormatting>
  <conditionalFormatting sqref="AM16:AM34">
    <cfRule type="cellIs" dxfId="201" priority="15" operator="greaterThan">
      <formula>1179</formula>
    </cfRule>
  </conditionalFormatting>
  <conditionalFormatting sqref="AM16:AM34">
    <cfRule type="cellIs" dxfId="200" priority="14" operator="greaterThan">
      <formula>99</formula>
    </cfRule>
  </conditionalFormatting>
  <conditionalFormatting sqref="AM16:AM34">
    <cfRule type="cellIs" dxfId="199" priority="13" operator="greaterThan">
      <formula>0.99</formula>
    </cfRule>
  </conditionalFormatting>
  <conditionalFormatting sqref="AA13">
    <cfRule type="containsText" dxfId="198" priority="9" operator="containsText" text="N/A">
      <formula>NOT(ISERROR(SEARCH("N/A",AA13)))</formula>
    </cfRule>
    <cfRule type="cellIs" dxfId="197" priority="12" operator="equal">
      <formula>0</formula>
    </cfRule>
  </conditionalFormatting>
  <conditionalFormatting sqref="AA13">
    <cfRule type="cellIs" dxfId="196" priority="11" operator="greaterThanOrEqual">
      <formula>1185</formula>
    </cfRule>
  </conditionalFormatting>
  <conditionalFormatting sqref="AA13">
    <cfRule type="cellIs" dxfId="195" priority="10" operator="between">
      <formula>0.1</formula>
      <formula>1184</formula>
    </cfRule>
  </conditionalFormatting>
  <conditionalFormatting sqref="AB13">
    <cfRule type="containsText" dxfId="194" priority="5" operator="containsText" text="N/A">
      <formula>NOT(ISERROR(SEARCH("N/A",AB13)))</formula>
    </cfRule>
    <cfRule type="cellIs" dxfId="193" priority="8" operator="equal">
      <formula>0</formula>
    </cfRule>
  </conditionalFormatting>
  <conditionalFormatting sqref="AB13">
    <cfRule type="cellIs" dxfId="192" priority="7" operator="greaterThanOrEqual">
      <formula>1185</formula>
    </cfRule>
  </conditionalFormatting>
  <conditionalFormatting sqref="AB13">
    <cfRule type="cellIs" dxfId="191" priority="6" operator="between">
      <formula>0.1</formula>
      <formula>1184</formula>
    </cfRule>
  </conditionalFormatting>
  <conditionalFormatting sqref="Z13">
    <cfRule type="containsText" dxfId="190" priority="1" operator="containsText" text="N/A">
      <formula>NOT(ISERROR(SEARCH("N/A",Z13)))</formula>
    </cfRule>
    <cfRule type="cellIs" dxfId="189" priority="4" operator="equal">
      <formula>0</formula>
    </cfRule>
  </conditionalFormatting>
  <conditionalFormatting sqref="Z13">
    <cfRule type="cellIs" dxfId="188" priority="3" operator="greaterThanOrEqual">
      <formula>1185</formula>
    </cfRule>
  </conditionalFormatting>
  <conditionalFormatting sqref="Z13">
    <cfRule type="cellIs" dxfId="187" priority="2" operator="between">
      <formula>0.1</formula>
      <formula>1184</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04"/>
  <sheetViews>
    <sheetView showWhiteSpace="0" topLeftCell="A37" zoomScaleNormal="100" workbookViewId="0">
      <selection activeCell="B53" sqref="B53:B55"/>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125</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237"/>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40" t="s">
        <v>10</v>
      </c>
      <c r="I7" s="108" t="s">
        <v>11</v>
      </c>
      <c r="J7" s="108" t="s">
        <v>12</v>
      </c>
      <c r="K7" s="108" t="s">
        <v>13</v>
      </c>
      <c r="L7" s="12"/>
      <c r="M7" s="12"/>
      <c r="N7" s="12"/>
      <c r="O7" s="240"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42611</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26559</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238" t="s">
        <v>51</v>
      </c>
      <c r="V9" s="238" t="s">
        <v>52</v>
      </c>
      <c r="W9" s="283" t="s">
        <v>53</v>
      </c>
      <c r="X9" s="284" t="s">
        <v>54</v>
      </c>
      <c r="Y9" s="285"/>
      <c r="Z9" s="285"/>
      <c r="AA9" s="285"/>
      <c r="AB9" s="285"/>
      <c r="AC9" s="285"/>
      <c r="AD9" s="285"/>
      <c r="AE9" s="286"/>
      <c r="AF9" s="236" t="s">
        <v>55</v>
      </c>
      <c r="AG9" s="236" t="s">
        <v>56</v>
      </c>
      <c r="AH9" s="272" t="s">
        <v>57</v>
      </c>
      <c r="AI9" s="287" t="s">
        <v>58</v>
      </c>
      <c r="AJ9" s="238" t="s">
        <v>59</v>
      </c>
      <c r="AK9" s="238" t="s">
        <v>60</v>
      </c>
      <c r="AL9" s="238" t="s">
        <v>61</v>
      </c>
      <c r="AM9" s="238" t="s">
        <v>62</v>
      </c>
      <c r="AN9" s="238" t="s">
        <v>63</v>
      </c>
      <c r="AO9" s="238" t="s">
        <v>64</v>
      </c>
      <c r="AP9" s="238" t="s">
        <v>65</v>
      </c>
      <c r="AQ9" s="270" t="s">
        <v>66</v>
      </c>
      <c r="AR9" s="238" t="s">
        <v>67</v>
      </c>
      <c r="AS9" s="272" t="s">
        <v>68</v>
      </c>
      <c r="AV9" s="35" t="s">
        <v>69</v>
      </c>
      <c r="AW9" s="35" t="s">
        <v>70</v>
      </c>
      <c r="AY9" s="36" t="s">
        <v>71</v>
      </c>
    </row>
    <row r="10" spans="2:51" x14ac:dyDescent="0.25">
      <c r="B10" s="238" t="s">
        <v>72</v>
      </c>
      <c r="C10" s="238" t="s">
        <v>73</v>
      </c>
      <c r="D10" s="238" t="s">
        <v>74</v>
      </c>
      <c r="E10" s="238" t="s">
        <v>75</v>
      </c>
      <c r="F10" s="238" t="s">
        <v>74</v>
      </c>
      <c r="G10" s="238" t="s">
        <v>75</v>
      </c>
      <c r="H10" s="266"/>
      <c r="I10" s="238" t="s">
        <v>75</v>
      </c>
      <c r="J10" s="238" t="s">
        <v>75</v>
      </c>
      <c r="K10" s="238" t="s">
        <v>75</v>
      </c>
      <c r="L10" s="28" t="s">
        <v>29</v>
      </c>
      <c r="M10" s="269"/>
      <c r="N10" s="28" t="s">
        <v>29</v>
      </c>
      <c r="O10" s="271"/>
      <c r="P10" s="271"/>
      <c r="Q10" s="1">
        <f>'AUG 28'!Q34</f>
        <v>15071404</v>
      </c>
      <c r="R10" s="280"/>
      <c r="S10" s="281"/>
      <c r="T10" s="282"/>
      <c r="U10" s="238" t="s">
        <v>75</v>
      </c>
      <c r="V10" s="238" t="s">
        <v>75</v>
      </c>
      <c r="W10" s="283"/>
      <c r="X10" s="37" t="s">
        <v>76</v>
      </c>
      <c r="Y10" s="37" t="s">
        <v>77</v>
      </c>
      <c r="Z10" s="37" t="s">
        <v>78</v>
      </c>
      <c r="AA10" s="37" t="s">
        <v>79</v>
      </c>
      <c r="AB10" s="37" t="s">
        <v>80</v>
      </c>
      <c r="AC10" s="37" t="s">
        <v>81</v>
      </c>
      <c r="AD10" s="37" t="s">
        <v>82</v>
      </c>
      <c r="AE10" s="37" t="s">
        <v>83</v>
      </c>
      <c r="AF10" s="38"/>
      <c r="AG10" s="1">
        <f>'AUG 28'!AG34</f>
        <v>49657944</v>
      </c>
      <c r="AH10" s="272"/>
      <c r="AI10" s="288"/>
      <c r="AJ10" s="238" t="s">
        <v>84</v>
      </c>
      <c r="AK10" s="238" t="s">
        <v>84</v>
      </c>
      <c r="AL10" s="238" t="s">
        <v>84</v>
      </c>
      <c r="AM10" s="238" t="s">
        <v>84</v>
      </c>
      <c r="AN10" s="238" t="s">
        <v>84</v>
      </c>
      <c r="AO10" s="238" t="s">
        <v>84</v>
      </c>
      <c r="AP10" s="1">
        <f>'AUG 28'!AP34</f>
        <v>11198129</v>
      </c>
      <c r="AQ10" s="271"/>
      <c r="AR10" s="239" t="s">
        <v>85</v>
      </c>
      <c r="AS10" s="272"/>
      <c r="AV10" s="39" t="s">
        <v>86</v>
      </c>
      <c r="AW10" s="39" t="s">
        <v>87</v>
      </c>
      <c r="AY10" s="80" t="s">
        <v>126</v>
      </c>
    </row>
    <row r="11" spans="2:51" x14ac:dyDescent="0.25">
      <c r="B11" s="40">
        <v>2</v>
      </c>
      <c r="C11" s="40">
        <v>4.1666666666666664E-2</v>
      </c>
      <c r="D11" s="102">
        <v>6</v>
      </c>
      <c r="E11" s="41">
        <f t="shared" ref="E11:E34" si="0">D11/1.42</f>
        <v>4.2253521126760569</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130</v>
      </c>
      <c r="P11" s="103">
        <v>109</v>
      </c>
      <c r="Q11" s="103">
        <v>15076392</v>
      </c>
      <c r="R11" s="46">
        <f>IF(ISBLANK(Q11),"-",Q11-Q10)</f>
        <v>4988</v>
      </c>
      <c r="S11" s="47">
        <f>R11*24/1000</f>
        <v>119.712</v>
      </c>
      <c r="T11" s="47">
        <f>R11/1000</f>
        <v>4.9880000000000004</v>
      </c>
      <c r="U11" s="104">
        <v>5</v>
      </c>
      <c r="V11" s="104">
        <f>U11</f>
        <v>5</v>
      </c>
      <c r="W11" s="105" t="s">
        <v>131</v>
      </c>
      <c r="X11" s="107">
        <v>0</v>
      </c>
      <c r="Y11" s="107">
        <v>0</v>
      </c>
      <c r="Z11" s="107">
        <v>1096</v>
      </c>
      <c r="AA11" s="107">
        <v>1185</v>
      </c>
      <c r="AB11" s="107">
        <v>1076</v>
      </c>
      <c r="AC11" s="48" t="s">
        <v>90</v>
      </c>
      <c r="AD11" s="48" t="s">
        <v>90</v>
      </c>
      <c r="AE11" s="48" t="s">
        <v>90</v>
      </c>
      <c r="AF11" s="106" t="s">
        <v>90</v>
      </c>
      <c r="AG11" s="112">
        <v>49658926</v>
      </c>
      <c r="AH11" s="49">
        <f>IF(ISBLANK(AG11),"-",AG11-AG10)</f>
        <v>982</v>
      </c>
      <c r="AI11" s="50">
        <f>AH11/T11</f>
        <v>196.87249398556534</v>
      </c>
      <c r="AJ11" s="95">
        <v>0</v>
      </c>
      <c r="AK11" s="95">
        <v>0</v>
      </c>
      <c r="AL11" s="95">
        <v>1</v>
      </c>
      <c r="AM11" s="95">
        <v>1</v>
      </c>
      <c r="AN11" s="95">
        <v>1</v>
      </c>
      <c r="AO11" s="95">
        <v>0.6</v>
      </c>
      <c r="AP11" s="107">
        <v>11198558</v>
      </c>
      <c r="AQ11" s="107">
        <f t="shared" ref="AQ11:AQ34" si="1">AP11-AP10</f>
        <v>429</v>
      </c>
      <c r="AR11" s="51"/>
      <c r="AS11" s="52" t="s">
        <v>113</v>
      </c>
      <c r="AV11" s="39" t="s">
        <v>88</v>
      </c>
      <c r="AW11" s="39" t="s">
        <v>91</v>
      </c>
      <c r="AY11" s="80" t="s">
        <v>125</v>
      </c>
    </row>
    <row r="12" spans="2:51" x14ac:dyDescent="0.25">
      <c r="B12" s="40">
        <v>2.0416666666666701</v>
      </c>
      <c r="C12" s="40">
        <v>8.3333333333333329E-2</v>
      </c>
      <c r="D12" s="102">
        <v>6</v>
      </c>
      <c r="E12" s="41">
        <f t="shared" si="0"/>
        <v>4.2253521126760569</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121</v>
      </c>
      <c r="P12" s="103">
        <v>110</v>
      </c>
      <c r="Q12" s="103">
        <v>15080882</v>
      </c>
      <c r="R12" s="46">
        <f t="shared" ref="R12:R34" si="4">IF(ISBLANK(Q12),"-",Q12-Q11)</f>
        <v>4490</v>
      </c>
      <c r="S12" s="47">
        <f t="shared" ref="S12:S34" si="5">R12*24/1000</f>
        <v>107.76</v>
      </c>
      <c r="T12" s="47">
        <f t="shared" ref="T12:T34" si="6">R12/1000</f>
        <v>4.49</v>
      </c>
      <c r="U12" s="104">
        <v>5.8</v>
      </c>
      <c r="V12" s="104">
        <f t="shared" ref="V12:V34" si="7">U12</f>
        <v>5.8</v>
      </c>
      <c r="W12" s="105" t="s">
        <v>131</v>
      </c>
      <c r="X12" s="107">
        <v>0</v>
      </c>
      <c r="Y12" s="107">
        <v>0</v>
      </c>
      <c r="Z12" s="107">
        <v>1076</v>
      </c>
      <c r="AA12" s="107">
        <v>1185</v>
      </c>
      <c r="AB12" s="107">
        <v>1076</v>
      </c>
      <c r="AC12" s="48" t="s">
        <v>90</v>
      </c>
      <c r="AD12" s="48" t="s">
        <v>90</v>
      </c>
      <c r="AE12" s="48" t="s">
        <v>90</v>
      </c>
      <c r="AF12" s="106" t="s">
        <v>90</v>
      </c>
      <c r="AG12" s="112">
        <v>49659802</v>
      </c>
      <c r="AH12" s="49">
        <f>IF(ISBLANK(AG12),"-",AG12-AG11)</f>
        <v>876</v>
      </c>
      <c r="AI12" s="50">
        <f t="shared" ref="AI12:AI34" si="8">AH12/T12</f>
        <v>195.10022271714922</v>
      </c>
      <c r="AJ12" s="95">
        <v>0</v>
      </c>
      <c r="AK12" s="95">
        <v>0</v>
      </c>
      <c r="AL12" s="95">
        <v>1</v>
      </c>
      <c r="AM12" s="95">
        <v>1</v>
      </c>
      <c r="AN12" s="95">
        <v>1</v>
      </c>
      <c r="AO12" s="95">
        <v>0.6</v>
      </c>
      <c r="AP12" s="107">
        <v>11199156</v>
      </c>
      <c r="AQ12" s="107">
        <f t="shared" si="1"/>
        <v>598</v>
      </c>
      <c r="AR12" s="110">
        <v>0.8</v>
      </c>
      <c r="AS12" s="52" t="s">
        <v>113</v>
      </c>
      <c r="AV12" s="39" t="s">
        <v>92</v>
      </c>
      <c r="AW12" s="39" t="s">
        <v>93</v>
      </c>
      <c r="AY12" s="80" t="s">
        <v>124</v>
      </c>
    </row>
    <row r="13" spans="2:51" x14ac:dyDescent="0.25">
      <c r="B13" s="40">
        <v>2.0833333333333299</v>
      </c>
      <c r="C13" s="40">
        <v>0.125</v>
      </c>
      <c r="D13" s="102">
        <v>6</v>
      </c>
      <c r="E13" s="41">
        <f t="shared" si="0"/>
        <v>4.2253521126760569</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123</v>
      </c>
      <c r="P13" s="103">
        <v>107</v>
      </c>
      <c r="Q13" s="103">
        <v>15085340</v>
      </c>
      <c r="R13" s="46">
        <f t="shared" si="4"/>
        <v>4458</v>
      </c>
      <c r="S13" s="47">
        <f t="shared" si="5"/>
        <v>106.992</v>
      </c>
      <c r="T13" s="47">
        <f t="shared" si="6"/>
        <v>4.4580000000000002</v>
      </c>
      <c r="U13" s="104">
        <v>6.3</v>
      </c>
      <c r="V13" s="104">
        <f t="shared" si="7"/>
        <v>6.3</v>
      </c>
      <c r="W13" s="105" t="s">
        <v>131</v>
      </c>
      <c r="X13" s="107">
        <v>0</v>
      </c>
      <c r="Y13" s="107">
        <v>0</v>
      </c>
      <c r="Z13" s="107">
        <v>1066</v>
      </c>
      <c r="AA13" s="107">
        <v>1185</v>
      </c>
      <c r="AB13" s="107">
        <v>1066</v>
      </c>
      <c r="AC13" s="48" t="s">
        <v>90</v>
      </c>
      <c r="AD13" s="48" t="s">
        <v>90</v>
      </c>
      <c r="AE13" s="48" t="s">
        <v>90</v>
      </c>
      <c r="AF13" s="106" t="s">
        <v>90</v>
      </c>
      <c r="AG13" s="112">
        <v>49660666</v>
      </c>
      <c r="AH13" s="49">
        <f>IF(ISBLANK(AG13),"-",AG13-AG12)</f>
        <v>864</v>
      </c>
      <c r="AI13" s="50">
        <f t="shared" si="8"/>
        <v>193.80888290713324</v>
      </c>
      <c r="AJ13" s="95">
        <v>0</v>
      </c>
      <c r="AK13" s="95">
        <v>0</v>
      </c>
      <c r="AL13" s="95">
        <v>1</v>
      </c>
      <c r="AM13" s="95">
        <v>1</v>
      </c>
      <c r="AN13" s="95">
        <v>1</v>
      </c>
      <c r="AO13" s="95">
        <v>0.6</v>
      </c>
      <c r="AP13" s="107">
        <v>11199586</v>
      </c>
      <c r="AQ13" s="107">
        <f t="shared" si="1"/>
        <v>430</v>
      </c>
      <c r="AR13" s="51"/>
      <c r="AS13" s="52" t="s">
        <v>113</v>
      </c>
      <c r="AV13" s="39" t="s">
        <v>94</v>
      </c>
      <c r="AW13" s="39" t="s">
        <v>95</v>
      </c>
      <c r="AY13" s="80" t="s">
        <v>129</v>
      </c>
    </row>
    <row r="14" spans="2:51" x14ac:dyDescent="0.25">
      <c r="B14" s="40">
        <v>2.125</v>
      </c>
      <c r="C14" s="40">
        <v>0.16666666666666699</v>
      </c>
      <c r="D14" s="102">
        <v>6</v>
      </c>
      <c r="E14" s="41">
        <f t="shared" si="0"/>
        <v>4.2253521126760569</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150</v>
      </c>
      <c r="P14" s="103">
        <v>91</v>
      </c>
      <c r="Q14" s="103">
        <v>15089374</v>
      </c>
      <c r="R14" s="46">
        <f t="shared" si="4"/>
        <v>4034</v>
      </c>
      <c r="S14" s="47">
        <f t="shared" si="5"/>
        <v>96.816000000000003</v>
      </c>
      <c r="T14" s="47">
        <f t="shared" si="6"/>
        <v>4.0339999999999998</v>
      </c>
      <c r="U14" s="104">
        <v>8.1999999999999993</v>
      </c>
      <c r="V14" s="104">
        <f t="shared" si="7"/>
        <v>8.1999999999999993</v>
      </c>
      <c r="W14" s="105" t="s">
        <v>131</v>
      </c>
      <c r="X14" s="107">
        <v>0</v>
      </c>
      <c r="Y14" s="107">
        <v>0</v>
      </c>
      <c r="Z14" s="107">
        <v>1087</v>
      </c>
      <c r="AA14" s="107">
        <v>1185</v>
      </c>
      <c r="AB14" s="107">
        <v>1087</v>
      </c>
      <c r="AC14" s="48" t="s">
        <v>90</v>
      </c>
      <c r="AD14" s="48" t="s">
        <v>90</v>
      </c>
      <c r="AE14" s="48" t="s">
        <v>90</v>
      </c>
      <c r="AF14" s="106" t="s">
        <v>90</v>
      </c>
      <c r="AG14" s="112">
        <v>49661532</v>
      </c>
      <c r="AH14" s="49">
        <f t="shared" ref="AH14:AH34" si="9">IF(ISBLANK(AG14),"-",AG14-AG13)</f>
        <v>866</v>
      </c>
      <c r="AI14" s="50">
        <f t="shared" si="8"/>
        <v>214.67526028755577</v>
      </c>
      <c r="AJ14" s="95">
        <v>0</v>
      </c>
      <c r="AK14" s="95">
        <v>0</v>
      </c>
      <c r="AL14" s="95">
        <v>1</v>
      </c>
      <c r="AM14" s="95">
        <v>1</v>
      </c>
      <c r="AN14" s="95">
        <v>1</v>
      </c>
      <c r="AO14" s="95">
        <v>0.6</v>
      </c>
      <c r="AP14" s="107">
        <v>11199758</v>
      </c>
      <c r="AQ14" s="107">
        <f>AP14-AP13</f>
        <v>172</v>
      </c>
      <c r="AR14" s="51"/>
      <c r="AS14" s="52" t="s">
        <v>113</v>
      </c>
      <c r="AT14" s="54"/>
      <c r="AV14" s="39" t="s">
        <v>96</v>
      </c>
      <c r="AW14" s="39" t="s">
        <v>97</v>
      </c>
      <c r="AY14" s="80" t="s">
        <v>146</v>
      </c>
    </row>
    <row r="15" spans="2:51" ht="14.25" customHeight="1" x14ac:dyDescent="0.25">
      <c r="B15" s="40">
        <v>2.1666666666666701</v>
      </c>
      <c r="C15" s="40">
        <v>0.20833333333333301</v>
      </c>
      <c r="D15" s="102">
        <v>6</v>
      </c>
      <c r="E15" s="41">
        <f t="shared" si="0"/>
        <v>4.2253521126760569</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123</v>
      </c>
      <c r="P15" s="103">
        <v>117</v>
      </c>
      <c r="Q15" s="103">
        <v>15093844</v>
      </c>
      <c r="R15" s="46">
        <f t="shared" si="4"/>
        <v>4470</v>
      </c>
      <c r="S15" s="47">
        <f t="shared" si="5"/>
        <v>107.28</v>
      </c>
      <c r="T15" s="47">
        <f t="shared" si="6"/>
        <v>4.47</v>
      </c>
      <c r="U15" s="104">
        <v>9.5</v>
      </c>
      <c r="V15" s="104">
        <f t="shared" si="7"/>
        <v>9.5</v>
      </c>
      <c r="W15" s="105" t="s">
        <v>131</v>
      </c>
      <c r="X15" s="107">
        <v>0</v>
      </c>
      <c r="Y15" s="107">
        <v>0</v>
      </c>
      <c r="Z15" s="107">
        <v>1116</v>
      </c>
      <c r="AA15" s="107">
        <v>1185</v>
      </c>
      <c r="AB15" s="107">
        <v>1116</v>
      </c>
      <c r="AC15" s="48" t="s">
        <v>90</v>
      </c>
      <c r="AD15" s="48" t="s">
        <v>90</v>
      </c>
      <c r="AE15" s="48" t="s">
        <v>90</v>
      </c>
      <c r="AF15" s="106" t="s">
        <v>90</v>
      </c>
      <c r="AG15" s="112">
        <v>49662620</v>
      </c>
      <c r="AH15" s="49">
        <f t="shared" si="9"/>
        <v>1088</v>
      </c>
      <c r="AI15" s="50">
        <f t="shared" si="8"/>
        <v>243.40044742729307</v>
      </c>
      <c r="AJ15" s="95">
        <v>0</v>
      </c>
      <c r="AK15" s="95">
        <v>0</v>
      </c>
      <c r="AL15" s="95">
        <v>1</v>
      </c>
      <c r="AM15" s="95">
        <v>1</v>
      </c>
      <c r="AN15" s="95">
        <v>1</v>
      </c>
      <c r="AO15" s="95">
        <v>0.6</v>
      </c>
      <c r="AP15" s="107">
        <v>11199918</v>
      </c>
      <c r="AQ15" s="107">
        <f>AP15-AP14</f>
        <v>160</v>
      </c>
      <c r="AR15" s="51"/>
      <c r="AS15" s="52" t="s">
        <v>113</v>
      </c>
      <c r="AV15" s="39" t="s">
        <v>98</v>
      </c>
      <c r="AW15" s="39" t="s">
        <v>99</v>
      </c>
      <c r="AY15" s="94"/>
    </row>
    <row r="16" spans="2:51" x14ac:dyDescent="0.25">
      <c r="B16" s="40">
        <v>2.2083333333333299</v>
      </c>
      <c r="C16" s="40">
        <v>0.25</v>
      </c>
      <c r="D16" s="102">
        <v>7</v>
      </c>
      <c r="E16" s="41">
        <f t="shared" si="0"/>
        <v>4.9295774647887329</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136</v>
      </c>
      <c r="P16" s="103">
        <v>131</v>
      </c>
      <c r="Q16" s="103">
        <v>15099070</v>
      </c>
      <c r="R16" s="46">
        <f t="shared" si="4"/>
        <v>5226</v>
      </c>
      <c r="S16" s="47">
        <f t="shared" si="5"/>
        <v>125.42400000000001</v>
      </c>
      <c r="T16" s="47">
        <f t="shared" si="6"/>
        <v>5.226</v>
      </c>
      <c r="U16" s="104">
        <v>9.5</v>
      </c>
      <c r="V16" s="104">
        <f t="shared" si="7"/>
        <v>9.5</v>
      </c>
      <c r="W16" s="105" t="s">
        <v>131</v>
      </c>
      <c r="X16" s="107">
        <v>0</v>
      </c>
      <c r="Y16" s="107">
        <v>0</v>
      </c>
      <c r="Z16" s="107">
        <v>1136</v>
      </c>
      <c r="AA16" s="107">
        <v>1185</v>
      </c>
      <c r="AB16" s="107">
        <v>1136</v>
      </c>
      <c r="AC16" s="48" t="s">
        <v>90</v>
      </c>
      <c r="AD16" s="48" t="s">
        <v>90</v>
      </c>
      <c r="AE16" s="48" t="s">
        <v>90</v>
      </c>
      <c r="AF16" s="106" t="s">
        <v>90</v>
      </c>
      <c r="AG16" s="112">
        <v>49663630</v>
      </c>
      <c r="AH16" s="49">
        <f t="shared" si="9"/>
        <v>1010</v>
      </c>
      <c r="AI16" s="50">
        <f t="shared" si="8"/>
        <v>193.26444699579028</v>
      </c>
      <c r="AJ16" s="95">
        <v>0</v>
      </c>
      <c r="AK16" s="95">
        <v>0</v>
      </c>
      <c r="AL16" s="95">
        <v>1</v>
      </c>
      <c r="AM16" s="95">
        <v>1</v>
      </c>
      <c r="AN16" s="95">
        <v>1</v>
      </c>
      <c r="AO16" s="95">
        <v>0</v>
      </c>
      <c r="AP16" s="107">
        <v>11199918</v>
      </c>
      <c r="AQ16" s="107">
        <f>AP16-AP15</f>
        <v>0</v>
      </c>
      <c r="AR16" s="53">
        <v>1.0900000000000001</v>
      </c>
      <c r="AS16" s="52" t="s">
        <v>101</v>
      </c>
      <c r="AV16" s="39" t="s">
        <v>102</v>
      </c>
      <c r="AW16" s="39" t="s">
        <v>103</v>
      </c>
      <c r="AY16" s="94"/>
    </row>
    <row r="17" spans="1:51" x14ac:dyDescent="0.25">
      <c r="B17" s="40">
        <v>2.25</v>
      </c>
      <c r="C17" s="40">
        <v>0.29166666666666702</v>
      </c>
      <c r="D17" s="102">
        <v>8</v>
      </c>
      <c r="E17" s="41">
        <f t="shared" si="0"/>
        <v>5.6338028169014089</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142</v>
      </c>
      <c r="P17" s="103">
        <v>139</v>
      </c>
      <c r="Q17" s="103">
        <v>15104888</v>
      </c>
      <c r="R17" s="46">
        <f t="shared" si="4"/>
        <v>5818</v>
      </c>
      <c r="S17" s="47">
        <f t="shared" si="5"/>
        <v>139.63200000000001</v>
      </c>
      <c r="T17" s="47">
        <f t="shared" si="6"/>
        <v>5.8179999999999996</v>
      </c>
      <c r="U17" s="104">
        <v>9.5</v>
      </c>
      <c r="V17" s="104">
        <f t="shared" si="7"/>
        <v>9.5</v>
      </c>
      <c r="W17" s="105" t="s">
        <v>131</v>
      </c>
      <c r="X17" s="107">
        <v>0</v>
      </c>
      <c r="Y17" s="107">
        <v>0</v>
      </c>
      <c r="Z17" s="107">
        <v>1137</v>
      </c>
      <c r="AA17" s="107">
        <v>1185</v>
      </c>
      <c r="AB17" s="107">
        <v>1137</v>
      </c>
      <c r="AC17" s="48" t="s">
        <v>90</v>
      </c>
      <c r="AD17" s="48" t="s">
        <v>90</v>
      </c>
      <c r="AE17" s="48" t="s">
        <v>90</v>
      </c>
      <c r="AF17" s="106" t="s">
        <v>90</v>
      </c>
      <c r="AG17" s="112">
        <v>49664644</v>
      </c>
      <c r="AH17" s="49">
        <f t="shared" si="9"/>
        <v>1014</v>
      </c>
      <c r="AI17" s="50">
        <f t="shared" si="8"/>
        <v>174.28669645926436</v>
      </c>
      <c r="AJ17" s="95">
        <v>0</v>
      </c>
      <c r="AK17" s="95">
        <v>0</v>
      </c>
      <c r="AL17" s="95">
        <v>1</v>
      </c>
      <c r="AM17" s="95">
        <v>1</v>
      </c>
      <c r="AN17" s="95">
        <v>1</v>
      </c>
      <c r="AO17" s="95">
        <v>0</v>
      </c>
      <c r="AP17" s="107">
        <v>11199918</v>
      </c>
      <c r="AQ17" s="107">
        <f t="shared" si="1"/>
        <v>0</v>
      </c>
      <c r="AR17" s="51"/>
      <c r="AS17" s="52" t="s">
        <v>101</v>
      </c>
      <c r="AT17" s="54"/>
      <c r="AV17" s="39" t="s">
        <v>104</v>
      </c>
      <c r="AW17" s="39" t="s">
        <v>105</v>
      </c>
      <c r="AY17" s="97"/>
    </row>
    <row r="18" spans="1:51" x14ac:dyDescent="0.25">
      <c r="B18" s="40">
        <v>2.2916666666666701</v>
      </c>
      <c r="C18" s="40">
        <v>0.33333333333333298</v>
      </c>
      <c r="D18" s="102">
        <v>8</v>
      </c>
      <c r="E18" s="41">
        <f t="shared" si="0"/>
        <v>5.6338028169014089</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146</v>
      </c>
      <c r="P18" s="103">
        <v>138</v>
      </c>
      <c r="Q18" s="103">
        <v>15110824</v>
      </c>
      <c r="R18" s="46">
        <f t="shared" si="4"/>
        <v>5936</v>
      </c>
      <c r="S18" s="47">
        <f t="shared" si="5"/>
        <v>142.464</v>
      </c>
      <c r="T18" s="47">
        <f t="shared" si="6"/>
        <v>5.9359999999999999</v>
      </c>
      <c r="U18" s="104">
        <v>9.5</v>
      </c>
      <c r="V18" s="104">
        <f t="shared" si="7"/>
        <v>9.5</v>
      </c>
      <c r="W18" s="105" t="s">
        <v>131</v>
      </c>
      <c r="X18" s="107">
        <v>0</v>
      </c>
      <c r="Y18" s="107">
        <v>0</v>
      </c>
      <c r="Z18" s="107">
        <v>1187</v>
      </c>
      <c r="AA18" s="107">
        <v>1185</v>
      </c>
      <c r="AB18" s="107">
        <v>1187</v>
      </c>
      <c r="AC18" s="48" t="s">
        <v>90</v>
      </c>
      <c r="AD18" s="48" t="s">
        <v>90</v>
      </c>
      <c r="AE18" s="48" t="s">
        <v>90</v>
      </c>
      <c r="AF18" s="106" t="s">
        <v>90</v>
      </c>
      <c r="AG18" s="112">
        <v>49665744</v>
      </c>
      <c r="AH18" s="49">
        <f t="shared" si="9"/>
        <v>1100</v>
      </c>
      <c r="AI18" s="50">
        <f t="shared" si="8"/>
        <v>185.30997304582209</v>
      </c>
      <c r="AJ18" s="95">
        <v>0</v>
      </c>
      <c r="AK18" s="95">
        <v>0</v>
      </c>
      <c r="AL18" s="95">
        <v>1</v>
      </c>
      <c r="AM18" s="95">
        <v>1</v>
      </c>
      <c r="AN18" s="95">
        <v>1</v>
      </c>
      <c r="AO18" s="95">
        <v>0</v>
      </c>
      <c r="AP18" s="107">
        <v>11199918</v>
      </c>
      <c r="AQ18" s="107">
        <f t="shared" si="1"/>
        <v>0</v>
      </c>
      <c r="AR18" s="51"/>
      <c r="AS18" s="52" t="s">
        <v>101</v>
      </c>
      <c r="AV18" s="39" t="s">
        <v>106</v>
      </c>
      <c r="AW18" s="39" t="s">
        <v>107</v>
      </c>
      <c r="AY18" s="97"/>
    </row>
    <row r="19" spans="1:51" x14ac:dyDescent="0.25">
      <c r="A19" s="94" t="s">
        <v>130</v>
      </c>
      <c r="B19" s="40">
        <v>2.3333333333333299</v>
      </c>
      <c r="C19" s="40">
        <v>0.375</v>
      </c>
      <c r="D19" s="102">
        <v>7</v>
      </c>
      <c r="E19" s="41">
        <f t="shared" si="0"/>
        <v>4.9295774647887329</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139</v>
      </c>
      <c r="P19" s="103">
        <v>146</v>
      </c>
      <c r="Q19" s="103">
        <v>15116937</v>
      </c>
      <c r="R19" s="46">
        <f t="shared" si="4"/>
        <v>6113</v>
      </c>
      <c r="S19" s="47">
        <f t="shared" si="5"/>
        <v>146.71199999999999</v>
      </c>
      <c r="T19" s="47">
        <f t="shared" si="6"/>
        <v>6.1130000000000004</v>
      </c>
      <c r="U19" s="104">
        <v>9.1</v>
      </c>
      <c r="V19" s="104">
        <f t="shared" si="7"/>
        <v>9.1</v>
      </c>
      <c r="W19" s="105" t="s">
        <v>127</v>
      </c>
      <c r="X19" s="107">
        <v>1005</v>
      </c>
      <c r="Y19" s="107">
        <v>0</v>
      </c>
      <c r="Z19" s="107">
        <v>1187</v>
      </c>
      <c r="AA19" s="107">
        <v>1185</v>
      </c>
      <c r="AB19" s="107">
        <v>1187</v>
      </c>
      <c r="AC19" s="48" t="s">
        <v>90</v>
      </c>
      <c r="AD19" s="48" t="s">
        <v>90</v>
      </c>
      <c r="AE19" s="48" t="s">
        <v>90</v>
      </c>
      <c r="AF19" s="106" t="s">
        <v>90</v>
      </c>
      <c r="AG19" s="112">
        <v>49666935</v>
      </c>
      <c r="AH19" s="49">
        <f t="shared" si="9"/>
        <v>1191</v>
      </c>
      <c r="AI19" s="50">
        <f t="shared" si="8"/>
        <v>194.83068869622116</v>
      </c>
      <c r="AJ19" s="95">
        <v>1</v>
      </c>
      <c r="AK19" s="95">
        <v>0</v>
      </c>
      <c r="AL19" s="95">
        <v>1</v>
      </c>
      <c r="AM19" s="95">
        <v>1</v>
      </c>
      <c r="AN19" s="95">
        <v>1</v>
      </c>
      <c r="AO19" s="95">
        <v>0</v>
      </c>
      <c r="AP19" s="107">
        <v>11199918</v>
      </c>
      <c r="AQ19" s="107">
        <f t="shared" si="1"/>
        <v>0</v>
      </c>
      <c r="AR19" s="51"/>
      <c r="AS19" s="52" t="s">
        <v>101</v>
      </c>
      <c r="AV19" s="39" t="s">
        <v>108</v>
      </c>
      <c r="AW19" s="39" t="s">
        <v>109</v>
      </c>
      <c r="AY19" s="97"/>
    </row>
    <row r="20" spans="1:51" x14ac:dyDescent="0.25">
      <c r="B20" s="40">
        <v>2.375</v>
      </c>
      <c r="C20" s="40">
        <v>0.41666666666666669</v>
      </c>
      <c r="D20" s="102">
        <v>7</v>
      </c>
      <c r="E20" s="41">
        <f t="shared" si="0"/>
        <v>4.9295774647887329</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139</v>
      </c>
      <c r="P20" s="103">
        <v>147</v>
      </c>
      <c r="Q20" s="103">
        <v>15123488</v>
      </c>
      <c r="R20" s="46">
        <f t="shared" si="4"/>
        <v>6551</v>
      </c>
      <c r="S20" s="47">
        <f t="shared" si="5"/>
        <v>157.22399999999999</v>
      </c>
      <c r="T20" s="47">
        <f t="shared" si="6"/>
        <v>6.5510000000000002</v>
      </c>
      <c r="U20" s="104">
        <v>8.6999999999999993</v>
      </c>
      <c r="V20" s="104">
        <f t="shared" si="7"/>
        <v>8.6999999999999993</v>
      </c>
      <c r="W20" s="105" t="s">
        <v>127</v>
      </c>
      <c r="X20" s="107">
        <v>1016</v>
      </c>
      <c r="Y20" s="107">
        <v>0</v>
      </c>
      <c r="Z20" s="107">
        <v>1187</v>
      </c>
      <c r="AA20" s="107">
        <v>1185</v>
      </c>
      <c r="AB20" s="107">
        <v>1187</v>
      </c>
      <c r="AC20" s="48" t="s">
        <v>90</v>
      </c>
      <c r="AD20" s="48" t="s">
        <v>90</v>
      </c>
      <c r="AE20" s="48" t="s">
        <v>90</v>
      </c>
      <c r="AF20" s="106" t="s">
        <v>90</v>
      </c>
      <c r="AG20" s="112">
        <v>49668145</v>
      </c>
      <c r="AH20" s="49">
        <f t="shared" si="9"/>
        <v>1210</v>
      </c>
      <c r="AI20" s="50">
        <f t="shared" si="8"/>
        <v>184.70462524805373</v>
      </c>
      <c r="AJ20" s="95">
        <v>1</v>
      </c>
      <c r="AK20" s="95">
        <v>0</v>
      </c>
      <c r="AL20" s="95">
        <v>1</v>
      </c>
      <c r="AM20" s="95">
        <v>1</v>
      </c>
      <c r="AN20" s="95">
        <v>1</v>
      </c>
      <c r="AO20" s="95">
        <v>0</v>
      </c>
      <c r="AP20" s="107">
        <v>11199918</v>
      </c>
      <c r="AQ20" s="107">
        <v>0</v>
      </c>
      <c r="AR20" s="53">
        <v>1.05</v>
      </c>
      <c r="AS20" s="52" t="s">
        <v>130</v>
      </c>
      <c r="AY20" s="97"/>
    </row>
    <row r="21" spans="1:51" x14ac:dyDescent="0.25">
      <c r="B21" s="40">
        <v>2.4166666666666701</v>
      </c>
      <c r="C21" s="40">
        <v>0.45833333333333298</v>
      </c>
      <c r="D21" s="102">
        <v>7</v>
      </c>
      <c r="E21" s="41">
        <f t="shared" si="0"/>
        <v>4.9295774647887329</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138</v>
      </c>
      <c r="P21" s="103">
        <v>147</v>
      </c>
      <c r="Q21" s="103">
        <v>15129929</v>
      </c>
      <c r="R21" s="46">
        <f t="shared" si="4"/>
        <v>6441</v>
      </c>
      <c r="S21" s="47">
        <f t="shared" si="5"/>
        <v>154.584</v>
      </c>
      <c r="T21" s="47">
        <f t="shared" si="6"/>
        <v>6.4409999999999998</v>
      </c>
      <c r="U21" s="104">
        <v>8.1</v>
      </c>
      <c r="V21" s="104">
        <f t="shared" si="7"/>
        <v>8.1</v>
      </c>
      <c r="W21" s="105" t="s">
        <v>127</v>
      </c>
      <c r="X21" s="107">
        <v>1036</v>
      </c>
      <c r="Y21" s="107">
        <v>0</v>
      </c>
      <c r="Z21" s="107">
        <v>1187</v>
      </c>
      <c r="AA21" s="107">
        <v>1185</v>
      </c>
      <c r="AB21" s="107">
        <v>1186</v>
      </c>
      <c r="AC21" s="48" t="s">
        <v>90</v>
      </c>
      <c r="AD21" s="48" t="s">
        <v>90</v>
      </c>
      <c r="AE21" s="48" t="s">
        <v>90</v>
      </c>
      <c r="AF21" s="106" t="s">
        <v>90</v>
      </c>
      <c r="AG21" s="112">
        <v>49669356</v>
      </c>
      <c r="AH21" s="49">
        <f t="shared" si="9"/>
        <v>1211</v>
      </c>
      <c r="AI21" s="50">
        <f t="shared" si="8"/>
        <v>188.01428349635151</v>
      </c>
      <c r="AJ21" s="95">
        <v>1</v>
      </c>
      <c r="AK21" s="95">
        <v>0</v>
      </c>
      <c r="AL21" s="95">
        <v>1</v>
      </c>
      <c r="AM21" s="95">
        <v>1</v>
      </c>
      <c r="AN21" s="95">
        <v>1</v>
      </c>
      <c r="AO21" s="95">
        <v>0</v>
      </c>
      <c r="AP21" s="107">
        <v>11199918</v>
      </c>
      <c r="AQ21" s="107">
        <f t="shared" si="1"/>
        <v>0</v>
      </c>
      <c r="AR21" s="51"/>
      <c r="AS21" s="52" t="s">
        <v>101</v>
      </c>
      <c r="AY21" s="97"/>
    </row>
    <row r="22" spans="1:51" x14ac:dyDescent="0.25">
      <c r="A22" s="94" t="s">
        <v>135</v>
      </c>
      <c r="B22" s="40">
        <v>2.4583333333333299</v>
      </c>
      <c r="C22" s="40">
        <v>0.5</v>
      </c>
      <c r="D22" s="102">
        <v>6</v>
      </c>
      <c r="E22" s="41">
        <f t="shared" si="0"/>
        <v>4.2253521126760569</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135</v>
      </c>
      <c r="P22" s="103">
        <v>146</v>
      </c>
      <c r="Q22" s="103">
        <v>15136347</v>
      </c>
      <c r="R22" s="46">
        <f t="shared" si="4"/>
        <v>6418</v>
      </c>
      <c r="S22" s="47">
        <f t="shared" si="5"/>
        <v>154.03200000000001</v>
      </c>
      <c r="T22" s="47">
        <f t="shared" si="6"/>
        <v>6.4180000000000001</v>
      </c>
      <c r="U22" s="104">
        <v>7.5</v>
      </c>
      <c r="V22" s="104">
        <f t="shared" si="7"/>
        <v>7.5</v>
      </c>
      <c r="W22" s="105" t="s">
        <v>127</v>
      </c>
      <c r="X22" s="107">
        <v>1035</v>
      </c>
      <c r="Y22" s="107">
        <v>0</v>
      </c>
      <c r="Z22" s="107">
        <v>1187</v>
      </c>
      <c r="AA22" s="107">
        <v>1185</v>
      </c>
      <c r="AB22" s="107">
        <v>1186</v>
      </c>
      <c r="AC22" s="48" t="s">
        <v>90</v>
      </c>
      <c r="AD22" s="48" t="s">
        <v>90</v>
      </c>
      <c r="AE22" s="48" t="s">
        <v>90</v>
      </c>
      <c r="AF22" s="106" t="s">
        <v>90</v>
      </c>
      <c r="AG22" s="112">
        <v>49670569</v>
      </c>
      <c r="AH22" s="49">
        <f t="shared" si="9"/>
        <v>1213</v>
      </c>
      <c r="AI22" s="50">
        <f t="shared" si="8"/>
        <v>188.99968837644124</v>
      </c>
      <c r="AJ22" s="95">
        <v>1</v>
      </c>
      <c r="AK22" s="95">
        <v>0</v>
      </c>
      <c r="AL22" s="95">
        <v>1</v>
      </c>
      <c r="AM22" s="95">
        <v>1</v>
      </c>
      <c r="AN22" s="95">
        <v>1</v>
      </c>
      <c r="AO22" s="95">
        <v>0</v>
      </c>
      <c r="AP22" s="107">
        <v>11199918</v>
      </c>
      <c r="AQ22" s="107">
        <f t="shared" si="1"/>
        <v>0</v>
      </c>
      <c r="AR22" s="51"/>
      <c r="AS22" s="52" t="s">
        <v>101</v>
      </c>
      <c r="AV22" s="55" t="s">
        <v>110</v>
      </c>
      <c r="AY22" s="97"/>
    </row>
    <row r="23" spans="1:51" x14ac:dyDescent="0.25">
      <c r="B23" s="40">
        <v>2.5</v>
      </c>
      <c r="C23" s="40">
        <v>0.54166666666666696</v>
      </c>
      <c r="D23" s="102">
        <v>6</v>
      </c>
      <c r="E23" s="41">
        <f t="shared" si="0"/>
        <v>4.2253521126760569</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135</v>
      </c>
      <c r="P23" s="103">
        <v>142</v>
      </c>
      <c r="Q23" s="103">
        <v>15142603</v>
      </c>
      <c r="R23" s="46">
        <f t="shared" si="4"/>
        <v>6256</v>
      </c>
      <c r="S23" s="47">
        <f t="shared" si="5"/>
        <v>150.14400000000001</v>
      </c>
      <c r="T23" s="47">
        <f t="shared" si="6"/>
        <v>6.2560000000000002</v>
      </c>
      <c r="U23" s="104">
        <v>6.9</v>
      </c>
      <c r="V23" s="104">
        <f t="shared" si="7"/>
        <v>6.9</v>
      </c>
      <c r="W23" s="105" t="s">
        <v>127</v>
      </c>
      <c r="X23" s="107">
        <v>1036</v>
      </c>
      <c r="Y23" s="107">
        <v>0</v>
      </c>
      <c r="Z23" s="107">
        <v>1187</v>
      </c>
      <c r="AA23" s="107">
        <v>1185</v>
      </c>
      <c r="AB23" s="107">
        <v>1187</v>
      </c>
      <c r="AC23" s="48" t="s">
        <v>90</v>
      </c>
      <c r="AD23" s="48" t="s">
        <v>90</v>
      </c>
      <c r="AE23" s="48" t="s">
        <v>90</v>
      </c>
      <c r="AF23" s="106" t="s">
        <v>90</v>
      </c>
      <c r="AG23" s="112">
        <v>49671755</v>
      </c>
      <c r="AH23" s="49">
        <f t="shared" si="9"/>
        <v>1186</v>
      </c>
      <c r="AI23" s="50">
        <f t="shared" si="8"/>
        <v>189.5780051150895</v>
      </c>
      <c r="AJ23" s="95">
        <v>1</v>
      </c>
      <c r="AK23" s="95">
        <v>0</v>
      </c>
      <c r="AL23" s="95">
        <v>1</v>
      </c>
      <c r="AM23" s="95">
        <v>1</v>
      </c>
      <c r="AN23" s="95">
        <v>1</v>
      </c>
      <c r="AO23" s="95">
        <v>0</v>
      </c>
      <c r="AP23" s="107">
        <v>11199918</v>
      </c>
      <c r="AQ23" s="107">
        <f t="shared" si="1"/>
        <v>0</v>
      </c>
      <c r="AR23" s="51"/>
      <c r="AS23" s="52" t="s">
        <v>113</v>
      </c>
      <c r="AT23" s="54"/>
      <c r="AV23" s="56" t="s">
        <v>111</v>
      </c>
      <c r="AW23" s="57" t="s">
        <v>112</v>
      </c>
      <c r="AY23" s="97"/>
    </row>
    <row r="24" spans="1:51" x14ac:dyDescent="0.25">
      <c r="B24" s="40">
        <v>2.5416666666666701</v>
      </c>
      <c r="C24" s="40">
        <v>0.58333333333333404</v>
      </c>
      <c r="D24" s="102">
        <v>6</v>
      </c>
      <c r="E24" s="41">
        <f t="shared" si="0"/>
        <v>4.2253521126760569</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131</v>
      </c>
      <c r="P24" s="103">
        <v>137</v>
      </c>
      <c r="Q24" s="103">
        <v>15148972</v>
      </c>
      <c r="R24" s="46">
        <f t="shared" si="4"/>
        <v>6369</v>
      </c>
      <c r="S24" s="47">
        <f t="shared" si="5"/>
        <v>152.85599999999999</v>
      </c>
      <c r="T24" s="47">
        <f t="shared" si="6"/>
        <v>6.3689999999999998</v>
      </c>
      <c r="U24" s="104">
        <v>6.4</v>
      </c>
      <c r="V24" s="104">
        <f t="shared" si="7"/>
        <v>6.4</v>
      </c>
      <c r="W24" s="105" t="s">
        <v>127</v>
      </c>
      <c r="X24" s="107">
        <v>1036</v>
      </c>
      <c r="Y24" s="107">
        <v>0</v>
      </c>
      <c r="Z24" s="107">
        <v>1187</v>
      </c>
      <c r="AA24" s="107">
        <v>1185</v>
      </c>
      <c r="AB24" s="107">
        <v>1187</v>
      </c>
      <c r="AC24" s="48" t="s">
        <v>90</v>
      </c>
      <c r="AD24" s="48" t="s">
        <v>90</v>
      </c>
      <c r="AE24" s="48" t="s">
        <v>90</v>
      </c>
      <c r="AF24" s="106" t="s">
        <v>90</v>
      </c>
      <c r="AG24" s="112">
        <v>49672960</v>
      </c>
      <c r="AH24" s="49">
        <f>IF(ISBLANK(AG24),"-",AG24-AG23)</f>
        <v>1205</v>
      </c>
      <c r="AI24" s="50">
        <f t="shared" si="8"/>
        <v>189.19767624430838</v>
      </c>
      <c r="AJ24" s="95">
        <v>1</v>
      </c>
      <c r="AK24" s="95">
        <v>0</v>
      </c>
      <c r="AL24" s="95">
        <v>1</v>
      </c>
      <c r="AM24" s="95">
        <v>1</v>
      </c>
      <c r="AN24" s="95">
        <v>1</v>
      </c>
      <c r="AO24" s="95">
        <v>0</v>
      </c>
      <c r="AP24" s="107">
        <v>11199918</v>
      </c>
      <c r="AQ24" s="107">
        <f t="shared" si="1"/>
        <v>0</v>
      </c>
      <c r="AR24" s="53">
        <v>1.1399999999999999</v>
      </c>
      <c r="AS24" s="52" t="s">
        <v>113</v>
      </c>
      <c r="AV24" s="58" t="s">
        <v>29</v>
      </c>
      <c r="AW24" s="58">
        <v>14.7</v>
      </c>
      <c r="AY24" s="97"/>
    </row>
    <row r="25" spans="1:51" x14ac:dyDescent="0.25">
      <c r="A25" s="94" t="s">
        <v>130</v>
      </c>
      <c r="B25" s="40">
        <v>2.5833333333333299</v>
      </c>
      <c r="C25" s="40">
        <v>0.625</v>
      </c>
      <c r="D25" s="102">
        <v>6</v>
      </c>
      <c r="E25" s="41">
        <f t="shared" si="0"/>
        <v>4.2253521126760569</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135</v>
      </c>
      <c r="P25" s="103">
        <v>140</v>
      </c>
      <c r="Q25" s="103">
        <v>15155134</v>
      </c>
      <c r="R25" s="46">
        <f t="shared" si="4"/>
        <v>6162</v>
      </c>
      <c r="S25" s="47">
        <f t="shared" si="5"/>
        <v>147.88800000000001</v>
      </c>
      <c r="T25" s="47">
        <f t="shared" si="6"/>
        <v>6.1619999999999999</v>
      </c>
      <c r="U25" s="104">
        <v>5.9</v>
      </c>
      <c r="V25" s="104">
        <f t="shared" si="7"/>
        <v>5.9</v>
      </c>
      <c r="W25" s="105" t="s">
        <v>127</v>
      </c>
      <c r="X25" s="107">
        <v>1036</v>
      </c>
      <c r="Y25" s="107">
        <v>0</v>
      </c>
      <c r="Z25" s="107">
        <v>1186</v>
      </c>
      <c r="AA25" s="107">
        <v>1185</v>
      </c>
      <c r="AB25" s="107">
        <v>1187</v>
      </c>
      <c r="AC25" s="48" t="s">
        <v>90</v>
      </c>
      <c r="AD25" s="48" t="s">
        <v>90</v>
      </c>
      <c r="AE25" s="48" t="s">
        <v>90</v>
      </c>
      <c r="AF25" s="106" t="s">
        <v>90</v>
      </c>
      <c r="AG25" s="112">
        <v>49674156</v>
      </c>
      <c r="AH25" s="49">
        <f t="shared" si="9"/>
        <v>1196</v>
      </c>
      <c r="AI25" s="50">
        <f t="shared" si="8"/>
        <v>194.0928270042194</v>
      </c>
      <c r="AJ25" s="95">
        <v>1</v>
      </c>
      <c r="AK25" s="95">
        <v>0</v>
      </c>
      <c r="AL25" s="95">
        <v>1</v>
      </c>
      <c r="AM25" s="95">
        <v>1</v>
      </c>
      <c r="AN25" s="95">
        <v>1</v>
      </c>
      <c r="AO25" s="95">
        <v>0</v>
      </c>
      <c r="AP25" s="107">
        <v>11199918</v>
      </c>
      <c r="AQ25" s="107">
        <f t="shared" si="1"/>
        <v>0</v>
      </c>
      <c r="AR25" s="51" t="s">
        <v>130</v>
      </c>
      <c r="AS25" s="52" t="s">
        <v>113</v>
      </c>
      <c r="AV25" s="58" t="s">
        <v>74</v>
      </c>
      <c r="AW25" s="58">
        <v>10.36</v>
      </c>
      <c r="AY25" s="97"/>
    </row>
    <row r="26" spans="1:51" x14ac:dyDescent="0.25">
      <c r="B26" s="40">
        <v>2.625</v>
      </c>
      <c r="C26" s="40">
        <v>0.66666666666666696</v>
      </c>
      <c r="D26" s="102">
        <v>5</v>
      </c>
      <c r="E26" s="41">
        <f t="shared" si="0"/>
        <v>3.5211267605633805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134</v>
      </c>
      <c r="P26" s="103">
        <v>145</v>
      </c>
      <c r="Q26" s="103">
        <v>15161182</v>
      </c>
      <c r="R26" s="46">
        <f t="shared" si="4"/>
        <v>6048</v>
      </c>
      <c r="S26" s="47">
        <f t="shared" si="5"/>
        <v>145.15199999999999</v>
      </c>
      <c r="T26" s="47">
        <f t="shared" si="6"/>
        <v>6.048</v>
      </c>
      <c r="U26" s="104">
        <v>5.4</v>
      </c>
      <c r="V26" s="104">
        <f t="shared" si="7"/>
        <v>5.4</v>
      </c>
      <c r="W26" s="105" t="s">
        <v>127</v>
      </c>
      <c r="X26" s="107">
        <v>1035</v>
      </c>
      <c r="Y26" s="107">
        <v>0</v>
      </c>
      <c r="Z26" s="107">
        <v>1187</v>
      </c>
      <c r="AA26" s="107">
        <v>1185</v>
      </c>
      <c r="AB26" s="107">
        <v>1188</v>
      </c>
      <c r="AC26" s="48" t="s">
        <v>90</v>
      </c>
      <c r="AD26" s="48" t="s">
        <v>90</v>
      </c>
      <c r="AE26" s="48" t="s">
        <v>90</v>
      </c>
      <c r="AF26" s="106" t="s">
        <v>90</v>
      </c>
      <c r="AG26" s="112">
        <v>49675332</v>
      </c>
      <c r="AH26" s="49">
        <f t="shared" si="9"/>
        <v>1176</v>
      </c>
      <c r="AI26" s="50">
        <f t="shared" si="8"/>
        <v>194.44444444444446</v>
      </c>
      <c r="AJ26" s="95">
        <v>1</v>
      </c>
      <c r="AK26" s="95">
        <v>0</v>
      </c>
      <c r="AL26" s="95">
        <v>1</v>
      </c>
      <c r="AM26" s="95">
        <v>1</v>
      </c>
      <c r="AN26" s="95">
        <v>1</v>
      </c>
      <c r="AO26" s="95">
        <v>0</v>
      </c>
      <c r="AP26" s="107">
        <v>11199918</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133</v>
      </c>
      <c r="P27" s="103">
        <v>144</v>
      </c>
      <c r="Q27" s="103">
        <v>15167448</v>
      </c>
      <c r="R27" s="46">
        <f t="shared" si="4"/>
        <v>6266</v>
      </c>
      <c r="S27" s="47">
        <f t="shared" si="5"/>
        <v>150.38399999999999</v>
      </c>
      <c r="T27" s="47">
        <f t="shared" si="6"/>
        <v>6.266</v>
      </c>
      <c r="U27" s="104">
        <v>5</v>
      </c>
      <c r="V27" s="104">
        <f t="shared" si="7"/>
        <v>5</v>
      </c>
      <c r="W27" s="105" t="s">
        <v>127</v>
      </c>
      <c r="X27" s="107">
        <v>1036</v>
      </c>
      <c r="Y27" s="107">
        <v>0</v>
      </c>
      <c r="Z27" s="107">
        <v>1187</v>
      </c>
      <c r="AA27" s="107">
        <v>1185</v>
      </c>
      <c r="AB27" s="107">
        <v>1187</v>
      </c>
      <c r="AC27" s="48" t="s">
        <v>90</v>
      </c>
      <c r="AD27" s="48" t="s">
        <v>90</v>
      </c>
      <c r="AE27" s="48" t="s">
        <v>90</v>
      </c>
      <c r="AF27" s="106" t="s">
        <v>90</v>
      </c>
      <c r="AG27" s="112">
        <v>49676536</v>
      </c>
      <c r="AH27" s="49">
        <f t="shared" si="9"/>
        <v>1204</v>
      </c>
      <c r="AI27" s="50">
        <f t="shared" si="8"/>
        <v>192.14810086179381</v>
      </c>
      <c r="AJ27" s="95">
        <v>1</v>
      </c>
      <c r="AK27" s="95">
        <v>0</v>
      </c>
      <c r="AL27" s="95">
        <v>1</v>
      </c>
      <c r="AM27" s="95">
        <v>1</v>
      </c>
      <c r="AN27" s="95">
        <v>1</v>
      </c>
      <c r="AO27" s="95">
        <v>0</v>
      </c>
      <c r="AP27" s="107">
        <v>11199918</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133</v>
      </c>
      <c r="P28" s="103">
        <v>139</v>
      </c>
      <c r="Q28" s="103">
        <v>15173504</v>
      </c>
      <c r="R28" s="46">
        <f t="shared" si="4"/>
        <v>6056</v>
      </c>
      <c r="S28" s="47">
        <f t="shared" si="5"/>
        <v>145.34399999999999</v>
      </c>
      <c r="T28" s="47">
        <f t="shared" si="6"/>
        <v>6.056</v>
      </c>
      <c r="U28" s="104">
        <v>4.5</v>
      </c>
      <c r="V28" s="104">
        <f t="shared" si="7"/>
        <v>4.5</v>
      </c>
      <c r="W28" s="105" t="s">
        <v>127</v>
      </c>
      <c r="X28" s="107">
        <v>1036</v>
      </c>
      <c r="Y28" s="107">
        <v>0</v>
      </c>
      <c r="Z28" s="107">
        <v>1187</v>
      </c>
      <c r="AA28" s="107">
        <v>1185</v>
      </c>
      <c r="AB28" s="107">
        <v>1187</v>
      </c>
      <c r="AC28" s="48" t="s">
        <v>90</v>
      </c>
      <c r="AD28" s="48" t="s">
        <v>90</v>
      </c>
      <c r="AE28" s="48" t="s">
        <v>90</v>
      </c>
      <c r="AF28" s="106" t="s">
        <v>90</v>
      </c>
      <c r="AG28" s="112">
        <v>49677708</v>
      </c>
      <c r="AH28" s="49">
        <f t="shared" si="9"/>
        <v>1172</v>
      </c>
      <c r="AI28" s="50">
        <f t="shared" si="8"/>
        <v>193.52708058124173</v>
      </c>
      <c r="AJ28" s="95">
        <v>1</v>
      </c>
      <c r="AK28" s="95">
        <v>0</v>
      </c>
      <c r="AL28" s="95">
        <v>1</v>
      </c>
      <c r="AM28" s="95">
        <v>1</v>
      </c>
      <c r="AN28" s="95">
        <v>1</v>
      </c>
      <c r="AO28" s="95">
        <v>0</v>
      </c>
      <c r="AP28" s="107">
        <v>11199918</v>
      </c>
      <c r="AQ28" s="107">
        <f t="shared" si="1"/>
        <v>0</v>
      </c>
      <c r="AR28" s="53">
        <v>1.04</v>
      </c>
      <c r="AS28" s="52" t="s">
        <v>113</v>
      </c>
      <c r="AV28" s="58" t="s">
        <v>116</v>
      </c>
      <c r="AW28" s="58">
        <v>101.325</v>
      </c>
      <c r="AY28" s="97"/>
    </row>
    <row r="29" spans="1:51" x14ac:dyDescent="0.25">
      <c r="A29" s="94" t="s">
        <v>130</v>
      </c>
      <c r="B29" s="40">
        <v>2.75</v>
      </c>
      <c r="C29" s="40">
        <v>0.79166666666666896</v>
      </c>
      <c r="D29" s="102">
        <v>5</v>
      </c>
      <c r="E29" s="41">
        <f t="shared" si="0"/>
        <v>3.5211267605633805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133</v>
      </c>
      <c r="P29" s="103">
        <v>140</v>
      </c>
      <c r="Q29" s="103">
        <v>15179822</v>
      </c>
      <c r="R29" s="46">
        <f t="shared" si="4"/>
        <v>6318</v>
      </c>
      <c r="S29" s="47">
        <f t="shared" si="5"/>
        <v>151.63200000000001</v>
      </c>
      <c r="T29" s="47">
        <f t="shared" si="6"/>
        <v>6.3179999999999996</v>
      </c>
      <c r="U29" s="104">
        <v>4</v>
      </c>
      <c r="V29" s="104">
        <f t="shared" si="7"/>
        <v>4</v>
      </c>
      <c r="W29" s="105" t="s">
        <v>127</v>
      </c>
      <c r="X29" s="107">
        <v>1037</v>
      </c>
      <c r="Y29" s="107">
        <v>0</v>
      </c>
      <c r="Z29" s="107">
        <v>1187</v>
      </c>
      <c r="AA29" s="107">
        <v>1185</v>
      </c>
      <c r="AB29" s="107">
        <v>1187</v>
      </c>
      <c r="AC29" s="48" t="s">
        <v>90</v>
      </c>
      <c r="AD29" s="48" t="s">
        <v>90</v>
      </c>
      <c r="AE29" s="48" t="s">
        <v>90</v>
      </c>
      <c r="AF29" s="106" t="s">
        <v>90</v>
      </c>
      <c r="AG29" s="112">
        <v>49678888</v>
      </c>
      <c r="AH29" s="49">
        <f t="shared" si="9"/>
        <v>1180</v>
      </c>
      <c r="AI29" s="50">
        <f t="shared" si="8"/>
        <v>186.76796454574233</v>
      </c>
      <c r="AJ29" s="95">
        <v>1</v>
      </c>
      <c r="AK29" s="95">
        <v>0</v>
      </c>
      <c r="AL29" s="95">
        <v>1</v>
      </c>
      <c r="AM29" s="95">
        <v>1</v>
      </c>
      <c r="AN29" s="95">
        <v>1</v>
      </c>
      <c r="AO29" s="95">
        <v>0</v>
      </c>
      <c r="AP29" s="107">
        <v>11199918</v>
      </c>
      <c r="AQ29" s="107">
        <f t="shared" si="1"/>
        <v>0</v>
      </c>
      <c r="AR29" s="51"/>
      <c r="AS29" s="52" t="s">
        <v>113</v>
      </c>
      <c r="AY29" s="97"/>
    </row>
    <row r="30" spans="1:51" x14ac:dyDescent="0.25">
      <c r="B30" s="40">
        <v>2.7916666666666701</v>
      </c>
      <c r="C30" s="40">
        <v>0.83333333333333703</v>
      </c>
      <c r="D30" s="102">
        <v>5</v>
      </c>
      <c r="E30" s="41">
        <f t="shared" si="0"/>
        <v>3.5211267605633805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133</v>
      </c>
      <c r="P30" s="103">
        <v>138</v>
      </c>
      <c r="Q30" s="103">
        <v>15185922</v>
      </c>
      <c r="R30" s="46">
        <f t="shared" si="4"/>
        <v>6100</v>
      </c>
      <c r="S30" s="47">
        <f t="shared" si="5"/>
        <v>146.4</v>
      </c>
      <c r="T30" s="47">
        <f t="shared" si="6"/>
        <v>6.1</v>
      </c>
      <c r="U30" s="104">
        <v>3.5</v>
      </c>
      <c r="V30" s="104">
        <f t="shared" si="7"/>
        <v>3.5</v>
      </c>
      <c r="W30" s="105" t="s">
        <v>127</v>
      </c>
      <c r="X30" s="107">
        <v>1026</v>
      </c>
      <c r="Y30" s="107">
        <v>0</v>
      </c>
      <c r="Z30" s="107">
        <v>1187</v>
      </c>
      <c r="AA30" s="107">
        <v>1185</v>
      </c>
      <c r="AB30" s="107">
        <v>1187</v>
      </c>
      <c r="AC30" s="48" t="s">
        <v>90</v>
      </c>
      <c r="AD30" s="48" t="s">
        <v>90</v>
      </c>
      <c r="AE30" s="48" t="s">
        <v>90</v>
      </c>
      <c r="AF30" s="106" t="s">
        <v>90</v>
      </c>
      <c r="AG30" s="112">
        <v>49680068</v>
      </c>
      <c r="AH30" s="49">
        <f t="shared" si="9"/>
        <v>1180</v>
      </c>
      <c r="AI30" s="50">
        <f t="shared" si="8"/>
        <v>193.4426229508197</v>
      </c>
      <c r="AJ30" s="95">
        <v>1</v>
      </c>
      <c r="AK30" s="95">
        <v>0</v>
      </c>
      <c r="AL30" s="95">
        <v>1</v>
      </c>
      <c r="AM30" s="95">
        <v>1</v>
      </c>
      <c r="AN30" s="95">
        <v>1</v>
      </c>
      <c r="AO30" s="95">
        <v>0</v>
      </c>
      <c r="AP30" s="107">
        <v>11199918</v>
      </c>
      <c r="AQ30" s="107">
        <f t="shared" si="1"/>
        <v>0</v>
      </c>
      <c r="AR30" s="51"/>
      <c r="AS30" s="52" t="s">
        <v>113</v>
      </c>
      <c r="AV30" s="273" t="s">
        <v>117</v>
      </c>
      <c r="AW30" s="273"/>
      <c r="AY30" s="97"/>
    </row>
    <row r="31" spans="1:51" x14ac:dyDescent="0.25">
      <c r="B31" s="40">
        <v>2.8333333333333299</v>
      </c>
      <c r="C31" s="40">
        <v>0.875000000000004</v>
      </c>
      <c r="D31" s="102">
        <v>4</v>
      </c>
      <c r="E31" s="41">
        <f t="shared" si="0"/>
        <v>2.8169014084507045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132</v>
      </c>
      <c r="P31" s="103">
        <v>139</v>
      </c>
      <c r="Q31" s="103">
        <v>15191918</v>
      </c>
      <c r="R31" s="46">
        <f t="shared" si="4"/>
        <v>5996</v>
      </c>
      <c r="S31" s="47">
        <f t="shared" si="5"/>
        <v>143.904</v>
      </c>
      <c r="T31" s="47">
        <f t="shared" si="6"/>
        <v>5.9960000000000004</v>
      </c>
      <c r="U31" s="104">
        <v>3.2</v>
      </c>
      <c r="V31" s="104">
        <f t="shared" si="7"/>
        <v>3.2</v>
      </c>
      <c r="W31" s="105" t="s">
        <v>127</v>
      </c>
      <c r="X31" s="107">
        <v>1048</v>
      </c>
      <c r="Y31" s="107">
        <v>0</v>
      </c>
      <c r="Z31" s="107">
        <v>1187</v>
      </c>
      <c r="AA31" s="107">
        <v>1185</v>
      </c>
      <c r="AB31" s="107">
        <v>1188</v>
      </c>
      <c r="AC31" s="48" t="s">
        <v>90</v>
      </c>
      <c r="AD31" s="48" t="s">
        <v>90</v>
      </c>
      <c r="AE31" s="48" t="s">
        <v>90</v>
      </c>
      <c r="AF31" s="106" t="s">
        <v>90</v>
      </c>
      <c r="AG31" s="112">
        <v>49681242</v>
      </c>
      <c r="AH31" s="49">
        <f t="shared" si="9"/>
        <v>1174</v>
      </c>
      <c r="AI31" s="50">
        <f t="shared" si="8"/>
        <v>195.79719813208806</v>
      </c>
      <c r="AJ31" s="95">
        <v>1</v>
      </c>
      <c r="AK31" s="95">
        <v>0</v>
      </c>
      <c r="AL31" s="95">
        <v>1</v>
      </c>
      <c r="AM31" s="95">
        <v>1</v>
      </c>
      <c r="AN31" s="95">
        <v>1</v>
      </c>
      <c r="AO31" s="95">
        <v>0</v>
      </c>
      <c r="AP31" s="107">
        <v>11199918</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137</v>
      </c>
      <c r="P32" s="103">
        <v>134</v>
      </c>
      <c r="Q32" s="103">
        <v>15197328</v>
      </c>
      <c r="R32" s="46">
        <f t="shared" si="4"/>
        <v>5410</v>
      </c>
      <c r="S32" s="47">
        <f t="shared" si="5"/>
        <v>129.84</v>
      </c>
      <c r="T32" s="47">
        <f t="shared" si="6"/>
        <v>5.41</v>
      </c>
      <c r="U32" s="104">
        <v>3</v>
      </c>
      <c r="V32" s="104">
        <f t="shared" si="7"/>
        <v>3</v>
      </c>
      <c r="W32" s="105" t="s">
        <v>127</v>
      </c>
      <c r="X32" s="107">
        <v>1013</v>
      </c>
      <c r="Y32" s="107">
        <v>0</v>
      </c>
      <c r="Z32" s="107">
        <v>1187</v>
      </c>
      <c r="AA32" s="107">
        <v>1185</v>
      </c>
      <c r="AB32" s="107">
        <v>1188</v>
      </c>
      <c r="AC32" s="48" t="s">
        <v>90</v>
      </c>
      <c r="AD32" s="48" t="s">
        <v>90</v>
      </c>
      <c r="AE32" s="48" t="s">
        <v>90</v>
      </c>
      <c r="AF32" s="106" t="s">
        <v>90</v>
      </c>
      <c r="AG32" s="112">
        <v>49682400</v>
      </c>
      <c r="AH32" s="49">
        <f t="shared" si="9"/>
        <v>1158</v>
      </c>
      <c r="AI32" s="50">
        <f t="shared" si="8"/>
        <v>214.04805914972272</v>
      </c>
      <c r="AJ32" s="95">
        <v>1</v>
      </c>
      <c r="AK32" s="95">
        <v>0</v>
      </c>
      <c r="AL32" s="95">
        <v>1</v>
      </c>
      <c r="AM32" s="95">
        <v>1</v>
      </c>
      <c r="AN32" s="95">
        <v>1</v>
      </c>
      <c r="AO32" s="95">
        <v>0</v>
      </c>
      <c r="AP32" s="107">
        <v>11199918</v>
      </c>
      <c r="AQ32" s="107">
        <f t="shared" si="1"/>
        <v>0</v>
      </c>
      <c r="AR32" s="53">
        <v>1.21</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132</v>
      </c>
      <c r="P33" s="103">
        <v>126</v>
      </c>
      <c r="Q33" s="103">
        <v>15202795</v>
      </c>
      <c r="R33" s="46">
        <f t="shared" si="4"/>
        <v>5467</v>
      </c>
      <c r="S33" s="47">
        <f t="shared" si="5"/>
        <v>131.208</v>
      </c>
      <c r="T33" s="47">
        <f t="shared" si="6"/>
        <v>5.4669999999999996</v>
      </c>
      <c r="U33" s="104">
        <v>3</v>
      </c>
      <c r="V33" s="104">
        <f t="shared" si="7"/>
        <v>3</v>
      </c>
      <c r="W33" s="105" t="s">
        <v>131</v>
      </c>
      <c r="X33" s="107">
        <v>0</v>
      </c>
      <c r="Y33" s="107">
        <v>0</v>
      </c>
      <c r="Z33" s="107">
        <v>1187</v>
      </c>
      <c r="AA33" s="107">
        <v>1185</v>
      </c>
      <c r="AB33" s="107">
        <v>1188</v>
      </c>
      <c r="AC33" s="48" t="s">
        <v>90</v>
      </c>
      <c r="AD33" s="48" t="s">
        <v>90</v>
      </c>
      <c r="AE33" s="48" t="s">
        <v>90</v>
      </c>
      <c r="AF33" s="106" t="s">
        <v>90</v>
      </c>
      <c r="AG33" s="112">
        <v>49683432</v>
      </c>
      <c r="AH33" s="49">
        <f t="shared" si="9"/>
        <v>1032</v>
      </c>
      <c r="AI33" s="50">
        <f t="shared" si="8"/>
        <v>188.76897750137189</v>
      </c>
      <c r="AJ33" s="95">
        <v>0</v>
      </c>
      <c r="AK33" s="95">
        <v>0</v>
      </c>
      <c r="AL33" s="95">
        <v>1</v>
      </c>
      <c r="AM33" s="95">
        <v>1</v>
      </c>
      <c r="AN33" s="95">
        <v>1</v>
      </c>
      <c r="AO33" s="95">
        <v>0.2</v>
      </c>
      <c r="AP33" s="107">
        <v>11199959</v>
      </c>
      <c r="AQ33" s="107">
        <f t="shared" si="1"/>
        <v>41</v>
      </c>
      <c r="AR33" s="51"/>
      <c r="AS33" s="52" t="s">
        <v>113</v>
      </c>
      <c r="AY33" s="97"/>
    </row>
    <row r="34" spans="2:51" x14ac:dyDescent="0.25">
      <c r="B34" s="40">
        <v>2.9583333333333299</v>
      </c>
      <c r="C34" s="40">
        <v>1</v>
      </c>
      <c r="D34" s="102">
        <v>4</v>
      </c>
      <c r="E34" s="41">
        <f t="shared" si="0"/>
        <v>2.8169014084507045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137</v>
      </c>
      <c r="P34" s="103">
        <v>121</v>
      </c>
      <c r="Q34" s="103">
        <v>15207966</v>
      </c>
      <c r="R34" s="46">
        <f t="shared" si="4"/>
        <v>5171</v>
      </c>
      <c r="S34" s="47">
        <f t="shared" si="5"/>
        <v>124.104</v>
      </c>
      <c r="T34" s="47">
        <f t="shared" si="6"/>
        <v>5.1710000000000003</v>
      </c>
      <c r="U34" s="104">
        <v>3.4</v>
      </c>
      <c r="V34" s="104">
        <f t="shared" si="7"/>
        <v>3.4</v>
      </c>
      <c r="W34" s="105" t="s">
        <v>131</v>
      </c>
      <c r="X34" s="107">
        <v>0</v>
      </c>
      <c r="Y34" s="107">
        <v>0</v>
      </c>
      <c r="Z34" s="107">
        <v>1187</v>
      </c>
      <c r="AA34" s="107">
        <v>1185</v>
      </c>
      <c r="AB34" s="107">
        <v>1188</v>
      </c>
      <c r="AC34" s="48" t="s">
        <v>90</v>
      </c>
      <c r="AD34" s="48" t="s">
        <v>90</v>
      </c>
      <c r="AE34" s="48" t="s">
        <v>90</v>
      </c>
      <c r="AF34" s="106" t="s">
        <v>90</v>
      </c>
      <c r="AG34" s="112">
        <v>49684503</v>
      </c>
      <c r="AH34" s="49">
        <f t="shared" si="9"/>
        <v>1071</v>
      </c>
      <c r="AI34" s="50">
        <f t="shared" si="8"/>
        <v>207.11661187391221</v>
      </c>
      <c r="AJ34" s="95">
        <v>0</v>
      </c>
      <c r="AK34" s="95">
        <v>0</v>
      </c>
      <c r="AL34" s="95">
        <v>1</v>
      </c>
      <c r="AM34" s="95">
        <v>1</v>
      </c>
      <c r="AN34" s="95">
        <v>1</v>
      </c>
      <c r="AO34" s="95">
        <v>0.2</v>
      </c>
      <c r="AP34" s="107">
        <v>11200421</v>
      </c>
      <c r="AQ34" s="107">
        <f t="shared" si="1"/>
        <v>462</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136562</v>
      </c>
      <c r="S35" s="65">
        <f>AVERAGE(S11:S34)</f>
        <v>136.56199999999998</v>
      </c>
      <c r="T35" s="65">
        <f>SUM(T11:T34)</f>
        <v>136.56200000000001</v>
      </c>
      <c r="U35" s="104"/>
      <c r="V35" s="91"/>
      <c r="W35" s="57"/>
      <c r="X35" s="85"/>
      <c r="Y35" s="86"/>
      <c r="Z35" s="86"/>
      <c r="AA35" s="86"/>
      <c r="AB35" s="87"/>
      <c r="AC35" s="85"/>
      <c r="AD35" s="86"/>
      <c r="AE35" s="87"/>
      <c r="AF35" s="88"/>
      <c r="AG35" s="66">
        <f>AG34-AG10</f>
        <v>26559</v>
      </c>
      <c r="AH35" s="67">
        <f>SUM(AH11:AH34)</f>
        <v>26559</v>
      </c>
      <c r="AI35" s="68">
        <f>$AH$35/$T35</f>
        <v>194.48309192894069</v>
      </c>
      <c r="AJ35" s="95"/>
      <c r="AK35" s="95"/>
      <c r="AL35" s="95"/>
      <c r="AM35" s="95"/>
      <c r="AN35" s="95"/>
      <c r="AO35" s="69"/>
      <c r="AP35" s="70">
        <f>AP34-AP10</f>
        <v>2292</v>
      </c>
      <c r="AQ35" s="71">
        <f>SUM(AQ11:AQ34)</f>
        <v>2292</v>
      </c>
      <c r="AR35" s="72">
        <f>AVERAGE(AR11:AR34)</f>
        <v>1.0549999999999999</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221" t="s">
        <v>244</v>
      </c>
      <c r="C41" s="210"/>
      <c r="D41" s="210"/>
      <c r="E41" s="210"/>
      <c r="F41" s="210"/>
      <c r="G41" s="210"/>
      <c r="H41" s="210"/>
      <c r="I41" s="211"/>
      <c r="J41" s="211"/>
      <c r="K41" s="211"/>
      <c r="L41" s="211"/>
      <c r="M41" s="211"/>
      <c r="N41" s="211"/>
      <c r="O41" s="211"/>
      <c r="P41" s="211"/>
      <c r="Q41" s="211"/>
      <c r="R41" s="211"/>
      <c r="S41" s="212"/>
      <c r="T41" s="212"/>
      <c r="U41" s="212"/>
      <c r="V41" s="139"/>
      <c r="W41" s="98"/>
      <c r="X41" s="98"/>
      <c r="Y41" s="98"/>
      <c r="Z41" s="98"/>
      <c r="AA41" s="98"/>
      <c r="AB41" s="98"/>
      <c r="AC41" s="98"/>
      <c r="AD41" s="98"/>
      <c r="AE41" s="98"/>
      <c r="AM41" s="20"/>
      <c r="AN41" s="96"/>
      <c r="AO41" s="96"/>
      <c r="AP41" s="96"/>
      <c r="AQ41" s="96"/>
      <c r="AR41" s="98"/>
      <c r="AV41" s="73"/>
      <c r="AW41" s="73"/>
      <c r="AY41" s="97"/>
    </row>
    <row r="42" spans="2:51" x14ac:dyDescent="0.25">
      <c r="B42" s="135" t="s">
        <v>265</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284</v>
      </c>
      <c r="C44" s="99"/>
      <c r="D44" s="99"/>
      <c r="E44" s="99"/>
      <c r="F44" s="99"/>
      <c r="G44" s="99"/>
      <c r="H44" s="99"/>
      <c r="I44" s="100"/>
      <c r="J44" s="100"/>
      <c r="K44" s="100"/>
      <c r="L44" s="100"/>
      <c r="M44" s="100"/>
      <c r="N44" s="100"/>
      <c r="O44" s="100"/>
      <c r="P44" s="100"/>
      <c r="Q44" s="100"/>
      <c r="R44" s="100"/>
      <c r="S44" s="139"/>
      <c r="T44" s="139"/>
      <c r="U44" s="139"/>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99"/>
      <c r="D45" s="99"/>
      <c r="E45" s="99"/>
      <c r="F45" s="99"/>
      <c r="G45" s="99"/>
      <c r="H45" s="99"/>
      <c r="I45" s="100"/>
      <c r="J45" s="100"/>
      <c r="K45" s="100"/>
      <c r="L45" s="100"/>
      <c r="M45" s="100"/>
      <c r="N45" s="100"/>
      <c r="O45" s="100"/>
      <c r="P45" s="100"/>
      <c r="Q45" s="100"/>
      <c r="R45" s="100"/>
      <c r="S45" s="139"/>
      <c r="T45" s="139"/>
      <c r="U45" s="139"/>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99"/>
      <c r="D46" s="99"/>
      <c r="E46" s="99"/>
      <c r="F46" s="99"/>
      <c r="G46" s="99"/>
      <c r="H46" s="99"/>
      <c r="I46" s="100"/>
      <c r="J46" s="100"/>
      <c r="K46" s="100"/>
      <c r="L46" s="100"/>
      <c r="M46" s="100"/>
      <c r="N46" s="100"/>
      <c r="O46" s="100"/>
      <c r="P46" s="100"/>
      <c r="Q46" s="100"/>
      <c r="R46" s="100"/>
      <c r="S46" s="139"/>
      <c r="T46" s="139"/>
      <c r="U46" s="139"/>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174</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285</v>
      </c>
      <c r="C48" s="99"/>
      <c r="D48" s="192"/>
      <c r="E48" s="193"/>
      <c r="F48" s="193"/>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150"/>
      <c r="G49" s="150"/>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150"/>
      <c r="D50" s="150"/>
      <c r="E50" s="150"/>
      <c r="F50" s="150"/>
      <c r="G50" s="150"/>
      <c r="H50" s="99"/>
      <c r="I50" s="100"/>
      <c r="J50" s="100"/>
      <c r="K50" s="100"/>
      <c r="L50" s="100"/>
      <c r="M50" s="100"/>
      <c r="N50" s="100"/>
      <c r="O50" s="100"/>
      <c r="P50" s="100"/>
      <c r="Q50" s="100"/>
      <c r="R50" s="100"/>
      <c r="S50" s="139"/>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139"/>
      <c r="T51" s="139"/>
      <c r="U51" s="139"/>
      <c r="V51" s="139"/>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139"/>
      <c r="T52" s="139"/>
      <c r="U52" s="139"/>
      <c r="V52" s="139"/>
      <c r="W52" s="98"/>
      <c r="X52" s="98"/>
      <c r="Y52" s="98"/>
      <c r="Z52" s="98"/>
      <c r="AA52" s="98"/>
      <c r="AB52" s="98"/>
      <c r="AC52" s="98"/>
      <c r="AD52" s="98"/>
      <c r="AE52" s="98"/>
      <c r="AM52" s="20"/>
      <c r="AN52" s="96"/>
      <c r="AO52" s="96"/>
      <c r="AP52" s="96"/>
      <c r="AQ52" s="96"/>
      <c r="AR52" s="98"/>
      <c r="AV52" s="113"/>
      <c r="AW52" s="113"/>
      <c r="AY52" s="97"/>
    </row>
    <row r="53" spans="1:51" x14ac:dyDescent="0.25">
      <c r="A53" s="161"/>
      <c r="B53" s="114" t="s">
        <v>275</v>
      </c>
      <c r="C53" s="99"/>
      <c r="D53" s="99"/>
      <c r="E53" s="99"/>
      <c r="F53" s="99"/>
      <c r="G53" s="99"/>
      <c r="H53" s="99"/>
      <c r="I53" s="100"/>
      <c r="J53" s="100"/>
      <c r="K53" s="100"/>
      <c r="L53" s="100"/>
      <c r="M53" s="100"/>
      <c r="N53" s="100"/>
      <c r="O53" s="100"/>
      <c r="P53" s="100"/>
      <c r="Q53" s="100"/>
      <c r="R53" s="100"/>
      <c r="S53" s="139"/>
      <c r="T53" s="139"/>
      <c r="U53" s="139"/>
      <c r="V53" s="139"/>
      <c r="W53" s="98"/>
      <c r="X53" s="98"/>
      <c r="Y53" s="98"/>
      <c r="Z53" s="98"/>
      <c r="AA53" s="98"/>
      <c r="AB53" s="98"/>
      <c r="AC53" s="98"/>
      <c r="AD53" s="98"/>
      <c r="AE53" s="98"/>
      <c r="AM53" s="20"/>
      <c r="AN53" s="96"/>
      <c r="AO53" s="96"/>
      <c r="AP53" s="96"/>
      <c r="AQ53" s="96"/>
      <c r="AR53" s="98"/>
      <c r="AV53" s="113"/>
      <c r="AW53" s="113"/>
      <c r="AY53" s="97"/>
    </row>
    <row r="54" spans="1:51" x14ac:dyDescent="0.25">
      <c r="A54" s="161"/>
      <c r="B54" s="123" t="s">
        <v>134</v>
      </c>
      <c r="C54" s="99"/>
      <c r="D54" s="99"/>
      <c r="E54" s="99"/>
      <c r="F54" s="99"/>
      <c r="G54" s="99"/>
      <c r="H54" s="99"/>
      <c r="I54" s="100"/>
      <c r="J54" s="100"/>
      <c r="K54" s="100"/>
      <c r="L54" s="100"/>
      <c r="M54" s="100"/>
      <c r="N54" s="100"/>
      <c r="O54" s="100"/>
      <c r="P54" s="100"/>
      <c r="Q54" s="100"/>
      <c r="R54" s="100"/>
      <c r="S54" s="139"/>
      <c r="T54" s="139"/>
      <c r="U54" s="139"/>
      <c r="V54" s="139"/>
      <c r="W54" s="98"/>
      <c r="X54" s="98"/>
      <c r="Y54" s="98"/>
      <c r="Z54" s="98"/>
      <c r="AA54" s="98"/>
      <c r="AB54" s="98"/>
      <c r="AC54" s="98"/>
      <c r="AD54" s="98"/>
      <c r="AE54" s="98"/>
      <c r="AM54" s="20"/>
      <c r="AN54" s="96"/>
      <c r="AO54" s="96"/>
      <c r="AP54" s="96"/>
      <c r="AQ54" s="96"/>
      <c r="AR54" s="98"/>
      <c r="AV54" s="113"/>
      <c r="AW54" s="113"/>
      <c r="AY54" s="97"/>
    </row>
    <row r="55" spans="1:51" x14ac:dyDescent="0.25">
      <c r="A55" s="161"/>
      <c r="B55" s="114" t="s">
        <v>286</v>
      </c>
      <c r="C55" s="223"/>
      <c r="D55" s="223"/>
      <c r="E55" s="223"/>
      <c r="F55" s="223"/>
      <c r="G55" s="223"/>
      <c r="H55" s="223"/>
      <c r="I55" s="224"/>
      <c r="J55" s="224"/>
      <c r="K55" s="224"/>
      <c r="L55" s="224"/>
      <c r="M55" s="224"/>
      <c r="N55" s="224"/>
      <c r="O55" s="224"/>
      <c r="P55" s="224"/>
      <c r="Q55" s="224"/>
      <c r="R55" s="100"/>
      <c r="S55" s="139"/>
      <c r="T55" s="139"/>
      <c r="U55" s="139"/>
      <c r="V55" s="139"/>
      <c r="W55" s="98"/>
      <c r="X55" s="98"/>
      <c r="Y55" s="98"/>
      <c r="Z55" s="98"/>
      <c r="AA55" s="98"/>
      <c r="AB55" s="98"/>
      <c r="AC55" s="98"/>
      <c r="AD55" s="98"/>
      <c r="AE55" s="98"/>
      <c r="AM55" s="20"/>
      <c r="AN55" s="96"/>
      <c r="AO55" s="96"/>
      <c r="AP55" s="96"/>
      <c r="AQ55" s="96"/>
      <c r="AR55" s="98"/>
      <c r="AV55" s="113"/>
      <c r="AW55" s="113"/>
      <c r="AY55" s="97"/>
    </row>
    <row r="56" spans="1:51" x14ac:dyDescent="0.25">
      <c r="B56" s="123"/>
      <c r="C56" s="194"/>
      <c r="D56" s="194"/>
      <c r="E56" s="99"/>
      <c r="F56" s="99"/>
      <c r="G56" s="99"/>
      <c r="H56" s="99"/>
      <c r="I56" s="100"/>
      <c r="J56" s="100"/>
      <c r="K56" s="100"/>
      <c r="L56" s="100"/>
      <c r="M56" s="100"/>
      <c r="N56" s="100"/>
      <c r="O56" s="100"/>
      <c r="P56" s="100"/>
      <c r="Q56" s="100"/>
      <c r="R56" s="100"/>
      <c r="S56" s="139"/>
      <c r="T56" s="139"/>
      <c r="U56" s="139"/>
      <c r="V56" s="139"/>
      <c r="W56" s="98"/>
      <c r="X56" s="98"/>
      <c r="Y56" s="98"/>
      <c r="Z56" s="98"/>
      <c r="AA56" s="98"/>
      <c r="AB56" s="98"/>
      <c r="AC56" s="98"/>
      <c r="AD56" s="98"/>
      <c r="AE56" s="98"/>
      <c r="AM56" s="20"/>
      <c r="AN56" s="96"/>
      <c r="AO56" s="96"/>
      <c r="AP56" s="96"/>
      <c r="AQ56" s="96"/>
      <c r="AR56" s="98"/>
      <c r="AV56" s="113"/>
      <c r="AW56" s="113"/>
      <c r="AY56" s="97"/>
    </row>
    <row r="57" spans="1:51" x14ac:dyDescent="0.25">
      <c r="B57" s="114"/>
      <c r="C57" s="99"/>
      <c r="D57" s="99"/>
      <c r="E57" s="99"/>
      <c r="F57" s="99"/>
      <c r="G57" s="99"/>
      <c r="H57" s="99"/>
      <c r="I57" s="100"/>
      <c r="J57" s="100"/>
      <c r="K57" s="100"/>
      <c r="L57" s="100"/>
      <c r="M57" s="100"/>
      <c r="N57" s="100"/>
      <c r="O57" s="100"/>
      <c r="P57" s="100"/>
      <c r="Q57" s="100"/>
      <c r="R57" s="100"/>
      <c r="S57" s="190"/>
      <c r="T57" s="139"/>
      <c r="U57" s="139"/>
      <c r="V57" s="139"/>
      <c r="W57" s="98"/>
      <c r="X57" s="98"/>
      <c r="Y57" s="98"/>
      <c r="Z57" s="98"/>
      <c r="AA57" s="98"/>
      <c r="AB57" s="98"/>
      <c r="AC57" s="98"/>
      <c r="AD57" s="98"/>
      <c r="AE57" s="98"/>
      <c r="AM57" s="20"/>
      <c r="AN57" s="96"/>
      <c r="AO57" s="96"/>
      <c r="AP57" s="96"/>
      <c r="AQ57" s="96"/>
      <c r="AR57" s="98"/>
      <c r="AV57" s="113"/>
      <c r="AW57" s="113"/>
      <c r="AY57" s="97"/>
    </row>
    <row r="58" spans="1:51" x14ac:dyDescent="0.25">
      <c r="B58" s="123"/>
      <c r="C58" s="99"/>
      <c r="D58" s="99"/>
      <c r="E58" s="99"/>
      <c r="F58" s="99"/>
      <c r="G58" s="99"/>
      <c r="H58" s="99"/>
      <c r="I58" s="100"/>
      <c r="J58" s="100"/>
      <c r="K58" s="100"/>
      <c r="L58" s="100"/>
      <c r="M58" s="100"/>
      <c r="N58" s="100"/>
      <c r="O58" s="100"/>
      <c r="P58" s="100"/>
      <c r="Q58" s="100"/>
      <c r="R58" s="100"/>
      <c r="S58" s="190"/>
      <c r="T58" s="139"/>
      <c r="U58" s="139"/>
      <c r="V58" s="139"/>
      <c r="W58" s="98"/>
      <c r="X58" s="98"/>
      <c r="Y58" s="98"/>
      <c r="Z58" s="98"/>
      <c r="AA58" s="98"/>
      <c r="AB58" s="98"/>
      <c r="AC58" s="98"/>
      <c r="AD58" s="98"/>
      <c r="AE58" s="98"/>
      <c r="AM58" s="20"/>
      <c r="AN58" s="96"/>
      <c r="AO58" s="96"/>
      <c r="AP58" s="96"/>
      <c r="AQ58" s="96"/>
      <c r="AR58" s="98"/>
      <c r="AV58" s="113"/>
      <c r="AW58" s="113"/>
      <c r="AY58" s="97"/>
    </row>
    <row r="59" spans="1:51" x14ac:dyDescent="0.25">
      <c r="B59" s="114"/>
      <c r="C59" s="99"/>
      <c r="D59" s="99"/>
      <c r="E59" s="99"/>
      <c r="F59" s="99"/>
      <c r="G59" s="99"/>
      <c r="H59" s="99"/>
      <c r="I59" s="100"/>
      <c r="J59" s="100"/>
      <c r="K59" s="100"/>
      <c r="L59" s="100"/>
      <c r="M59" s="100"/>
      <c r="N59" s="100"/>
      <c r="O59" s="100"/>
      <c r="P59" s="100"/>
      <c r="Q59" s="100"/>
      <c r="R59" s="100"/>
      <c r="S59" s="139"/>
      <c r="T59" s="139"/>
      <c r="U59" s="139"/>
      <c r="V59" s="139"/>
      <c r="W59" s="98"/>
      <c r="X59" s="98"/>
      <c r="Y59" s="98"/>
      <c r="Z59" s="98"/>
      <c r="AA59" s="98"/>
      <c r="AB59" s="98"/>
      <c r="AC59" s="98"/>
      <c r="AD59" s="98"/>
      <c r="AE59" s="98"/>
      <c r="AM59" s="20"/>
      <c r="AN59" s="96"/>
      <c r="AO59" s="96"/>
      <c r="AP59" s="96"/>
      <c r="AQ59" s="96"/>
      <c r="AR59" s="98"/>
      <c r="AV59" s="113"/>
      <c r="AW59" s="113"/>
      <c r="AY59" s="97"/>
    </row>
    <row r="60" spans="1:51" x14ac:dyDescent="0.25">
      <c r="B60" s="168"/>
      <c r="C60" s="99"/>
      <c r="D60" s="99"/>
      <c r="E60" s="99"/>
      <c r="F60" s="99"/>
      <c r="G60" s="99"/>
      <c r="H60" s="99"/>
      <c r="I60" s="100"/>
      <c r="J60" s="100"/>
      <c r="K60" s="100"/>
      <c r="L60" s="100"/>
      <c r="M60" s="100"/>
      <c r="N60" s="100"/>
      <c r="O60" s="100"/>
      <c r="P60" s="100"/>
      <c r="Q60" s="100"/>
      <c r="R60" s="100"/>
      <c r="S60" s="139"/>
      <c r="T60" s="139"/>
      <c r="U60" s="139"/>
      <c r="V60" s="139"/>
      <c r="W60" s="98"/>
      <c r="X60" s="98"/>
      <c r="Y60" s="98"/>
      <c r="Z60" s="98"/>
      <c r="AA60" s="98"/>
      <c r="AB60" s="98"/>
      <c r="AC60" s="98"/>
      <c r="AD60" s="98"/>
      <c r="AE60" s="98"/>
      <c r="AM60" s="20"/>
      <c r="AN60" s="96"/>
      <c r="AO60" s="96"/>
      <c r="AP60" s="96"/>
      <c r="AQ60" s="96"/>
      <c r="AR60" s="98"/>
      <c r="AV60" s="113"/>
      <c r="AW60" s="113"/>
      <c r="AY60" s="97"/>
    </row>
    <row r="61" spans="1:51" x14ac:dyDescent="0.25">
      <c r="B61" s="115"/>
      <c r="C61" s="99"/>
      <c r="D61" s="99"/>
      <c r="E61" s="99"/>
      <c r="F61" s="99"/>
      <c r="G61" s="99"/>
      <c r="H61" s="99"/>
      <c r="I61" s="100"/>
      <c r="J61" s="100"/>
      <c r="K61" s="100"/>
      <c r="L61" s="100"/>
      <c r="M61" s="100"/>
      <c r="N61" s="100"/>
      <c r="O61" s="100"/>
      <c r="P61" s="100"/>
      <c r="Q61" s="100"/>
      <c r="R61" s="100"/>
      <c r="S61" s="139"/>
      <c r="T61" s="139"/>
      <c r="U61" s="139"/>
      <c r="V61" s="139"/>
      <c r="W61" s="98"/>
      <c r="X61" s="98"/>
      <c r="Y61" s="98"/>
      <c r="Z61" s="98"/>
      <c r="AA61" s="98"/>
      <c r="AB61" s="98"/>
      <c r="AC61" s="98"/>
      <c r="AD61" s="98"/>
      <c r="AE61" s="98"/>
      <c r="AM61" s="20"/>
      <c r="AN61" s="96"/>
      <c r="AO61" s="96"/>
      <c r="AP61" s="96"/>
      <c r="AQ61" s="96"/>
      <c r="AR61" s="98"/>
      <c r="AV61" s="113"/>
      <c r="AW61" s="113"/>
      <c r="AY61" s="97"/>
    </row>
    <row r="62" spans="1:51" x14ac:dyDescent="0.25">
      <c r="B62" s="213"/>
      <c r="C62" s="99"/>
      <c r="D62" s="99"/>
      <c r="E62" s="99"/>
      <c r="F62" s="99"/>
      <c r="G62" s="99"/>
      <c r="H62" s="99"/>
      <c r="I62" s="100"/>
      <c r="J62" s="100"/>
      <c r="K62" s="100"/>
      <c r="L62" s="100"/>
      <c r="M62" s="100"/>
      <c r="N62" s="100"/>
      <c r="O62" s="100"/>
      <c r="P62" s="100"/>
      <c r="Q62" s="100"/>
      <c r="R62" s="100"/>
      <c r="S62" s="139"/>
      <c r="T62" s="139"/>
      <c r="U62" s="139"/>
      <c r="V62" s="139"/>
      <c r="W62" s="98"/>
      <c r="X62" s="98"/>
      <c r="Y62" s="98"/>
      <c r="Z62" s="98"/>
      <c r="AA62" s="98"/>
      <c r="AB62" s="98"/>
      <c r="AC62" s="98"/>
      <c r="AD62" s="98"/>
      <c r="AE62" s="98"/>
      <c r="AM62" s="20"/>
      <c r="AN62" s="96"/>
      <c r="AO62" s="96"/>
      <c r="AP62" s="96"/>
      <c r="AQ62" s="96"/>
      <c r="AR62" s="98"/>
      <c r="AV62" s="113"/>
      <c r="AW62" s="113"/>
      <c r="AY62" s="97"/>
    </row>
    <row r="63" spans="1:51" x14ac:dyDescent="0.25">
      <c r="B63" s="123"/>
      <c r="C63" s="99"/>
      <c r="D63" s="99"/>
      <c r="E63" s="99"/>
      <c r="F63" s="99"/>
      <c r="G63" s="99"/>
      <c r="H63" s="99"/>
      <c r="I63" s="100"/>
      <c r="J63" s="100"/>
      <c r="K63" s="100"/>
      <c r="L63" s="100"/>
      <c r="M63" s="100"/>
      <c r="N63" s="100"/>
      <c r="O63" s="100"/>
      <c r="P63" s="100"/>
      <c r="Q63" s="100"/>
      <c r="R63" s="100"/>
      <c r="S63" s="139"/>
      <c r="T63" s="139"/>
      <c r="U63" s="139"/>
      <c r="V63" s="139"/>
      <c r="W63" s="98"/>
      <c r="X63" s="98"/>
      <c r="Y63" s="98"/>
      <c r="Z63" s="98"/>
      <c r="AA63" s="98"/>
      <c r="AB63" s="98"/>
      <c r="AC63" s="98"/>
      <c r="AD63" s="98"/>
      <c r="AE63" s="98"/>
      <c r="AM63" s="20"/>
      <c r="AN63" s="96"/>
      <c r="AO63" s="96"/>
      <c r="AP63" s="96"/>
      <c r="AQ63" s="96"/>
      <c r="AR63" s="98"/>
      <c r="AV63" s="113"/>
      <c r="AW63" s="113"/>
      <c r="AY63" s="97"/>
    </row>
    <row r="64" spans="1:51" x14ac:dyDescent="0.25">
      <c r="B64" s="199"/>
      <c r="C64" s="99"/>
      <c r="D64" s="99"/>
      <c r="E64" s="99"/>
      <c r="F64" s="99"/>
      <c r="G64" s="99"/>
      <c r="H64" s="99"/>
      <c r="I64" s="100"/>
      <c r="J64" s="100"/>
      <c r="K64" s="100"/>
      <c r="L64" s="100"/>
      <c r="M64" s="100"/>
      <c r="N64" s="100"/>
      <c r="O64" s="100"/>
      <c r="P64" s="100"/>
      <c r="Q64" s="100"/>
      <c r="R64" s="100"/>
      <c r="S64" s="139"/>
      <c r="T64" s="139"/>
      <c r="U64" s="139"/>
      <c r="V64" s="139"/>
      <c r="W64" s="98"/>
      <c r="X64" s="98"/>
      <c r="Y64" s="98"/>
      <c r="Z64" s="98"/>
      <c r="AA64" s="98"/>
      <c r="AB64" s="98"/>
      <c r="AC64" s="98"/>
      <c r="AD64" s="98"/>
      <c r="AE64" s="98"/>
      <c r="AM64" s="20"/>
      <c r="AN64" s="96"/>
      <c r="AO64" s="96"/>
      <c r="AP64" s="96"/>
      <c r="AQ64" s="96"/>
      <c r="AR64" s="98"/>
      <c r="AV64" s="113"/>
      <c r="AW64" s="113"/>
      <c r="AY64" s="97"/>
    </row>
    <row r="65" spans="1:51" x14ac:dyDescent="0.25">
      <c r="B65" s="123"/>
      <c r="C65" s="99"/>
      <c r="D65" s="99"/>
      <c r="E65" s="99"/>
      <c r="F65" s="99"/>
      <c r="G65" s="99"/>
      <c r="H65" s="99"/>
      <c r="I65" s="100"/>
      <c r="J65" s="100"/>
      <c r="K65" s="100"/>
      <c r="L65" s="100"/>
      <c r="M65" s="100"/>
      <c r="N65" s="100"/>
      <c r="O65" s="100"/>
      <c r="P65" s="100"/>
      <c r="Q65" s="100"/>
      <c r="R65" s="100"/>
      <c r="S65" s="139"/>
      <c r="T65" s="139"/>
      <c r="U65" s="139"/>
      <c r="V65" s="139"/>
      <c r="W65" s="98"/>
      <c r="X65" s="98"/>
      <c r="Y65" s="98"/>
      <c r="Z65" s="98"/>
      <c r="AA65" s="98"/>
      <c r="AB65" s="98"/>
      <c r="AC65" s="98"/>
      <c r="AD65" s="98"/>
      <c r="AE65" s="98"/>
      <c r="AM65" s="20"/>
      <c r="AN65" s="96"/>
      <c r="AO65" s="96"/>
      <c r="AP65" s="96"/>
      <c r="AQ65" s="96"/>
      <c r="AR65" s="98"/>
      <c r="AV65" s="113"/>
      <c r="AW65" s="113"/>
      <c r="AY65" s="97"/>
    </row>
    <row r="66" spans="1:51" x14ac:dyDescent="0.25">
      <c r="B66" s="199"/>
      <c r="C66" s="99"/>
      <c r="D66" s="99"/>
      <c r="E66" s="99"/>
      <c r="F66" s="99"/>
      <c r="G66" s="99"/>
      <c r="H66" s="99"/>
      <c r="I66" s="100"/>
      <c r="J66" s="100"/>
      <c r="K66" s="100"/>
      <c r="L66" s="100"/>
      <c r="M66" s="100"/>
      <c r="N66" s="100"/>
      <c r="O66" s="100"/>
      <c r="P66" s="100"/>
      <c r="Q66" s="100"/>
      <c r="R66" s="100"/>
      <c r="S66" s="139"/>
      <c r="T66" s="139"/>
      <c r="U66" s="139"/>
      <c r="V66" s="139"/>
      <c r="W66" s="98"/>
      <c r="X66" s="98"/>
      <c r="Y66" s="98"/>
      <c r="Z66" s="98"/>
      <c r="AA66" s="98"/>
      <c r="AB66" s="98"/>
      <c r="AC66" s="98"/>
      <c r="AD66" s="98"/>
      <c r="AE66" s="98"/>
      <c r="AM66" s="20"/>
      <c r="AN66" s="96"/>
      <c r="AO66" s="96"/>
      <c r="AP66" s="96"/>
      <c r="AQ66" s="96"/>
      <c r="AR66" s="98"/>
      <c r="AV66" s="113"/>
      <c r="AW66" s="113"/>
      <c r="AY66" s="97"/>
    </row>
    <row r="67" spans="1:51" x14ac:dyDescent="0.25">
      <c r="B67" s="123"/>
      <c r="C67" s="99"/>
      <c r="D67" s="99"/>
      <c r="E67" s="99"/>
      <c r="F67" s="99"/>
      <c r="G67" s="99"/>
      <c r="H67" s="99"/>
      <c r="I67" s="100"/>
      <c r="J67" s="100"/>
      <c r="K67" s="100"/>
      <c r="L67" s="100"/>
      <c r="M67" s="100"/>
      <c r="N67" s="100"/>
      <c r="O67" s="100"/>
      <c r="P67" s="100"/>
      <c r="Q67" s="100"/>
      <c r="R67" s="100"/>
      <c r="S67" s="139"/>
      <c r="T67" s="139"/>
      <c r="U67" s="139"/>
      <c r="V67" s="139"/>
      <c r="W67" s="98"/>
      <c r="X67" s="98"/>
      <c r="Y67" s="98"/>
      <c r="Z67" s="98"/>
      <c r="AA67" s="98"/>
      <c r="AB67" s="98"/>
      <c r="AC67" s="98"/>
      <c r="AD67" s="98"/>
      <c r="AE67" s="98"/>
      <c r="AM67" s="20"/>
      <c r="AN67" s="96"/>
      <c r="AO67" s="96"/>
      <c r="AP67" s="96"/>
      <c r="AQ67" s="96"/>
      <c r="AR67" s="98"/>
      <c r="AV67" s="113"/>
      <c r="AW67" s="113"/>
      <c r="AY67" s="97"/>
    </row>
    <row r="68" spans="1:51" x14ac:dyDescent="0.25">
      <c r="B68" s="199"/>
      <c r="C68" s="99"/>
      <c r="D68" s="99"/>
      <c r="E68" s="99"/>
      <c r="F68" s="99"/>
      <c r="G68" s="99"/>
      <c r="H68" s="99"/>
      <c r="I68" s="100"/>
      <c r="J68" s="100"/>
      <c r="K68" s="100"/>
      <c r="L68" s="100"/>
      <c r="M68" s="100"/>
      <c r="N68" s="100"/>
      <c r="O68" s="100"/>
      <c r="P68" s="100"/>
      <c r="Q68" s="100"/>
      <c r="R68" s="100"/>
      <c r="S68" s="139"/>
      <c r="T68" s="139"/>
      <c r="U68" s="139"/>
      <c r="V68" s="139"/>
      <c r="W68" s="98"/>
      <c r="X68" s="98"/>
      <c r="Y68" s="98"/>
      <c r="Z68" s="98"/>
      <c r="AA68" s="98"/>
      <c r="AB68" s="98"/>
      <c r="AC68" s="98"/>
      <c r="AD68" s="98"/>
      <c r="AE68" s="98"/>
      <c r="AM68" s="20"/>
      <c r="AN68" s="96"/>
      <c r="AO68" s="96"/>
      <c r="AP68" s="96"/>
      <c r="AQ68" s="96"/>
      <c r="AR68" s="98"/>
      <c r="AV68" s="113"/>
      <c r="AW68" s="113"/>
      <c r="AY68" s="97"/>
    </row>
    <row r="69" spans="1:51" x14ac:dyDescent="0.25">
      <c r="B69" s="114"/>
      <c r="C69" s="99"/>
      <c r="D69" s="99"/>
      <c r="E69" s="99"/>
      <c r="F69" s="99"/>
      <c r="G69" s="99"/>
      <c r="H69" s="99"/>
      <c r="I69" s="100"/>
      <c r="J69" s="100"/>
      <c r="K69" s="100"/>
      <c r="L69" s="100"/>
      <c r="M69" s="100"/>
      <c r="N69" s="100"/>
      <c r="O69" s="100"/>
      <c r="P69" s="100"/>
      <c r="Q69" s="100"/>
      <c r="R69" s="100"/>
      <c r="S69" s="139"/>
      <c r="T69" s="139"/>
      <c r="U69" s="139"/>
      <c r="V69" s="139"/>
      <c r="W69" s="98"/>
      <c r="X69" s="98"/>
      <c r="Y69" s="98"/>
      <c r="Z69" s="98"/>
      <c r="AA69" s="98"/>
      <c r="AB69" s="98"/>
      <c r="AC69" s="98"/>
      <c r="AD69" s="98"/>
      <c r="AE69" s="98"/>
      <c r="AM69" s="20"/>
      <c r="AN69" s="96"/>
      <c r="AO69" s="96"/>
      <c r="AP69" s="96"/>
      <c r="AQ69" s="96"/>
      <c r="AR69" s="98"/>
      <c r="AV69" s="113"/>
      <c r="AW69" s="113"/>
      <c r="AY69" s="97"/>
    </row>
    <row r="70" spans="1:51" x14ac:dyDescent="0.25">
      <c r="B70" s="123"/>
      <c r="C70" s="99"/>
      <c r="D70" s="99"/>
      <c r="E70" s="99"/>
      <c r="F70" s="99"/>
      <c r="G70" s="99"/>
      <c r="H70" s="99"/>
      <c r="I70" s="100"/>
      <c r="J70" s="100"/>
      <c r="K70" s="100"/>
      <c r="L70" s="100"/>
      <c r="M70" s="100"/>
      <c r="N70" s="100"/>
      <c r="O70" s="100"/>
      <c r="P70" s="100"/>
      <c r="Q70" s="100"/>
      <c r="R70" s="100"/>
      <c r="S70" s="139"/>
      <c r="T70" s="139"/>
      <c r="U70" s="139"/>
      <c r="V70" s="139"/>
      <c r="W70" s="98"/>
      <c r="X70" s="98"/>
      <c r="Y70" s="98"/>
      <c r="Z70" s="98"/>
      <c r="AA70" s="98"/>
      <c r="AB70" s="98"/>
      <c r="AC70" s="98"/>
      <c r="AD70" s="98"/>
      <c r="AE70" s="98"/>
      <c r="AM70" s="20"/>
      <c r="AN70" s="96"/>
      <c r="AO70" s="96"/>
      <c r="AP70" s="96"/>
      <c r="AQ70" s="96"/>
      <c r="AR70" s="98"/>
      <c r="AV70" s="113"/>
      <c r="AW70" s="113"/>
      <c r="AY70" s="97"/>
    </row>
    <row r="71" spans="1:51" x14ac:dyDescent="0.25">
      <c r="B71" s="114"/>
      <c r="C71" s="99"/>
      <c r="D71" s="99"/>
      <c r="E71" s="99"/>
      <c r="F71" s="99"/>
      <c r="G71" s="99"/>
      <c r="H71" s="99"/>
      <c r="I71" s="100"/>
      <c r="J71" s="100"/>
      <c r="K71" s="100"/>
      <c r="L71" s="100"/>
      <c r="M71" s="100"/>
      <c r="N71" s="100"/>
      <c r="O71" s="100"/>
      <c r="P71" s="100"/>
      <c r="Q71" s="100"/>
      <c r="R71" s="100"/>
      <c r="S71" s="139"/>
      <c r="T71" s="139"/>
      <c r="U71" s="139"/>
      <c r="V71" s="139"/>
      <c r="W71" s="98"/>
      <c r="X71" s="98"/>
      <c r="Y71" s="98"/>
      <c r="Z71" s="98"/>
      <c r="AA71" s="98"/>
      <c r="AB71" s="98"/>
      <c r="AC71" s="98"/>
      <c r="AD71" s="98"/>
      <c r="AE71" s="98"/>
      <c r="AM71" s="20"/>
      <c r="AN71" s="96"/>
      <c r="AO71" s="96"/>
      <c r="AP71" s="96"/>
      <c r="AQ71" s="96"/>
      <c r="AR71" s="98"/>
      <c r="AV71" s="113"/>
      <c r="AW71" s="113"/>
      <c r="AY71" s="97"/>
    </row>
    <row r="72" spans="1:51" x14ac:dyDescent="0.25">
      <c r="B72" s="81"/>
      <c r="C72" s="99"/>
      <c r="D72" s="99"/>
      <c r="E72" s="99"/>
      <c r="F72" s="99"/>
      <c r="G72" s="99"/>
      <c r="H72" s="99"/>
      <c r="I72" s="100"/>
      <c r="J72" s="100"/>
      <c r="K72" s="100"/>
      <c r="L72" s="100"/>
      <c r="M72" s="100"/>
      <c r="N72" s="100"/>
      <c r="O72" s="100"/>
      <c r="P72" s="100"/>
      <c r="Q72" s="100"/>
      <c r="R72" s="100"/>
      <c r="S72" s="139"/>
      <c r="T72" s="139"/>
      <c r="U72" s="139"/>
      <c r="V72" s="139"/>
      <c r="W72" s="98"/>
      <c r="X72" s="98"/>
      <c r="Y72" s="98"/>
      <c r="Z72" s="98"/>
      <c r="AA72" s="98"/>
      <c r="AB72" s="98"/>
      <c r="AC72" s="98"/>
      <c r="AD72" s="98"/>
      <c r="AE72" s="98"/>
      <c r="AM72" s="20"/>
      <c r="AN72" s="96"/>
      <c r="AO72" s="96"/>
      <c r="AP72" s="96"/>
      <c r="AQ72" s="96"/>
      <c r="AR72" s="98"/>
      <c r="AV72" s="113"/>
      <c r="AW72" s="113"/>
      <c r="AY72" s="97"/>
    </row>
    <row r="73" spans="1:51" x14ac:dyDescent="0.25">
      <c r="B73" s="81"/>
      <c r="C73" s="99"/>
      <c r="D73" s="99"/>
      <c r="E73" s="99"/>
      <c r="F73" s="99"/>
      <c r="G73" s="99"/>
      <c r="H73" s="99"/>
      <c r="I73" s="100"/>
      <c r="J73" s="100"/>
      <c r="K73" s="100"/>
      <c r="L73" s="100"/>
      <c r="M73" s="100"/>
      <c r="N73" s="100"/>
      <c r="O73" s="100"/>
      <c r="P73" s="100"/>
      <c r="Q73" s="100"/>
      <c r="R73" s="100"/>
      <c r="S73" s="139"/>
      <c r="T73" s="139"/>
      <c r="U73" s="139"/>
      <c r="V73" s="139"/>
      <c r="W73" s="98"/>
      <c r="X73" s="98"/>
      <c r="Y73" s="98"/>
      <c r="Z73" s="98"/>
      <c r="AA73" s="98"/>
      <c r="AB73" s="98"/>
      <c r="AC73" s="98"/>
      <c r="AD73" s="98"/>
      <c r="AE73" s="98"/>
      <c r="AM73" s="20"/>
      <c r="AN73" s="96"/>
      <c r="AO73" s="96"/>
      <c r="AP73" s="96"/>
      <c r="AQ73" s="96"/>
      <c r="AR73" s="98"/>
      <c r="AV73" s="113"/>
      <c r="AW73" s="113"/>
      <c r="AY73" s="97"/>
    </row>
    <row r="74" spans="1:51" x14ac:dyDescent="0.25">
      <c r="B74" s="81"/>
      <c r="C74" s="99"/>
      <c r="D74" s="99"/>
      <c r="E74" s="99"/>
      <c r="F74" s="99"/>
      <c r="G74" s="99"/>
      <c r="H74" s="99"/>
      <c r="I74" s="100"/>
      <c r="J74" s="100"/>
      <c r="K74" s="100"/>
      <c r="L74" s="100"/>
      <c r="M74" s="100"/>
      <c r="N74" s="100"/>
      <c r="O74" s="100"/>
      <c r="P74" s="100"/>
      <c r="Q74" s="100"/>
      <c r="R74" s="100"/>
      <c r="S74" s="139"/>
      <c r="T74" s="139"/>
      <c r="U74" s="139"/>
      <c r="V74" s="139"/>
      <c r="W74" s="98"/>
      <c r="X74" s="98"/>
      <c r="Y74" s="98"/>
      <c r="Z74" s="98"/>
      <c r="AA74" s="98"/>
      <c r="AB74" s="98"/>
      <c r="AC74" s="98"/>
      <c r="AD74" s="98"/>
      <c r="AE74" s="98"/>
      <c r="AM74" s="20"/>
      <c r="AN74" s="96"/>
      <c r="AO74" s="96"/>
      <c r="AP74" s="96"/>
      <c r="AQ74" s="96"/>
      <c r="AR74" s="98"/>
      <c r="AV74" s="113"/>
      <c r="AW74" s="113"/>
      <c r="AY74" s="97"/>
    </row>
    <row r="75" spans="1:51" x14ac:dyDescent="0.25">
      <c r="B75" s="81"/>
      <c r="C75" s="99"/>
      <c r="D75" s="99"/>
      <c r="E75" s="99"/>
      <c r="F75" s="99"/>
      <c r="G75" s="99"/>
      <c r="H75" s="99"/>
      <c r="I75" s="100"/>
      <c r="J75" s="100"/>
      <c r="K75" s="100"/>
      <c r="L75" s="100"/>
      <c r="M75" s="100"/>
      <c r="N75" s="100"/>
      <c r="O75" s="100"/>
      <c r="P75" s="100"/>
      <c r="Q75" s="100"/>
      <c r="R75" s="100"/>
      <c r="S75" s="139"/>
      <c r="T75" s="139"/>
      <c r="U75" s="139"/>
      <c r="V75" s="139"/>
      <c r="W75" s="98"/>
      <c r="X75" s="98"/>
      <c r="Y75" s="98"/>
      <c r="Z75" s="98"/>
      <c r="AA75" s="98"/>
      <c r="AB75" s="98"/>
      <c r="AC75" s="98"/>
      <c r="AD75" s="98"/>
      <c r="AE75" s="98"/>
      <c r="AM75" s="20"/>
      <c r="AN75" s="96"/>
      <c r="AO75" s="96"/>
      <c r="AP75" s="96"/>
      <c r="AQ75" s="96"/>
      <c r="AR75" s="98"/>
      <c r="AV75" s="113"/>
      <c r="AW75" s="113"/>
      <c r="AY75" s="97"/>
    </row>
    <row r="76" spans="1:51" x14ac:dyDescent="0.25">
      <c r="B76" s="81"/>
      <c r="C76" s="99"/>
      <c r="D76" s="99"/>
      <c r="E76" s="99"/>
      <c r="F76" s="99"/>
      <c r="G76" s="99"/>
      <c r="H76" s="99"/>
      <c r="I76" s="100"/>
      <c r="J76" s="100"/>
      <c r="K76" s="100"/>
      <c r="L76" s="100"/>
      <c r="M76" s="100"/>
      <c r="N76" s="100"/>
      <c r="O76" s="100"/>
      <c r="P76" s="100"/>
      <c r="Q76" s="100"/>
      <c r="R76" s="100"/>
      <c r="S76" s="139"/>
      <c r="T76" s="139"/>
      <c r="U76" s="139"/>
      <c r="V76" s="139"/>
      <c r="W76" s="98"/>
      <c r="X76" s="98"/>
      <c r="Y76" s="98"/>
      <c r="Z76" s="98"/>
      <c r="AA76" s="98"/>
      <c r="AB76" s="98"/>
      <c r="AC76" s="98"/>
      <c r="AD76" s="98"/>
      <c r="AE76" s="98"/>
      <c r="AM76" s="20"/>
      <c r="AN76" s="96"/>
      <c r="AO76" s="96"/>
      <c r="AP76" s="96"/>
      <c r="AQ76" s="96"/>
      <c r="AR76" s="98"/>
      <c r="AV76" s="113"/>
      <c r="AW76" s="113"/>
      <c r="AY76" s="97"/>
    </row>
    <row r="77" spans="1:51" x14ac:dyDescent="0.25">
      <c r="B77" s="136"/>
      <c r="C77" s="99"/>
      <c r="D77" s="99"/>
      <c r="E77" s="99"/>
      <c r="F77" s="99"/>
      <c r="G77" s="99"/>
      <c r="H77" s="99"/>
      <c r="I77" s="100"/>
      <c r="J77" s="100"/>
      <c r="K77" s="100"/>
      <c r="L77" s="100"/>
      <c r="M77" s="100"/>
      <c r="N77" s="100"/>
      <c r="O77" s="100"/>
      <c r="P77" s="100"/>
      <c r="Q77" s="100"/>
      <c r="R77" s="100"/>
      <c r="S77" s="139"/>
      <c r="T77" s="139"/>
      <c r="U77" s="139"/>
      <c r="V77" s="139"/>
      <c r="W77" s="98"/>
      <c r="X77" s="98"/>
      <c r="Y77" s="98"/>
      <c r="Z77" s="98"/>
      <c r="AA77" s="98"/>
      <c r="AB77" s="98"/>
      <c r="AC77" s="98"/>
      <c r="AD77" s="98"/>
      <c r="AE77" s="98"/>
      <c r="AM77" s="20"/>
      <c r="AN77" s="96"/>
      <c r="AO77" s="96"/>
      <c r="AP77" s="96"/>
      <c r="AQ77" s="96"/>
      <c r="AR77" s="98"/>
      <c r="AV77" s="113"/>
      <c r="AW77" s="113"/>
      <c r="AY77" s="97"/>
    </row>
    <row r="78" spans="1:51" x14ac:dyDescent="0.25">
      <c r="A78" s="98"/>
      <c r="B78" s="116"/>
      <c r="C78" s="115"/>
      <c r="D78" s="109"/>
      <c r="E78" s="115"/>
      <c r="F78" s="115"/>
      <c r="G78" s="99"/>
      <c r="H78" s="99"/>
      <c r="I78" s="99"/>
      <c r="J78" s="100"/>
      <c r="K78" s="100"/>
      <c r="L78" s="100"/>
      <c r="M78" s="100"/>
      <c r="N78" s="100"/>
      <c r="O78" s="100"/>
      <c r="P78" s="100"/>
      <c r="Q78" s="100"/>
      <c r="R78" s="100"/>
      <c r="S78" s="100"/>
      <c r="T78" s="214"/>
      <c r="U78" s="215"/>
      <c r="V78" s="215"/>
      <c r="AS78" s="94"/>
      <c r="AT78" s="94"/>
      <c r="AU78" s="94"/>
      <c r="AV78" s="94"/>
      <c r="AW78" s="94"/>
      <c r="AX78" s="94"/>
      <c r="AY78" s="94"/>
    </row>
    <row r="79" spans="1:51" x14ac:dyDescent="0.25">
      <c r="A79" s="98"/>
      <c r="B79" s="117"/>
      <c r="C79" s="118"/>
      <c r="D79" s="119"/>
      <c r="E79" s="118"/>
      <c r="F79" s="118"/>
      <c r="G79" s="118"/>
      <c r="H79" s="118"/>
      <c r="I79" s="118"/>
      <c r="J79" s="120"/>
      <c r="K79" s="120"/>
      <c r="L79" s="120"/>
      <c r="M79" s="120"/>
      <c r="N79" s="120"/>
      <c r="O79" s="120"/>
      <c r="P79" s="120"/>
      <c r="Q79" s="120"/>
      <c r="R79" s="120"/>
      <c r="S79" s="120"/>
      <c r="T79" s="216"/>
      <c r="U79" s="217"/>
      <c r="V79" s="217"/>
      <c r="AS79" s="94"/>
      <c r="AT79" s="94"/>
      <c r="AU79" s="94"/>
      <c r="AV79" s="94"/>
      <c r="AW79" s="94"/>
      <c r="AX79" s="94"/>
      <c r="AY79" s="94"/>
    </row>
    <row r="80" spans="1:51" x14ac:dyDescent="0.25">
      <c r="A80" s="98"/>
      <c r="B80" s="117"/>
      <c r="C80" s="118"/>
      <c r="D80" s="119"/>
      <c r="E80" s="118"/>
      <c r="F80" s="118"/>
      <c r="G80" s="118"/>
      <c r="H80" s="118"/>
      <c r="I80" s="118"/>
      <c r="J80" s="120"/>
      <c r="K80" s="120"/>
      <c r="L80" s="120"/>
      <c r="M80" s="120"/>
      <c r="N80" s="120"/>
      <c r="O80" s="120"/>
      <c r="P80" s="120"/>
      <c r="Q80" s="120"/>
      <c r="R80" s="120"/>
      <c r="S80" s="120"/>
      <c r="T80" s="216"/>
      <c r="U80" s="217"/>
      <c r="V80" s="217"/>
      <c r="AS80" s="94"/>
      <c r="AT80" s="94"/>
      <c r="AU80" s="94"/>
      <c r="AV80" s="94"/>
      <c r="AW80" s="94"/>
      <c r="AX80" s="94"/>
      <c r="AY80" s="94"/>
    </row>
    <row r="81" spans="1:51" x14ac:dyDescent="0.25">
      <c r="A81" s="98"/>
      <c r="B81" s="218"/>
      <c r="C81" s="118"/>
      <c r="D81" s="119"/>
      <c r="E81" s="118"/>
      <c r="F81" s="118"/>
      <c r="G81" s="118"/>
      <c r="H81" s="118"/>
      <c r="I81" s="118"/>
      <c r="J81" s="120"/>
      <c r="K81" s="120"/>
      <c r="L81" s="120"/>
      <c r="M81" s="120"/>
      <c r="N81" s="120"/>
      <c r="O81" s="120"/>
      <c r="P81" s="120"/>
      <c r="Q81" s="120"/>
      <c r="R81" s="120"/>
      <c r="S81" s="120"/>
      <c r="T81" s="216"/>
      <c r="U81" s="217"/>
      <c r="V81" s="217"/>
      <c r="AS81" s="94"/>
      <c r="AT81" s="94"/>
      <c r="AU81" s="94"/>
      <c r="AV81" s="94"/>
      <c r="AW81" s="94"/>
      <c r="AX81" s="94"/>
      <c r="AY81" s="94"/>
    </row>
    <row r="82" spans="1:51" x14ac:dyDescent="0.25">
      <c r="B82" s="218"/>
      <c r="C82" s="161"/>
      <c r="D82" s="161"/>
      <c r="E82" s="161"/>
      <c r="F82" s="161"/>
      <c r="G82" s="161"/>
      <c r="H82" s="161"/>
      <c r="I82" s="161"/>
      <c r="J82" s="161"/>
      <c r="K82" s="161"/>
      <c r="L82" s="161"/>
      <c r="M82" s="161"/>
      <c r="N82" s="161"/>
      <c r="O82" s="219"/>
      <c r="P82" s="220"/>
      <c r="Q82" s="220"/>
      <c r="R82" s="161"/>
      <c r="S82" s="161"/>
      <c r="T82" s="161"/>
      <c r="U82" s="161"/>
      <c r="V82" s="161"/>
      <c r="AS82" s="94"/>
      <c r="AT82" s="94"/>
      <c r="AU82" s="94"/>
      <c r="AV82" s="94"/>
      <c r="AW82" s="94"/>
      <c r="AX82" s="94"/>
      <c r="AY82" s="94"/>
    </row>
    <row r="83" spans="1:51" x14ac:dyDescent="0.25">
      <c r="B83" s="218"/>
      <c r="C83" s="161"/>
      <c r="D83" s="161"/>
      <c r="E83" s="161"/>
      <c r="F83" s="161"/>
      <c r="G83" s="161"/>
      <c r="H83" s="161"/>
      <c r="I83" s="161"/>
      <c r="J83" s="161"/>
      <c r="K83" s="161"/>
      <c r="L83" s="161"/>
      <c r="M83" s="161"/>
      <c r="N83" s="161"/>
      <c r="O83" s="219"/>
      <c r="P83" s="220"/>
      <c r="Q83" s="220"/>
      <c r="R83" s="161"/>
      <c r="S83" s="161"/>
      <c r="T83" s="161"/>
      <c r="U83" s="161"/>
      <c r="V83" s="161"/>
      <c r="AS83" s="94"/>
      <c r="AT83" s="94"/>
      <c r="AU83" s="94"/>
      <c r="AV83" s="94"/>
      <c r="AW83" s="94"/>
      <c r="AX83" s="94"/>
      <c r="AY83" s="94"/>
    </row>
    <row r="84" spans="1:51" x14ac:dyDescent="0.25">
      <c r="B84" s="161"/>
      <c r="C84" s="161"/>
      <c r="D84" s="161"/>
      <c r="E84" s="161"/>
      <c r="F84" s="161"/>
      <c r="G84" s="161"/>
      <c r="H84" s="161"/>
      <c r="I84" s="161"/>
      <c r="J84" s="161"/>
      <c r="K84" s="161"/>
      <c r="L84" s="161"/>
      <c r="M84" s="161"/>
      <c r="N84" s="161"/>
      <c r="O84" s="219"/>
      <c r="P84" s="220"/>
      <c r="Q84" s="220"/>
      <c r="R84" s="161"/>
      <c r="S84" s="161"/>
      <c r="T84" s="161"/>
      <c r="U84" s="161"/>
      <c r="V84" s="161"/>
      <c r="AS84" s="94"/>
      <c r="AT84" s="94"/>
      <c r="AU84" s="94"/>
      <c r="AV84" s="94"/>
      <c r="AW84" s="94"/>
      <c r="AX84" s="94"/>
      <c r="AY84" s="94"/>
    </row>
    <row r="85" spans="1:51" x14ac:dyDescent="0.25">
      <c r="B85" s="161"/>
      <c r="C85" s="161"/>
      <c r="D85" s="161"/>
      <c r="E85" s="161"/>
      <c r="F85" s="161"/>
      <c r="G85" s="161"/>
      <c r="H85" s="161"/>
      <c r="I85" s="161"/>
      <c r="J85" s="161"/>
      <c r="K85" s="161"/>
      <c r="L85" s="161"/>
      <c r="M85" s="161"/>
      <c r="N85" s="161"/>
      <c r="O85" s="219"/>
      <c r="P85" s="220"/>
      <c r="Q85" s="220"/>
      <c r="R85" s="220"/>
      <c r="S85" s="220"/>
      <c r="T85" s="161"/>
      <c r="U85" s="161"/>
      <c r="V85" s="161"/>
      <c r="AS85" s="94"/>
      <c r="AT85" s="94"/>
      <c r="AU85" s="94"/>
      <c r="AV85" s="94"/>
      <c r="AW85" s="94"/>
      <c r="AX85" s="94"/>
      <c r="AY85" s="94"/>
    </row>
    <row r="86" spans="1:51" x14ac:dyDescent="0.25">
      <c r="B86" s="161"/>
      <c r="C86" s="161"/>
      <c r="D86" s="161"/>
      <c r="E86" s="161"/>
      <c r="F86" s="161"/>
      <c r="G86" s="161"/>
      <c r="H86" s="161"/>
      <c r="I86" s="161"/>
      <c r="J86" s="161"/>
      <c r="K86" s="161"/>
      <c r="L86" s="161"/>
      <c r="M86" s="161"/>
      <c r="N86" s="161"/>
      <c r="O86" s="219"/>
      <c r="P86" s="220"/>
      <c r="Q86" s="220"/>
      <c r="R86" s="220"/>
      <c r="S86" s="220"/>
      <c r="T86" s="220"/>
      <c r="U86" s="161"/>
      <c r="V86" s="161"/>
      <c r="AS86" s="94"/>
      <c r="AT86" s="94"/>
      <c r="AU86" s="94"/>
      <c r="AV86" s="94"/>
      <c r="AW86" s="94"/>
      <c r="AX86" s="94"/>
      <c r="AY86" s="94"/>
    </row>
    <row r="87" spans="1:51" x14ac:dyDescent="0.25">
      <c r="B87" s="161"/>
      <c r="C87" s="161"/>
      <c r="D87" s="161"/>
      <c r="E87" s="161"/>
      <c r="F87" s="161"/>
      <c r="G87" s="161"/>
      <c r="H87" s="161"/>
      <c r="I87" s="161"/>
      <c r="J87" s="161"/>
      <c r="K87" s="161"/>
      <c r="L87" s="161"/>
      <c r="M87" s="161"/>
      <c r="N87" s="161"/>
      <c r="O87" s="219"/>
      <c r="P87" s="220"/>
      <c r="Q87" s="220"/>
      <c r="R87" s="220"/>
      <c r="S87" s="220"/>
      <c r="T87" s="220"/>
      <c r="U87" s="161"/>
      <c r="V87" s="161"/>
      <c r="AS87" s="94"/>
      <c r="AT87" s="94"/>
      <c r="AU87" s="94"/>
      <c r="AV87" s="94"/>
      <c r="AW87" s="94"/>
      <c r="AX87" s="94"/>
      <c r="AY87" s="94"/>
    </row>
    <row r="88" spans="1:51" x14ac:dyDescent="0.25">
      <c r="B88" s="161"/>
      <c r="C88" s="161"/>
      <c r="D88" s="161"/>
      <c r="E88" s="161"/>
      <c r="F88" s="161"/>
      <c r="G88" s="161"/>
      <c r="H88" s="161"/>
      <c r="I88" s="161"/>
      <c r="J88" s="161"/>
      <c r="K88" s="161"/>
      <c r="L88" s="161"/>
      <c r="M88" s="161"/>
      <c r="N88" s="161"/>
      <c r="O88" s="219"/>
      <c r="P88" s="220"/>
      <c r="Q88" s="161"/>
      <c r="R88" s="161"/>
      <c r="S88" s="161"/>
      <c r="T88" s="220"/>
      <c r="U88" s="161"/>
      <c r="V88" s="161"/>
      <c r="AS88" s="94"/>
      <c r="AT88" s="94"/>
      <c r="AU88" s="94"/>
      <c r="AV88" s="94"/>
      <c r="AW88" s="94"/>
      <c r="AX88" s="94"/>
      <c r="AY88" s="94"/>
    </row>
    <row r="89" spans="1:51" x14ac:dyDescent="0.25">
      <c r="O89" s="96"/>
      <c r="Q89" s="96"/>
      <c r="R89" s="96"/>
      <c r="S89" s="96"/>
      <c r="AS89" s="94"/>
      <c r="AT89" s="94"/>
      <c r="AU89" s="94"/>
      <c r="AV89" s="94"/>
      <c r="AW89" s="94"/>
      <c r="AX89" s="94"/>
      <c r="AY89" s="94"/>
    </row>
    <row r="90" spans="1:51" x14ac:dyDescent="0.25">
      <c r="O90" s="12"/>
      <c r="P90" s="96"/>
      <c r="Q90" s="96"/>
      <c r="R90" s="96"/>
      <c r="S90" s="96"/>
      <c r="T90" s="96"/>
      <c r="AS90" s="94"/>
      <c r="AT90" s="94"/>
      <c r="AU90" s="94"/>
      <c r="AV90" s="94"/>
      <c r="AW90" s="94"/>
      <c r="AX90" s="94"/>
      <c r="AY90" s="94"/>
    </row>
    <row r="91" spans="1:51" x14ac:dyDescent="0.25">
      <c r="O91" s="12"/>
      <c r="P91" s="96"/>
      <c r="Q91" s="96"/>
      <c r="R91" s="96"/>
      <c r="S91" s="96"/>
      <c r="T91" s="96"/>
      <c r="U91" s="96"/>
      <c r="AS91" s="94"/>
      <c r="AT91" s="94"/>
      <c r="AU91" s="94"/>
      <c r="AV91" s="94"/>
      <c r="AW91" s="94"/>
      <c r="AX91" s="94"/>
      <c r="AY91" s="94"/>
    </row>
    <row r="92" spans="1:51" x14ac:dyDescent="0.25">
      <c r="O92" s="12"/>
      <c r="P92" s="96"/>
      <c r="T92" s="96"/>
      <c r="U92" s="96"/>
      <c r="AS92" s="94"/>
      <c r="AT92" s="94"/>
      <c r="AU92" s="94"/>
      <c r="AV92" s="94"/>
      <c r="AW92" s="94"/>
      <c r="AX92" s="94"/>
      <c r="AY92" s="94"/>
    </row>
    <row r="104" spans="45:51" x14ac:dyDescent="0.25">
      <c r="AS104" s="94"/>
      <c r="AT104" s="94"/>
      <c r="AU104" s="94"/>
      <c r="AV104" s="94"/>
      <c r="AW104" s="94"/>
      <c r="AX104" s="94"/>
      <c r="AY104" s="94"/>
    </row>
  </sheetData>
  <protectedRanges>
    <protectedRange sqref="S78:T81"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8:R81" name="Range2_12_1_6_1_1"/>
    <protectedRange sqref="L78:M81" name="Range2_2_12_1_7_1_1"/>
    <protectedRange sqref="AS11:AS15" name="Range1_4_1_1_1_1"/>
    <protectedRange sqref="J11:J15 J26:J34" name="Range1_1_2_1_10_1_1_1_1"/>
    <protectedRange sqref="S38:S40 S55:S77 S42:S52" name="Range2_12_3_1_1_1_1"/>
    <protectedRange sqref="D38:H38 N55:R55 N59:R77 N38:R40 N42:R52" name="Range2_12_1_3_1_1_1_1"/>
    <protectedRange sqref="I38:M38 F49:M49 G48:M48 E59:M77 E55:M55 E50:M52 E39:M40 E57:H58 E42:M47" name="Range2_2_12_1_6_1_1_1_1"/>
    <protectedRange sqref="D55 D50:D52 D39:D40 D57:D77 D42:D47" name="Range2_1_1_1_1_11_1_1_1_1_1_1"/>
    <protectedRange sqref="C55 C50:C52 C39:C40 C57:C77 C42:C47" name="Range2_1_2_1_1_1_1_1"/>
    <protectedRange sqref="C38" name="Range2_3_1_1_1_1_1"/>
    <protectedRange sqref="Q35" name="Range1_16_3_1_1_1_1_1_2"/>
    <protectedRange sqref="P35" name="Range1_16_3_1_1_2"/>
    <protectedRange sqref="U35 V11:V34 X11:AB34" name="Range1_16_3_1_1_3"/>
    <protectedRange sqref="L6 D6 D8 O8:U8" name="Range1_16_3_1_1_7"/>
    <protectedRange sqref="J78:K81" name="Range2_2_12_1_4_1_1_1_1_1_1_1_1_1_1_1_1_1_1_1"/>
    <protectedRange sqref="I78:I81" name="Range2_2_12_1_7_1_1_2_2_1_2"/>
    <protectedRange sqref="F78:H81" name="Range2_2_12_1_3_1_2_1_1_1_1_2_1_1_1_1_1_1_1_1_1_1_1"/>
    <protectedRange sqref="E78:E81"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 AR16 AR20 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E49" name="Range2_2_12_1_6_1_1_1_1_2"/>
    <protectedRange sqref="D49" name="Range2_1_1_1_1_11_1_1_1_1_1_1_2"/>
    <protectedRange sqref="C49" name="Range2_1_2_1_1_1_1_1_2"/>
    <protectedRange sqref="N58:R58" name="Range2_12_1_3_1_1_1_1_2_1_2_2_2_2_2_2_2_2_2_2"/>
    <protectedRange sqref="I58:M58" name="Range2_2_12_1_6_1_1_1_1_3_1_2_2_2_3_2_2_2_2_2_2"/>
    <protectedRange sqref="N57:R57" name="Range2_12_1_3_1_1_1_1_2_1_2_2_2_2_2_2_3_2_2_2_2_2_2"/>
    <protectedRange sqref="I57:M57" name="Range2_2_12_1_6_1_1_1_1_3_1_2_2_2_3_2_2_3_2_2_2_2_2_2"/>
    <protectedRange sqref="E56" name="Range2_2_12_1_6_1_1_1_1_3_1_2_2_2_1_2_2_2_2_2_2_2_2_2_2_2_2_2"/>
    <protectedRange sqref="D56" name="Range2_1_1_1_1_11_1_1_1_1_1_1_3_1_2_2_2_1_2_2_2_2_2_2_2_2_2_2_2_2_2"/>
    <protectedRange sqref="N56:R56" name="Range2_12_1_3_1_1_1_1_2_1_2_2_2_2_2_2_3_2_2_2_2_2_2_2_2"/>
    <protectedRange sqref="I56:M56" name="Range2_2_12_1_6_1_1_1_1_3_1_2_2_2_3_2_2_3_2_2_2_2_2_2_2_2"/>
    <protectedRange sqref="G56:H56" name="Range2_2_12_1_6_1_1_1_1_2_2_1_2_2_2_2_2_2_3_2_2_2_2_2_2_2_2"/>
    <protectedRange sqref="F56" name="Range2_2_12_1_6_1_1_1_1_3_1_2_2_2_1_2_2_2_2_2_2_2_2_2_2_2_2_2_2_2"/>
    <protectedRange sqref="C56" name="Range2_1_2_1_1_1_1_1_3_1_2_2_1_2_1_2_2_2_2_2_2_2_2_2_2_2_2_2_2"/>
    <protectedRange sqref="Q10" name="Range1_16_3_1_1_1_1_1_4_1"/>
    <protectedRange sqref="AG10" name="Range1_16_3_1_1_1_1_1_3"/>
    <protectedRange sqref="AP10" name="Range1_16_3_1_1_1_1_1_5"/>
    <protectedRange sqref="F48" name="Range2_12_5_1_1_1_2_2_1_1_1_1_1_1_1_1_1_1_1_2_1_1_1_2_1_1_1_1_1_1_1_1_1_1_1_1_1_1_1_1_2_1_1_1_1_1_1_1_1_1_2_1_1_3_1_1_1_3_1_1_1_1_1_1_1_1_1_1_1_1_1_1_1_1_1_1_1_1_1_1_2_1_1_1_1_1_1_1_1_1_1_1_2_2_1_2_1_1_1_1_1_1_1_1_1_1_1_1_1_2_2_2_2_2_2_2_2_1_1_1_2_3_2__4"/>
    <protectedRange sqref="C48"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60" name="Range2_12_5_1_1_1_1_1_2_1_1_2_1_1_1_1_1_1_1_1_1_1_1_1_1_1_1_1_1_2_1_1_1_1_1_1_1_1_1_1_1_1_1_1_3_1_1_1_2_1_1_1_1_1_1_1_1_1_2_1_1_1_1_1_1_1_1_1_1_1_1_1_1_1_1_1_1_1_1_1_1_1_1_1_1_2_1_1_1_2_2_1_1"/>
    <protectedRange sqref="B61" name="Range2_12_5_1_1_1_2_1_1_1_1_1_1_1_1_1_1_1_2_1_2_1_1_1_1_1_1_1_1_1_2_1_1_1_1_1_1_1_1_1_1_1_1_1_1_1_1_1_1_1_1_1_1_1_1_1_1_1_1_1_1_1_1_1_1_1_1_1_1_1_1_1_1_1_2_1_1_1_1_1_1_1_1_1_2_1_2_1_1_1_1_1_2_1_1_1_1_1_1_1_1_2_1_1_1_1_1_2_1_1"/>
    <protectedRange sqref="AR13:AR15 AR17:AR19 AR21:AR23 AR11" name="Range1_16_3_1_1_5_1_2"/>
    <protectedRange sqref="AR25:AR34" name="Range1_16_3_1_1_5_2"/>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S41" name="Range2_12_3_1_1_1_1_1"/>
    <protectedRange sqref="N41:R41" name="Range2_12_1_3_1_1_1_1_1"/>
    <protectedRange sqref="E41:M41" name="Range2_2_12_1_6_1_1_1_1_1"/>
    <protectedRange sqref="D41" name="Range2_1_1_1_1_11_1_1_1_1_1_1_1"/>
    <protectedRange sqref="C41" name="Range2_1_2_1_1_1_1_1_1"/>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5"/>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15 AA11:AA12 AA14:AA15 X16:AB34">
    <cfRule type="containsText" dxfId="186" priority="48" operator="containsText" text="N/A">
      <formula>NOT(ISERROR(SEARCH("N/A",X11)))</formula>
    </cfRule>
    <cfRule type="cellIs" dxfId="185" priority="61" operator="equal">
      <formula>0</formula>
    </cfRule>
  </conditionalFormatting>
  <conditionalFormatting sqref="AC11:AE34 X11:Y15 AA11:AA12 AA14:AA15 X16:AB34">
    <cfRule type="cellIs" dxfId="184" priority="60" operator="greaterThanOrEqual">
      <formula>1185</formula>
    </cfRule>
  </conditionalFormatting>
  <conditionalFormatting sqref="AC11:AE34 X11:Y15 AA11:AA12 AA14:AA15 X16:AB34">
    <cfRule type="cellIs" dxfId="183" priority="59" operator="between">
      <formula>0.1</formula>
      <formula>1184</formula>
    </cfRule>
  </conditionalFormatting>
  <conditionalFormatting sqref="X8">
    <cfRule type="cellIs" dxfId="182" priority="58" operator="equal">
      <formula>0</formula>
    </cfRule>
  </conditionalFormatting>
  <conditionalFormatting sqref="X8">
    <cfRule type="cellIs" dxfId="181" priority="57" operator="greaterThan">
      <formula>1179</formula>
    </cfRule>
  </conditionalFormatting>
  <conditionalFormatting sqref="X8">
    <cfRule type="cellIs" dxfId="180" priority="56" operator="greaterThan">
      <formula>99</formula>
    </cfRule>
  </conditionalFormatting>
  <conditionalFormatting sqref="X8">
    <cfRule type="cellIs" dxfId="179" priority="55" operator="greaterThan">
      <formula>0.99</formula>
    </cfRule>
  </conditionalFormatting>
  <conditionalFormatting sqref="AB8">
    <cfRule type="cellIs" dxfId="178" priority="54" operator="equal">
      <formula>0</formula>
    </cfRule>
  </conditionalFormatting>
  <conditionalFormatting sqref="AB8">
    <cfRule type="cellIs" dxfId="177" priority="53" operator="greaterThan">
      <formula>1179</formula>
    </cfRule>
  </conditionalFormatting>
  <conditionalFormatting sqref="AB8">
    <cfRule type="cellIs" dxfId="176" priority="52" operator="greaterThan">
      <formula>99</formula>
    </cfRule>
  </conditionalFormatting>
  <conditionalFormatting sqref="AB8">
    <cfRule type="cellIs" dxfId="175" priority="51" operator="greaterThan">
      <formula>0.99</formula>
    </cfRule>
  </conditionalFormatting>
  <conditionalFormatting sqref="AH11:AH31">
    <cfRule type="cellIs" dxfId="174" priority="49" operator="greaterThan">
      <formula>$AH$8</formula>
    </cfRule>
    <cfRule type="cellIs" dxfId="173" priority="50" operator="greaterThan">
      <formula>$AH$8</formula>
    </cfRule>
  </conditionalFormatting>
  <conditionalFormatting sqref="AB11:AB12 AB14:AB15">
    <cfRule type="containsText" dxfId="172" priority="44" operator="containsText" text="N/A">
      <formula>NOT(ISERROR(SEARCH("N/A",AB11)))</formula>
    </cfRule>
    <cfRule type="cellIs" dxfId="171" priority="47" operator="equal">
      <formula>0</formula>
    </cfRule>
  </conditionalFormatting>
  <conditionalFormatting sqref="AB11:AB12 AB14:AB15">
    <cfRule type="cellIs" dxfId="170" priority="46" operator="greaterThanOrEqual">
      <formula>1185</formula>
    </cfRule>
  </conditionalFormatting>
  <conditionalFormatting sqref="AB11:AB12 AB14:AB15">
    <cfRule type="cellIs" dxfId="169" priority="45" operator="between">
      <formula>0.1</formula>
      <formula>1184</formula>
    </cfRule>
  </conditionalFormatting>
  <conditionalFormatting sqref="AO11:AO34 AN11:AN35">
    <cfRule type="cellIs" dxfId="168" priority="43" operator="equal">
      <formula>0</formula>
    </cfRule>
  </conditionalFormatting>
  <conditionalFormatting sqref="AO11:AO34 AN11:AN35">
    <cfRule type="cellIs" dxfId="167" priority="42" operator="greaterThan">
      <formula>1179</formula>
    </cfRule>
  </conditionalFormatting>
  <conditionalFormatting sqref="AO11:AO34 AN11:AN35">
    <cfRule type="cellIs" dxfId="166" priority="41" operator="greaterThan">
      <formula>99</formula>
    </cfRule>
  </conditionalFormatting>
  <conditionalFormatting sqref="AO11:AO34 AN11:AN35">
    <cfRule type="cellIs" dxfId="165" priority="40" operator="greaterThan">
      <formula>0.99</formula>
    </cfRule>
  </conditionalFormatting>
  <conditionalFormatting sqref="AQ11:AQ34">
    <cfRule type="cellIs" dxfId="164" priority="39" operator="equal">
      <formula>0</formula>
    </cfRule>
  </conditionalFormatting>
  <conditionalFormatting sqref="AQ11:AQ34">
    <cfRule type="cellIs" dxfId="163" priority="38" operator="greaterThan">
      <formula>1179</formula>
    </cfRule>
  </conditionalFormatting>
  <conditionalFormatting sqref="AQ11:AQ34">
    <cfRule type="cellIs" dxfId="162" priority="37" operator="greaterThan">
      <formula>99</formula>
    </cfRule>
  </conditionalFormatting>
  <conditionalFormatting sqref="AQ11:AQ34">
    <cfRule type="cellIs" dxfId="161" priority="36" operator="greaterThan">
      <formula>0.99</formula>
    </cfRule>
  </conditionalFormatting>
  <conditionalFormatting sqref="Z11:Z12 Z14:Z15">
    <cfRule type="containsText" dxfId="160" priority="32" operator="containsText" text="N/A">
      <formula>NOT(ISERROR(SEARCH("N/A",Z11)))</formula>
    </cfRule>
    <cfRule type="cellIs" dxfId="159" priority="35" operator="equal">
      <formula>0</formula>
    </cfRule>
  </conditionalFormatting>
  <conditionalFormatting sqref="Z11:Z12 Z14:Z15">
    <cfRule type="cellIs" dxfId="158" priority="34" operator="greaterThanOrEqual">
      <formula>1185</formula>
    </cfRule>
  </conditionalFormatting>
  <conditionalFormatting sqref="Z11:Z12 Z14:Z15">
    <cfRule type="cellIs" dxfId="157" priority="33" operator="between">
      <formula>0.1</formula>
      <formula>1184</formula>
    </cfRule>
  </conditionalFormatting>
  <conditionalFormatting sqref="AJ11:AN35">
    <cfRule type="cellIs" dxfId="156" priority="31" operator="equal">
      <formula>0</formula>
    </cfRule>
  </conditionalFormatting>
  <conditionalFormatting sqref="AJ11:AN35">
    <cfRule type="cellIs" dxfId="155" priority="30" operator="greaterThan">
      <formula>1179</formula>
    </cfRule>
  </conditionalFormatting>
  <conditionalFormatting sqref="AJ11:AN35">
    <cfRule type="cellIs" dxfId="154" priority="29" operator="greaterThan">
      <formula>99</formula>
    </cfRule>
  </conditionalFormatting>
  <conditionalFormatting sqref="AJ11:AN35">
    <cfRule type="cellIs" dxfId="153" priority="28" operator="greaterThan">
      <formula>0.99</formula>
    </cfRule>
  </conditionalFormatting>
  <conditionalFormatting sqref="AP11:AP34">
    <cfRule type="cellIs" dxfId="152" priority="27" operator="equal">
      <formula>0</formula>
    </cfRule>
  </conditionalFormatting>
  <conditionalFormatting sqref="AP11:AP34">
    <cfRule type="cellIs" dxfId="151" priority="26" operator="greaterThan">
      <formula>1179</formula>
    </cfRule>
  </conditionalFormatting>
  <conditionalFormatting sqref="AP11:AP34">
    <cfRule type="cellIs" dxfId="150" priority="25" operator="greaterThan">
      <formula>99</formula>
    </cfRule>
  </conditionalFormatting>
  <conditionalFormatting sqref="AP11:AP34">
    <cfRule type="cellIs" dxfId="149" priority="24" operator="greaterThan">
      <formula>0.99</formula>
    </cfRule>
  </conditionalFormatting>
  <conditionalFormatting sqref="AH32:AH34">
    <cfRule type="cellIs" dxfId="148" priority="22" operator="greaterThan">
      <formula>$AH$8</formula>
    </cfRule>
    <cfRule type="cellIs" dxfId="147" priority="23" operator="greaterThan">
      <formula>$AH$8</formula>
    </cfRule>
  </conditionalFormatting>
  <conditionalFormatting sqref="AI11:AI34">
    <cfRule type="cellIs" dxfId="146" priority="21" operator="greaterThan">
      <formula>$AI$8</formula>
    </cfRule>
  </conditionalFormatting>
  <conditionalFormatting sqref="AL32:AN34 AM12:AN12 AL11:AL34">
    <cfRule type="cellIs" dxfId="145" priority="20" operator="equal">
      <formula>0</formula>
    </cfRule>
  </conditionalFormatting>
  <conditionalFormatting sqref="AL32:AN34 AM12:AN12 AL11:AL34">
    <cfRule type="cellIs" dxfId="144" priority="19" operator="greaterThan">
      <formula>1179</formula>
    </cfRule>
  </conditionalFormatting>
  <conditionalFormatting sqref="AL32:AN34 AM12:AN12 AL11:AL34">
    <cfRule type="cellIs" dxfId="143" priority="18" operator="greaterThan">
      <formula>99</formula>
    </cfRule>
  </conditionalFormatting>
  <conditionalFormatting sqref="AL32:AN34 AM12:AN12 AL11:AL34">
    <cfRule type="cellIs" dxfId="142" priority="17" operator="greaterThan">
      <formula>0.99</formula>
    </cfRule>
  </conditionalFormatting>
  <conditionalFormatting sqref="AM16:AM34">
    <cfRule type="cellIs" dxfId="141" priority="16" operator="equal">
      <formula>0</formula>
    </cfRule>
  </conditionalFormatting>
  <conditionalFormatting sqref="AM16:AM34">
    <cfRule type="cellIs" dxfId="140" priority="15" operator="greaterThan">
      <formula>1179</formula>
    </cfRule>
  </conditionalFormatting>
  <conditionalFormatting sqref="AM16:AM34">
    <cfRule type="cellIs" dxfId="139" priority="14" operator="greaterThan">
      <formula>99</formula>
    </cfRule>
  </conditionalFormatting>
  <conditionalFormatting sqref="AM16:AM34">
    <cfRule type="cellIs" dxfId="138" priority="13" operator="greaterThan">
      <formula>0.99</formula>
    </cfRule>
  </conditionalFormatting>
  <conditionalFormatting sqref="AA13">
    <cfRule type="containsText" dxfId="137" priority="9" operator="containsText" text="N/A">
      <formula>NOT(ISERROR(SEARCH("N/A",AA13)))</formula>
    </cfRule>
    <cfRule type="cellIs" dxfId="136" priority="12" operator="equal">
      <formula>0</formula>
    </cfRule>
  </conditionalFormatting>
  <conditionalFormatting sqref="AA13">
    <cfRule type="cellIs" dxfId="135" priority="11" operator="greaterThanOrEqual">
      <formula>1185</formula>
    </cfRule>
  </conditionalFormatting>
  <conditionalFormatting sqref="AA13">
    <cfRule type="cellIs" dxfId="134" priority="10" operator="between">
      <formula>0.1</formula>
      <formula>1184</formula>
    </cfRule>
  </conditionalFormatting>
  <conditionalFormatting sqref="AB13">
    <cfRule type="containsText" dxfId="133" priority="5" operator="containsText" text="N/A">
      <formula>NOT(ISERROR(SEARCH("N/A",AB13)))</formula>
    </cfRule>
    <cfRule type="cellIs" dxfId="132" priority="8" operator="equal">
      <formula>0</formula>
    </cfRule>
  </conditionalFormatting>
  <conditionalFormatting sqref="AB13">
    <cfRule type="cellIs" dxfId="131" priority="7" operator="greaterThanOrEqual">
      <formula>1185</formula>
    </cfRule>
  </conditionalFormatting>
  <conditionalFormatting sqref="AB13">
    <cfRule type="cellIs" dxfId="130" priority="6" operator="between">
      <formula>0.1</formula>
      <formula>1184</formula>
    </cfRule>
  </conditionalFormatting>
  <conditionalFormatting sqref="Z13">
    <cfRule type="containsText" dxfId="129" priority="1" operator="containsText" text="N/A">
      <formula>NOT(ISERROR(SEARCH("N/A",Z13)))</formula>
    </cfRule>
    <cfRule type="cellIs" dxfId="128" priority="4" operator="equal">
      <formula>0</formula>
    </cfRule>
  </conditionalFormatting>
  <conditionalFormatting sqref="Z13">
    <cfRule type="cellIs" dxfId="127" priority="3" operator="greaterThanOrEqual">
      <formula>1185</formula>
    </cfRule>
  </conditionalFormatting>
  <conditionalFormatting sqref="Z13">
    <cfRule type="cellIs" dxfId="126" priority="2" operator="between">
      <formula>0.1</formula>
      <formula>1184</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showWhiteSpace="0" topLeftCell="A40" zoomScaleNormal="100" workbookViewId="0">
      <selection activeCell="B54" sqref="B54:B56"/>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126</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152"/>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55" t="s">
        <v>10</v>
      </c>
      <c r="I7" s="108" t="s">
        <v>11</v>
      </c>
      <c r="J7" s="108" t="s">
        <v>12</v>
      </c>
      <c r="K7" s="108" t="s">
        <v>13</v>
      </c>
      <c r="L7" s="12"/>
      <c r="M7" s="12"/>
      <c r="N7" s="12"/>
      <c r="O7" s="155"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42585</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30488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153" t="s">
        <v>51</v>
      </c>
      <c r="V9" s="153" t="s">
        <v>52</v>
      </c>
      <c r="W9" s="283" t="s">
        <v>53</v>
      </c>
      <c r="X9" s="284" t="s">
        <v>54</v>
      </c>
      <c r="Y9" s="285"/>
      <c r="Z9" s="285"/>
      <c r="AA9" s="285"/>
      <c r="AB9" s="285"/>
      <c r="AC9" s="285"/>
      <c r="AD9" s="285"/>
      <c r="AE9" s="286"/>
      <c r="AF9" s="151" t="s">
        <v>55</v>
      </c>
      <c r="AG9" s="151" t="s">
        <v>56</v>
      </c>
      <c r="AH9" s="272" t="s">
        <v>57</v>
      </c>
      <c r="AI9" s="287" t="s">
        <v>58</v>
      </c>
      <c r="AJ9" s="153" t="s">
        <v>59</v>
      </c>
      <c r="AK9" s="153" t="s">
        <v>60</v>
      </c>
      <c r="AL9" s="153" t="s">
        <v>61</v>
      </c>
      <c r="AM9" s="153" t="s">
        <v>62</v>
      </c>
      <c r="AN9" s="153" t="s">
        <v>63</v>
      </c>
      <c r="AO9" s="153" t="s">
        <v>64</v>
      </c>
      <c r="AP9" s="153" t="s">
        <v>65</v>
      </c>
      <c r="AQ9" s="270" t="s">
        <v>66</v>
      </c>
      <c r="AR9" s="153" t="s">
        <v>67</v>
      </c>
      <c r="AS9" s="272" t="s">
        <v>68</v>
      </c>
      <c r="AV9" s="35" t="s">
        <v>69</v>
      </c>
      <c r="AW9" s="35" t="s">
        <v>70</v>
      </c>
      <c r="AY9" s="36" t="s">
        <v>71</v>
      </c>
    </row>
    <row r="10" spans="2:51" x14ac:dyDescent="0.25">
      <c r="B10" s="153" t="s">
        <v>72</v>
      </c>
      <c r="C10" s="153" t="s">
        <v>73</v>
      </c>
      <c r="D10" s="153" t="s">
        <v>74</v>
      </c>
      <c r="E10" s="153" t="s">
        <v>75</v>
      </c>
      <c r="F10" s="153" t="s">
        <v>74</v>
      </c>
      <c r="G10" s="153" t="s">
        <v>75</v>
      </c>
      <c r="H10" s="266"/>
      <c r="I10" s="153" t="s">
        <v>75</v>
      </c>
      <c r="J10" s="153" t="s">
        <v>75</v>
      </c>
      <c r="K10" s="153" t="s">
        <v>75</v>
      </c>
      <c r="L10" s="28" t="s">
        <v>29</v>
      </c>
      <c r="M10" s="269"/>
      <c r="N10" s="28" t="s">
        <v>29</v>
      </c>
      <c r="O10" s="271"/>
      <c r="P10" s="271"/>
      <c r="Q10" s="1">
        <f>'AUG 2'!Q34</f>
        <v>11712568</v>
      </c>
      <c r="R10" s="280"/>
      <c r="S10" s="281"/>
      <c r="T10" s="282"/>
      <c r="U10" s="153" t="s">
        <v>75</v>
      </c>
      <c r="V10" s="153" t="s">
        <v>75</v>
      </c>
      <c r="W10" s="283"/>
      <c r="X10" s="37" t="s">
        <v>76</v>
      </c>
      <c r="Y10" s="37" t="s">
        <v>77</v>
      </c>
      <c r="Z10" s="37" t="s">
        <v>78</v>
      </c>
      <c r="AA10" s="37" t="s">
        <v>79</v>
      </c>
      <c r="AB10" s="37" t="s">
        <v>80</v>
      </c>
      <c r="AC10" s="37" t="s">
        <v>81</v>
      </c>
      <c r="AD10" s="37" t="s">
        <v>82</v>
      </c>
      <c r="AE10" s="37" t="s">
        <v>83</v>
      </c>
      <c r="AF10" s="38"/>
      <c r="AG10" s="1">
        <f>'AUG 2'!AG34</f>
        <v>48947644</v>
      </c>
      <c r="AH10" s="272"/>
      <c r="AI10" s="288"/>
      <c r="AJ10" s="153" t="s">
        <v>84</v>
      </c>
      <c r="AK10" s="153" t="s">
        <v>84</v>
      </c>
      <c r="AL10" s="153" t="s">
        <v>84</v>
      </c>
      <c r="AM10" s="153" t="s">
        <v>84</v>
      </c>
      <c r="AN10" s="153" t="s">
        <v>84</v>
      </c>
      <c r="AO10" s="153" t="s">
        <v>84</v>
      </c>
      <c r="AP10" s="1">
        <f>'AUG 2'!AP34</f>
        <v>11090342</v>
      </c>
      <c r="AQ10" s="271"/>
      <c r="AR10" s="154" t="s">
        <v>85</v>
      </c>
      <c r="AS10" s="272"/>
      <c r="AV10" s="39" t="s">
        <v>86</v>
      </c>
      <c r="AW10" s="39" t="s">
        <v>87</v>
      </c>
      <c r="AY10" s="80" t="s">
        <v>126</v>
      </c>
    </row>
    <row r="11" spans="2:51" x14ac:dyDescent="0.25">
      <c r="B11" s="40">
        <v>2</v>
      </c>
      <c r="C11" s="40">
        <v>4.1666666666666664E-2</v>
      </c>
      <c r="D11" s="102">
        <v>4</v>
      </c>
      <c r="E11" s="41">
        <f t="shared" ref="E11:E34" si="0">D11/1.42</f>
        <v>2.8169014084507045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130</v>
      </c>
      <c r="P11" s="103">
        <v>106</v>
      </c>
      <c r="Q11" s="103">
        <v>11716963</v>
      </c>
      <c r="R11" s="46">
        <f>IF(ISBLANK(Q11),"-",Q11-Q10)</f>
        <v>4395</v>
      </c>
      <c r="S11" s="47">
        <f>R11*24/1000</f>
        <v>105.48</v>
      </c>
      <c r="T11" s="47">
        <f>R11/1000</f>
        <v>4.3949999999999996</v>
      </c>
      <c r="U11" s="104">
        <v>5.3</v>
      </c>
      <c r="V11" s="104">
        <f>U11</f>
        <v>5.3</v>
      </c>
      <c r="W11" s="105" t="s">
        <v>131</v>
      </c>
      <c r="X11" s="107">
        <v>0</v>
      </c>
      <c r="Y11" s="107">
        <v>0</v>
      </c>
      <c r="Z11" s="107">
        <v>1045</v>
      </c>
      <c r="AA11" s="107">
        <v>1185</v>
      </c>
      <c r="AB11" s="107">
        <v>1045</v>
      </c>
      <c r="AC11" s="48" t="s">
        <v>90</v>
      </c>
      <c r="AD11" s="48" t="s">
        <v>90</v>
      </c>
      <c r="AE11" s="48" t="s">
        <v>90</v>
      </c>
      <c r="AF11" s="106" t="s">
        <v>90</v>
      </c>
      <c r="AG11" s="112">
        <v>48948620</v>
      </c>
      <c r="AH11" s="49">
        <f>IF(ISBLANK(AG11),"-",AG11-AG10)</f>
        <v>976</v>
      </c>
      <c r="AI11" s="50">
        <f>AH11/T11</f>
        <v>222.07053469852107</v>
      </c>
      <c r="AJ11" s="95">
        <v>0</v>
      </c>
      <c r="AK11" s="95">
        <v>0</v>
      </c>
      <c r="AL11" s="95">
        <v>1</v>
      </c>
      <c r="AM11" s="95">
        <v>1</v>
      </c>
      <c r="AN11" s="95">
        <v>1</v>
      </c>
      <c r="AO11" s="95">
        <v>0.7</v>
      </c>
      <c r="AP11" s="107">
        <v>11091347</v>
      </c>
      <c r="AQ11" s="107">
        <f t="shared" ref="AQ11:AQ34" si="1">AP11-AP10</f>
        <v>1005</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129</v>
      </c>
      <c r="P12" s="103">
        <v>104</v>
      </c>
      <c r="Q12" s="103">
        <v>11721250</v>
      </c>
      <c r="R12" s="46">
        <f t="shared" ref="R12:R34" si="4">IF(ISBLANK(Q12),"-",Q12-Q11)</f>
        <v>4287</v>
      </c>
      <c r="S12" s="47">
        <f t="shared" ref="S12:S34" si="5">R12*24/1000</f>
        <v>102.88800000000001</v>
      </c>
      <c r="T12" s="47">
        <f t="shared" ref="T12:T34" si="6">R12/1000</f>
        <v>4.2869999999999999</v>
      </c>
      <c r="U12" s="104">
        <v>6.9</v>
      </c>
      <c r="V12" s="104">
        <f t="shared" ref="V12:V34" si="7">U12</f>
        <v>6.9</v>
      </c>
      <c r="W12" s="105" t="s">
        <v>131</v>
      </c>
      <c r="X12" s="107">
        <v>0</v>
      </c>
      <c r="Y12" s="107">
        <v>0</v>
      </c>
      <c r="Z12" s="107">
        <v>1045</v>
      </c>
      <c r="AA12" s="107">
        <v>1185</v>
      </c>
      <c r="AB12" s="107">
        <v>1045</v>
      </c>
      <c r="AC12" s="48" t="s">
        <v>90</v>
      </c>
      <c r="AD12" s="48" t="s">
        <v>90</v>
      </c>
      <c r="AE12" s="48" t="s">
        <v>90</v>
      </c>
      <c r="AF12" s="106" t="s">
        <v>90</v>
      </c>
      <c r="AG12" s="112">
        <v>48949572</v>
      </c>
      <c r="AH12" s="49">
        <f>IF(ISBLANK(AG12),"-",AG12-AG11)</f>
        <v>952</v>
      </c>
      <c r="AI12" s="50">
        <f t="shared" ref="AI12:AI34" si="8">AH12/T12</f>
        <v>222.06671331933754</v>
      </c>
      <c r="AJ12" s="95">
        <v>0</v>
      </c>
      <c r="AK12" s="95">
        <v>0</v>
      </c>
      <c r="AL12" s="95">
        <v>1</v>
      </c>
      <c r="AM12" s="95">
        <v>1</v>
      </c>
      <c r="AN12" s="95">
        <v>1</v>
      </c>
      <c r="AO12" s="95">
        <v>0.7</v>
      </c>
      <c r="AP12" s="107">
        <v>11092267</v>
      </c>
      <c r="AQ12" s="107">
        <f t="shared" si="1"/>
        <v>920</v>
      </c>
      <c r="AR12" s="110">
        <v>0.97</v>
      </c>
      <c r="AS12" s="52" t="s">
        <v>113</v>
      </c>
      <c r="AV12" s="39" t="s">
        <v>92</v>
      </c>
      <c r="AW12" s="39" t="s">
        <v>93</v>
      </c>
      <c r="AY12" s="80" t="s">
        <v>124</v>
      </c>
    </row>
    <row r="13" spans="2:51" x14ac:dyDescent="0.25">
      <c r="B13" s="40">
        <v>2.0833333333333299</v>
      </c>
      <c r="C13" s="40">
        <v>0.125</v>
      </c>
      <c r="D13" s="102">
        <v>5</v>
      </c>
      <c r="E13" s="41">
        <f t="shared" si="0"/>
        <v>3.5211267605633805</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126</v>
      </c>
      <c r="P13" s="103">
        <v>103</v>
      </c>
      <c r="Q13" s="103">
        <v>11725584</v>
      </c>
      <c r="R13" s="46">
        <f t="shared" si="4"/>
        <v>4334</v>
      </c>
      <c r="S13" s="47">
        <f t="shared" si="5"/>
        <v>104.01600000000001</v>
      </c>
      <c r="T13" s="47">
        <f t="shared" si="6"/>
        <v>4.3339999999999996</v>
      </c>
      <c r="U13" s="104">
        <v>8.1</v>
      </c>
      <c r="V13" s="104">
        <f t="shared" si="7"/>
        <v>8.1</v>
      </c>
      <c r="W13" s="105" t="s">
        <v>131</v>
      </c>
      <c r="X13" s="107">
        <v>0</v>
      </c>
      <c r="Y13" s="107">
        <v>0</v>
      </c>
      <c r="Z13" s="107">
        <v>1046</v>
      </c>
      <c r="AA13" s="107">
        <v>1185</v>
      </c>
      <c r="AB13" s="107">
        <v>1046</v>
      </c>
      <c r="AC13" s="48" t="s">
        <v>90</v>
      </c>
      <c r="AD13" s="48" t="s">
        <v>90</v>
      </c>
      <c r="AE13" s="48" t="s">
        <v>90</v>
      </c>
      <c r="AF13" s="106" t="s">
        <v>90</v>
      </c>
      <c r="AG13" s="112">
        <v>48950532</v>
      </c>
      <c r="AH13" s="49">
        <f>IF(ISBLANK(AG13),"-",AG13-AG12)</f>
        <v>960</v>
      </c>
      <c r="AI13" s="50">
        <f t="shared" si="8"/>
        <v>221.50438394093217</v>
      </c>
      <c r="AJ13" s="95">
        <v>0</v>
      </c>
      <c r="AK13" s="95">
        <v>0</v>
      </c>
      <c r="AL13" s="95">
        <v>1</v>
      </c>
      <c r="AM13" s="95">
        <v>1</v>
      </c>
      <c r="AN13" s="95">
        <v>1</v>
      </c>
      <c r="AO13" s="95">
        <v>0.7</v>
      </c>
      <c r="AP13" s="107">
        <v>11093120</v>
      </c>
      <c r="AQ13" s="107">
        <f t="shared" si="1"/>
        <v>853</v>
      </c>
      <c r="AR13" s="51"/>
      <c r="AS13" s="52" t="s">
        <v>113</v>
      </c>
      <c r="AV13" s="39" t="s">
        <v>94</v>
      </c>
      <c r="AW13" s="39" t="s">
        <v>95</v>
      </c>
      <c r="AY13" s="80" t="s">
        <v>129</v>
      </c>
    </row>
    <row r="14" spans="2:51" x14ac:dyDescent="0.25">
      <c r="B14" s="40">
        <v>2.125</v>
      </c>
      <c r="C14" s="40">
        <v>0.16666666666666699</v>
      </c>
      <c r="D14" s="102">
        <v>5</v>
      </c>
      <c r="E14" s="41">
        <f t="shared" si="0"/>
        <v>3.5211267605633805</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128</v>
      </c>
      <c r="P14" s="103">
        <v>114</v>
      </c>
      <c r="Q14" s="103">
        <v>11729934</v>
      </c>
      <c r="R14" s="46">
        <f t="shared" si="4"/>
        <v>4350</v>
      </c>
      <c r="S14" s="47">
        <f t="shared" si="5"/>
        <v>104.4</v>
      </c>
      <c r="T14" s="47">
        <f t="shared" si="6"/>
        <v>4.3499999999999996</v>
      </c>
      <c r="U14" s="104">
        <v>9.5</v>
      </c>
      <c r="V14" s="104">
        <f t="shared" si="7"/>
        <v>9.5</v>
      </c>
      <c r="W14" s="105" t="s">
        <v>131</v>
      </c>
      <c r="X14" s="107">
        <v>0</v>
      </c>
      <c r="Y14" s="107">
        <v>0</v>
      </c>
      <c r="Z14" s="107">
        <v>1107</v>
      </c>
      <c r="AA14" s="107">
        <v>1185</v>
      </c>
      <c r="AB14" s="107">
        <v>1107</v>
      </c>
      <c r="AC14" s="48" t="s">
        <v>90</v>
      </c>
      <c r="AD14" s="48" t="s">
        <v>90</v>
      </c>
      <c r="AE14" s="48" t="s">
        <v>90</v>
      </c>
      <c r="AF14" s="106" t="s">
        <v>90</v>
      </c>
      <c r="AG14" s="112">
        <v>48951694</v>
      </c>
      <c r="AH14" s="49">
        <f t="shared" ref="AH14:AH34" si="9">IF(ISBLANK(AG14),"-",AG14-AG13)</f>
        <v>1162</v>
      </c>
      <c r="AI14" s="50">
        <f t="shared" si="8"/>
        <v>267.12643678160924</v>
      </c>
      <c r="AJ14" s="95">
        <v>0</v>
      </c>
      <c r="AK14" s="95">
        <v>0</v>
      </c>
      <c r="AL14" s="95">
        <v>1</v>
      </c>
      <c r="AM14" s="95">
        <v>1</v>
      </c>
      <c r="AN14" s="95">
        <v>1</v>
      </c>
      <c r="AO14" s="95">
        <v>0.7</v>
      </c>
      <c r="AP14" s="107">
        <v>11093538</v>
      </c>
      <c r="AQ14" s="107">
        <f>AP14-AP13</f>
        <v>418</v>
      </c>
      <c r="AR14" s="51"/>
      <c r="AS14" s="52" t="s">
        <v>113</v>
      </c>
      <c r="AT14" s="54"/>
      <c r="AV14" s="39" t="s">
        <v>96</v>
      </c>
      <c r="AW14" s="39" t="s">
        <v>97</v>
      </c>
      <c r="AY14" s="80" t="s">
        <v>146</v>
      </c>
    </row>
    <row r="15" spans="2:51" ht="14.25" customHeight="1" x14ac:dyDescent="0.25">
      <c r="B15" s="40">
        <v>2.1666666666666701</v>
      </c>
      <c r="C15" s="40">
        <v>0.20833333333333301</v>
      </c>
      <c r="D15" s="102">
        <v>5</v>
      </c>
      <c r="E15" s="41">
        <f t="shared" si="0"/>
        <v>3.5211267605633805</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131</v>
      </c>
      <c r="P15" s="103">
        <v>122</v>
      </c>
      <c r="Q15" s="103">
        <v>11734276</v>
      </c>
      <c r="R15" s="46">
        <f t="shared" si="4"/>
        <v>4342</v>
      </c>
      <c r="S15" s="47">
        <f t="shared" si="5"/>
        <v>104.208</v>
      </c>
      <c r="T15" s="47">
        <f t="shared" si="6"/>
        <v>4.3419999999999996</v>
      </c>
      <c r="U15" s="104">
        <v>9.5</v>
      </c>
      <c r="V15" s="104">
        <f t="shared" si="7"/>
        <v>9.5</v>
      </c>
      <c r="W15" s="105" t="s">
        <v>131</v>
      </c>
      <c r="X15" s="107">
        <v>0</v>
      </c>
      <c r="Y15" s="107">
        <v>0</v>
      </c>
      <c r="Z15" s="107">
        <v>1187</v>
      </c>
      <c r="AA15" s="107">
        <v>1185</v>
      </c>
      <c r="AB15" s="107">
        <v>1187</v>
      </c>
      <c r="AC15" s="48" t="s">
        <v>90</v>
      </c>
      <c r="AD15" s="48" t="s">
        <v>90</v>
      </c>
      <c r="AE15" s="48" t="s">
        <v>90</v>
      </c>
      <c r="AF15" s="106" t="s">
        <v>90</v>
      </c>
      <c r="AG15" s="112">
        <v>48952852</v>
      </c>
      <c r="AH15" s="49">
        <f t="shared" si="9"/>
        <v>1158</v>
      </c>
      <c r="AI15" s="50">
        <f t="shared" si="8"/>
        <v>266.69737448180564</v>
      </c>
      <c r="AJ15" s="95">
        <v>0</v>
      </c>
      <c r="AK15" s="95">
        <v>0</v>
      </c>
      <c r="AL15" s="95">
        <v>1</v>
      </c>
      <c r="AM15" s="95">
        <v>1</v>
      </c>
      <c r="AN15" s="95">
        <v>1</v>
      </c>
      <c r="AO15" s="95">
        <v>0</v>
      </c>
      <c r="AP15" s="107">
        <v>11093538</v>
      </c>
      <c r="AQ15" s="107">
        <f>AP15-AP14</f>
        <v>0</v>
      </c>
      <c r="AR15" s="51"/>
      <c r="AS15" s="52" t="s">
        <v>113</v>
      </c>
      <c r="AV15" s="39" t="s">
        <v>98</v>
      </c>
      <c r="AW15" s="39" t="s">
        <v>99</v>
      </c>
      <c r="AY15" s="94"/>
    </row>
    <row r="16" spans="2:51" x14ac:dyDescent="0.25">
      <c r="B16" s="40">
        <v>2.2083333333333299</v>
      </c>
      <c r="C16" s="40">
        <v>0.25</v>
      </c>
      <c r="D16" s="102">
        <v>4</v>
      </c>
      <c r="E16" s="41">
        <f t="shared" si="0"/>
        <v>2.8169014084507045</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144</v>
      </c>
      <c r="P16" s="103">
        <v>139</v>
      </c>
      <c r="Q16" s="103">
        <v>11739797</v>
      </c>
      <c r="R16" s="46">
        <f t="shared" si="4"/>
        <v>5521</v>
      </c>
      <c r="S16" s="47">
        <f t="shared" si="5"/>
        <v>132.50399999999999</v>
      </c>
      <c r="T16" s="47">
        <f t="shared" si="6"/>
        <v>5.5209999999999999</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48954092</v>
      </c>
      <c r="AH16" s="49">
        <f t="shared" si="9"/>
        <v>1240</v>
      </c>
      <c r="AI16" s="50">
        <f t="shared" si="8"/>
        <v>224.59699329831554</v>
      </c>
      <c r="AJ16" s="95">
        <v>0</v>
      </c>
      <c r="AK16" s="95">
        <v>0</v>
      </c>
      <c r="AL16" s="95">
        <v>1</v>
      </c>
      <c r="AM16" s="95">
        <v>1</v>
      </c>
      <c r="AN16" s="95">
        <v>1</v>
      </c>
      <c r="AO16" s="95">
        <v>0</v>
      </c>
      <c r="AP16" s="107">
        <v>11093538</v>
      </c>
      <c r="AQ16" s="107">
        <f>AP16-AP15</f>
        <v>0</v>
      </c>
      <c r="AR16" s="53">
        <v>1.1200000000000001</v>
      </c>
      <c r="AS16" s="52" t="s">
        <v>101</v>
      </c>
      <c r="AV16" s="39" t="s">
        <v>102</v>
      </c>
      <c r="AW16" s="39" t="s">
        <v>103</v>
      </c>
      <c r="AY16" s="94"/>
    </row>
    <row r="17" spans="1:51" x14ac:dyDescent="0.25">
      <c r="B17" s="40">
        <v>2.25</v>
      </c>
      <c r="C17" s="40">
        <v>0.29166666666666702</v>
      </c>
      <c r="D17" s="102">
        <v>4</v>
      </c>
      <c r="E17" s="41">
        <f t="shared" si="0"/>
        <v>2.8169014084507045</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137</v>
      </c>
      <c r="P17" s="103">
        <v>146</v>
      </c>
      <c r="Q17" s="103">
        <v>11745867</v>
      </c>
      <c r="R17" s="46">
        <f t="shared" si="4"/>
        <v>6070</v>
      </c>
      <c r="S17" s="47">
        <f t="shared" si="5"/>
        <v>145.68</v>
      </c>
      <c r="T17" s="47">
        <f t="shared" si="6"/>
        <v>6.07</v>
      </c>
      <c r="U17" s="104">
        <v>9.3000000000000007</v>
      </c>
      <c r="V17" s="104">
        <f t="shared" si="7"/>
        <v>9.3000000000000007</v>
      </c>
      <c r="W17" s="105" t="s">
        <v>127</v>
      </c>
      <c r="X17" s="107">
        <v>1018</v>
      </c>
      <c r="Y17" s="107">
        <v>0</v>
      </c>
      <c r="Z17" s="107">
        <v>1187</v>
      </c>
      <c r="AA17" s="107">
        <v>1185</v>
      </c>
      <c r="AB17" s="107">
        <v>1187</v>
      </c>
      <c r="AC17" s="48" t="s">
        <v>90</v>
      </c>
      <c r="AD17" s="48" t="s">
        <v>90</v>
      </c>
      <c r="AE17" s="48" t="s">
        <v>90</v>
      </c>
      <c r="AF17" s="106" t="s">
        <v>90</v>
      </c>
      <c r="AG17" s="112">
        <v>48955452</v>
      </c>
      <c r="AH17" s="49">
        <f t="shared" si="9"/>
        <v>1360</v>
      </c>
      <c r="AI17" s="50">
        <f t="shared" si="8"/>
        <v>224.05271828665568</v>
      </c>
      <c r="AJ17" s="95">
        <v>1</v>
      </c>
      <c r="AK17" s="95">
        <v>0</v>
      </c>
      <c r="AL17" s="95">
        <v>1</v>
      </c>
      <c r="AM17" s="95">
        <v>1</v>
      </c>
      <c r="AN17" s="95">
        <v>1</v>
      </c>
      <c r="AO17" s="95">
        <v>0</v>
      </c>
      <c r="AP17" s="107">
        <v>11093538</v>
      </c>
      <c r="AQ17" s="107">
        <f t="shared" si="1"/>
        <v>0</v>
      </c>
      <c r="AR17" s="51"/>
      <c r="AS17" s="52" t="s">
        <v>101</v>
      </c>
      <c r="AT17" s="54"/>
      <c r="AV17" s="39" t="s">
        <v>104</v>
      </c>
      <c r="AW17" s="39" t="s">
        <v>105</v>
      </c>
      <c r="AY17" s="97"/>
    </row>
    <row r="18" spans="1:51" x14ac:dyDescent="0.25">
      <c r="B18" s="40">
        <v>2.2916666666666701</v>
      </c>
      <c r="C18" s="40">
        <v>0.33333333333333298</v>
      </c>
      <c r="D18" s="102">
        <v>4</v>
      </c>
      <c r="E18" s="41">
        <f t="shared" si="0"/>
        <v>2.8169014084507045</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131</v>
      </c>
      <c r="P18" s="103">
        <v>145</v>
      </c>
      <c r="Q18" s="103">
        <v>11751971</v>
      </c>
      <c r="R18" s="46">
        <f t="shared" si="4"/>
        <v>6104</v>
      </c>
      <c r="S18" s="47">
        <f t="shared" si="5"/>
        <v>146.49600000000001</v>
      </c>
      <c r="T18" s="47">
        <f t="shared" si="6"/>
        <v>6.1040000000000001</v>
      </c>
      <c r="U18" s="104">
        <v>8.6999999999999993</v>
      </c>
      <c r="V18" s="104">
        <f t="shared" si="7"/>
        <v>8.6999999999999993</v>
      </c>
      <c r="W18" s="105" t="s">
        <v>127</v>
      </c>
      <c r="X18" s="107">
        <v>1057</v>
      </c>
      <c r="Y18" s="107">
        <v>0</v>
      </c>
      <c r="Z18" s="107">
        <v>1187</v>
      </c>
      <c r="AA18" s="107">
        <v>1185</v>
      </c>
      <c r="AB18" s="107">
        <v>1187</v>
      </c>
      <c r="AC18" s="48" t="s">
        <v>90</v>
      </c>
      <c r="AD18" s="48" t="s">
        <v>90</v>
      </c>
      <c r="AE18" s="48" t="s">
        <v>90</v>
      </c>
      <c r="AF18" s="106" t="s">
        <v>90</v>
      </c>
      <c r="AG18" s="112">
        <v>48956832</v>
      </c>
      <c r="AH18" s="49">
        <f t="shared" si="9"/>
        <v>1380</v>
      </c>
      <c r="AI18" s="50">
        <f t="shared" si="8"/>
        <v>226.08125819134992</v>
      </c>
      <c r="AJ18" s="95">
        <v>1</v>
      </c>
      <c r="AK18" s="95">
        <v>0</v>
      </c>
      <c r="AL18" s="95">
        <v>1</v>
      </c>
      <c r="AM18" s="95">
        <v>1</v>
      </c>
      <c r="AN18" s="95">
        <v>1</v>
      </c>
      <c r="AO18" s="95">
        <v>0</v>
      </c>
      <c r="AP18" s="107">
        <v>11093538</v>
      </c>
      <c r="AQ18" s="107">
        <f t="shared" si="1"/>
        <v>0</v>
      </c>
      <c r="AR18" s="51"/>
      <c r="AS18" s="52" t="s">
        <v>101</v>
      </c>
      <c r="AV18" s="39" t="s">
        <v>106</v>
      </c>
      <c r="AW18" s="39" t="s">
        <v>107</v>
      </c>
      <c r="AY18" s="97"/>
    </row>
    <row r="19" spans="1:51" x14ac:dyDescent="0.25">
      <c r="A19" s="94" t="s">
        <v>130</v>
      </c>
      <c r="B19" s="40">
        <v>2.3333333333333299</v>
      </c>
      <c r="C19" s="40">
        <v>0.375</v>
      </c>
      <c r="D19" s="102">
        <v>4</v>
      </c>
      <c r="E19" s="41">
        <f t="shared" si="0"/>
        <v>2.8169014084507045</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132</v>
      </c>
      <c r="P19" s="103">
        <v>144</v>
      </c>
      <c r="Q19" s="103">
        <v>11758113</v>
      </c>
      <c r="R19" s="46">
        <f t="shared" si="4"/>
        <v>6142</v>
      </c>
      <c r="S19" s="47">
        <f t="shared" si="5"/>
        <v>147.40799999999999</v>
      </c>
      <c r="T19" s="47">
        <f t="shared" si="6"/>
        <v>6.1420000000000003</v>
      </c>
      <c r="U19" s="104">
        <v>8</v>
      </c>
      <c r="V19" s="104">
        <f t="shared" si="7"/>
        <v>8</v>
      </c>
      <c r="W19" s="105" t="s">
        <v>127</v>
      </c>
      <c r="X19" s="107">
        <v>1067</v>
      </c>
      <c r="Y19" s="107">
        <v>0</v>
      </c>
      <c r="Z19" s="107">
        <v>1187</v>
      </c>
      <c r="AA19" s="107">
        <v>1185</v>
      </c>
      <c r="AB19" s="107">
        <v>1187</v>
      </c>
      <c r="AC19" s="48" t="s">
        <v>90</v>
      </c>
      <c r="AD19" s="48" t="s">
        <v>90</v>
      </c>
      <c r="AE19" s="48" t="s">
        <v>90</v>
      </c>
      <c r="AF19" s="106" t="s">
        <v>90</v>
      </c>
      <c r="AG19" s="112">
        <v>48958228</v>
      </c>
      <c r="AH19" s="49">
        <f t="shared" si="9"/>
        <v>1396</v>
      </c>
      <c r="AI19" s="50">
        <f t="shared" si="8"/>
        <v>227.28752849234775</v>
      </c>
      <c r="AJ19" s="95">
        <v>1</v>
      </c>
      <c r="AK19" s="95">
        <v>0</v>
      </c>
      <c r="AL19" s="95">
        <v>1</v>
      </c>
      <c r="AM19" s="95">
        <v>1</v>
      </c>
      <c r="AN19" s="95">
        <v>1</v>
      </c>
      <c r="AO19" s="95">
        <v>0</v>
      </c>
      <c r="AP19" s="107">
        <v>11093538</v>
      </c>
      <c r="AQ19" s="107">
        <f t="shared" si="1"/>
        <v>0</v>
      </c>
      <c r="AR19" s="51"/>
      <c r="AS19" s="52" t="s">
        <v>101</v>
      </c>
      <c r="AV19" s="39" t="s">
        <v>108</v>
      </c>
      <c r="AW19" s="39" t="s">
        <v>109</v>
      </c>
      <c r="AY19" s="97"/>
    </row>
    <row r="20" spans="1:51" x14ac:dyDescent="0.25">
      <c r="B20" s="40">
        <v>2.375</v>
      </c>
      <c r="C20" s="40">
        <v>0.41666666666666669</v>
      </c>
      <c r="D20" s="102">
        <v>4</v>
      </c>
      <c r="E20" s="41">
        <f t="shared" si="0"/>
        <v>2.8169014084507045</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133</v>
      </c>
      <c r="P20" s="103">
        <v>143</v>
      </c>
      <c r="Q20" s="103">
        <v>11764155</v>
      </c>
      <c r="R20" s="46">
        <f t="shared" si="4"/>
        <v>6042</v>
      </c>
      <c r="S20" s="47">
        <f t="shared" si="5"/>
        <v>145.00800000000001</v>
      </c>
      <c r="T20" s="47">
        <f t="shared" si="6"/>
        <v>6.0419999999999998</v>
      </c>
      <c r="U20" s="104">
        <v>7.3</v>
      </c>
      <c r="V20" s="104">
        <f t="shared" si="7"/>
        <v>7.3</v>
      </c>
      <c r="W20" s="105" t="s">
        <v>127</v>
      </c>
      <c r="X20" s="107">
        <v>1067</v>
      </c>
      <c r="Y20" s="107">
        <v>0</v>
      </c>
      <c r="Z20" s="107">
        <v>1187</v>
      </c>
      <c r="AA20" s="107">
        <v>1185</v>
      </c>
      <c r="AB20" s="107">
        <v>1187</v>
      </c>
      <c r="AC20" s="48" t="s">
        <v>90</v>
      </c>
      <c r="AD20" s="48" t="s">
        <v>90</v>
      </c>
      <c r="AE20" s="48" t="s">
        <v>90</v>
      </c>
      <c r="AF20" s="106" t="s">
        <v>90</v>
      </c>
      <c r="AG20" s="112">
        <v>48959614</v>
      </c>
      <c r="AH20" s="49">
        <f t="shared" si="9"/>
        <v>1386</v>
      </c>
      <c r="AI20" s="50">
        <f t="shared" si="8"/>
        <v>229.39424031777557</v>
      </c>
      <c r="AJ20" s="95">
        <v>1</v>
      </c>
      <c r="AK20" s="95">
        <v>0</v>
      </c>
      <c r="AL20" s="95">
        <v>1</v>
      </c>
      <c r="AM20" s="95">
        <v>1</v>
      </c>
      <c r="AN20" s="95">
        <v>1</v>
      </c>
      <c r="AO20" s="95">
        <v>0</v>
      </c>
      <c r="AP20" s="107">
        <v>11093538</v>
      </c>
      <c r="AQ20" s="107">
        <v>0</v>
      </c>
      <c r="AR20" s="53">
        <v>1.3</v>
      </c>
      <c r="AS20" s="52" t="s">
        <v>130</v>
      </c>
      <c r="AY20" s="97"/>
    </row>
    <row r="21" spans="1:51" x14ac:dyDescent="0.25">
      <c r="B21" s="40">
        <v>2.4166666666666701</v>
      </c>
      <c r="C21" s="40">
        <v>0.45833333333333298</v>
      </c>
      <c r="D21" s="102">
        <v>4</v>
      </c>
      <c r="E21" s="41">
        <f t="shared" si="0"/>
        <v>2.8169014084507045</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131</v>
      </c>
      <c r="P21" s="103">
        <v>142</v>
      </c>
      <c r="Q21" s="103">
        <v>11770074</v>
      </c>
      <c r="R21" s="46">
        <f t="shared" si="4"/>
        <v>5919</v>
      </c>
      <c r="S21" s="47">
        <f t="shared" si="5"/>
        <v>142.05600000000001</v>
      </c>
      <c r="T21" s="47">
        <f t="shared" si="6"/>
        <v>5.9189999999999996</v>
      </c>
      <c r="U21" s="104">
        <v>6.5</v>
      </c>
      <c r="V21" s="104">
        <f t="shared" si="7"/>
        <v>6.5</v>
      </c>
      <c r="W21" s="105" t="s">
        <v>127</v>
      </c>
      <c r="X21" s="107">
        <v>1068</v>
      </c>
      <c r="Y21" s="107">
        <v>0</v>
      </c>
      <c r="Z21" s="107">
        <v>1187</v>
      </c>
      <c r="AA21" s="107">
        <v>1185</v>
      </c>
      <c r="AB21" s="107">
        <v>1187</v>
      </c>
      <c r="AC21" s="48" t="s">
        <v>90</v>
      </c>
      <c r="AD21" s="48" t="s">
        <v>90</v>
      </c>
      <c r="AE21" s="48" t="s">
        <v>90</v>
      </c>
      <c r="AF21" s="106" t="s">
        <v>90</v>
      </c>
      <c r="AG21" s="112">
        <v>48960964</v>
      </c>
      <c r="AH21" s="49">
        <f t="shared" si="9"/>
        <v>1350</v>
      </c>
      <c r="AI21" s="50">
        <f t="shared" si="8"/>
        <v>228.07906741003549</v>
      </c>
      <c r="AJ21" s="95">
        <v>1</v>
      </c>
      <c r="AK21" s="95">
        <v>0</v>
      </c>
      <c r="AL21" s="95">
        <v>1</v>
      </c>
      <c r="AM21" s="95">
        <v>1</v>
      </c>
      <c r="AN21" s="95">
        <v>1</v>
      </c>
      <c r="AO21" s="95">
        <v>0</v>
      </c>
      <c r="AP21" s="107">
        <v>11093538</v>
      </c>
      <c r="AQ21" s="107">
        <f t="shared" si="1"/>
        <v>0</v>
      </c>
      <c r="AR21" s="51"/>
      <c r="AS21" s="52" t="s">
        <v>101</v>
      </c>
      <c r="AY21" s="97"/>
    </row>
    <row r="22" spans="1:51" x14ac:dyDescent="0.25">
      <c r="A22" s="94" t="s">
        <v>135</v>
      </c>
      <c r="B22" s="40">
        <v>2.4583333333333299</v>
      </c>
      <c r="C22" s="40">
        <v>0.5</v>
      </c>
      <c r="D22" s="102">
        <v>4</v>
      </c>
      <c r="E22" s="41">
        <f t="shared" si="0"/>
        <v>2.8169014084507045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130</v>
      </c>
      <c r="P22" s="103">
        <v>141</v>
      </c>
      <c r="Q22" s="103">
        <v>11775973</v>
      </c>
      <c r="R22" s="46">
        <f t="shared" si="4"/>
        <v>5899</v>
      </c>
      <c r="S22" s="47">
        <f t="shared" si="5"/>
        <v>141.57599999999999</v>
      </c>
      <c r="T22" s="47">
        <f t="shared" si="6"/>
        <v>5.899</v>
      </c>
      <c r="U22" s="104">
        <v>5.9</v>
      </c>
      <c r="V22" s="104">
        <f t="shared" si="7"/>
        <v>5.9</v>
      </c>
      <c r="W22" s="105" t="s">
        <v>127</v>
      </c>
      <c r="X22" s="107">
        <v>1066</v>
      </c>
      <c r="Y22" s="107">
        <v>0</v>
      </c>
      <c r="Z22" s="107">
        <v>1187</v>
      </c>
      <c r="AA22" s="107">
        <v>1185</v>
      </c>
      <c r="AB22" s="107">
        <v>1187</v>
      </c>
      <c r="AC22" s="48" t="s">
        <v>90</v>
      </c>
      <c r="AD22" s="48" t="s">
        <v>90</v>
      </c>
      <c r="AE22" s="48" t="s">
        <v>90</v>
      </c>
      <c r="AF22" s="106" t="s">
        <v>90</v>
      </c>
      <c r="AG22" s="112">
        <v>48962340</v>
      </c>
      <c r="AH22" s="49">
        <f t="shared" si="9"/>
        <v>1376</v>
      </c>
      <c r="AI22" s="50">
        <f t="shared" si="8"/>
        <v>233.25987455500933</v>
      </c>
      <c r="AJ22" s="95">
        <v>1</v>
      </c>
      <c r="AK22" s="95">
        <v>0</v>
      </c>
      <c r="AL22" s="95">
        <v>1</v>
      </c>
      <c r="AM22" s="95">
        <v>1</v>
      </c>
      <c r="AN22" s="95">
        <v>1</v>
      </c>
      <c r="AO22" s="95">
        <v>0</v>
      </c>
      <c r="AP22" s="107">
        <v>11093538</v>
      </c>
      <c r="AQ22" s="107">
        <f t="shared" si="1"/>
        <v>0</v>
      </c>
      <c r="AR22" s="51"/>
      <c r="AS22" s="52" t="s">
        <v>101</v>
      </c>
      <c r="AV22" s="55" t="s">
        <v>110</v>
      </c>
      <c r="AY22" s="97"/>
    </row>
    <row r="23" spans="1:51" x14ac:dyDescent="0.25">
      <c r="B23" s="40">
        <v>2.5</v>
      </c>
      <c r="C23" s="40">
        <v>0.54166666666666696</v>
      </c>
      <c r="D23" s="102">
        <v>4</v>
      </c>
      <c r="E23" s="41">
        <f t="shared" si="0"/>
        <v>2.8169014084507045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131</v>
      </c>
      <c r="P23" s="103">
        <v>141</v>
      </c>
      <c r="Q23" s="103">
        <v>11781795</v>
      </c>
      <c r="R23" s="46">
        <f t="shared" si="4"/>
        <v>5822</v>
      </c>
      <c r="S23" s="47">
        <f t="shared" si="5"/>
        <v>139.72800000000001</v>
      </c>
      <c r="T23" s="47">
        <f t="shared" si="6"/>
        <v>5.8220000000000001</v>
      </c>
      <c r="U23" s="104">
        <v>5.3</v>
      </c>
      <c r="V23" s="104">
        <f t="shared" si="7"/>
        <v>5.3</v>
      </c>
      <c r="W23" s="105" t="s">
        <v>127</v>
      </c>
      <c r="X23" s="107">
        <v>1047</v>
      </c>
      <c r="Y23" s="107">
        <v>0</v>
      </c>
      <c r="Z23" s="107">
        <v>1187</v>
      </c>
      <c r="AA23" s="107">
        <v>1185</v>
      </c>
      <c r="AB23" s="107">
        <v>1187</v>
      </c>
      <c r="AC23" s="48" t="s">
        <v>90</v>
      </c>
      <c r="AD23" s="48" t="s">
        <v>90</v>
      </c>
      <c r="AE23" s="48" t="s">
        <v>90</v>
      </c>
      <c r="AF23" s="106" t="s">
        <v>90</v>
      </c>
      <c r="AG23" s="112">
        <v>48963689</v>
      </c>
      <c r="AH23" s="49">
        <f t="shared" si="9"/>
        <v>1349</v>
      </c>
      <c r="AI23" s="50">
        <f t="shared" si="8"/>
        <v>231.70731707317074</v>
      </c>
      <c r="AJ23" s="95">
        <v>1</v>
      </c>
      <c r="AK23" s="95">
        <v>0</v>
      </c>
      <c r="AL23" s="95">
        <v>1</v>
      </c>
      <c r="AM23" s="95">
        <v>1</v>
      </c>
      <c r="AN23" s="95">
        <v>1</v>
      </c>
      <c r="AO23" s="95">
        <v>0</v>
      </c>
      <c r="AP23" s="107">
        <v>11093538</v>
      </c>
      <c r="AQ23" s="107">
        <f t="shared" si="1"/>
        <v>0</v>
      </c>
      <c r="AR23" s="51"/>
      <c r="AS23" s="52" t="s">
        <v>113</v>
      </c>
      <c r="AT23" s="54"/>
      <c r="AV23" s="56" t="s">
        <v>111</v>
      </c>
      <c r="AW23" s="57" t="s">
        <v>112</v>
      </c>
      <c r="AY23" s="97"/>
    </row>
    <row r="24" spans="1:51" x14ac:dyDescent="0.25">
      <c r="B24" s="40">
        <v>2.5416666666666701</v>
      </c>
      <c r="C24" s="40">
        <v>0.58333333333333404</v>
      </c>
      <c r="D24" s="102">
        <v>4</v>
      </c>
      <c r="E24" s="41">
        <f t="shared" si="0"/>
        <v>2.8169014084507045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134</v>
      </c>
      <c r="P24" s="103">
        <v>135</v>
      </c>
      <c r="Q24" s="103">
        <v>11787346</v>
      </c>
      <c r="R24" s="46">
        <f t="shared" si="4"/>
        <v>5551</v>
      </c>
      <c r="S24" s="47">
        <f t="shared" si="5"/>
        <v>133.22399999999999</v>
      </c>
      <c r="T24" s="47">
        <f t="shared" si="6"/>
        <v>5.5510000000000002</v>
      </c>
      <c r="U24" s="104">
        <v>4.9000000000000004</v>
      </c>
      <c r="V24" s="104">
        <f t="shared" si="7"/>
        <v>4.9000000000000004</v>
      </c>
      <c r="W24" s="105" t="s">
        <v>127</v>
      </c>
      <c r="X24" s="107">
        <v>1015</v>
      </c>
      <c r="Y24" s="107">
        <v>0</v>
      </c>
      <c r="Z24" s="107">
        <v>1186</v>
      </c>
      <c r="AA24" s="107">
        <v>1185</v>
      </c>
      <c r="AB24" s="107">
        <v>1188</v>
      </c>
      <c r="AC24" s="48" t="s">
        <v>90</v>
      </c>
      <c r="AD24" s="48" t="s">
        <v>90</v>
      </c>
      <c r="AE24" s="48" t="s">
        <v>90</v>
      </c>
      <c r="AF24" s="106" t="s">
        <v>90</v>
      </c>
      <c r="AG24" s="112">
        <v>48964980</v>
      </c>
      <c r="AH24" s="49">
        <f>IF(ISBLANK(AG24),"-",AG24-AG23)</f>
        <v>1291</v>
      </c>
      <c r="AI24" s="50">
        <f t="shared" si="8"/>
        <v>232.57070798054403</v>
      </c>
      <c r="AJ24" s="95">
        <v>1</v>
      </c>
      <c r="AK24" s="95">
        <v>0</v>
      </c>
      <c r="AL24" s="95">
        <v>1</v>
      </c>
      <c r="AM24" s="95">
        <v>1</v>
      </c>
      <c r="AN24" s="95">
        <v>1</v>
      </c>
      <c r="AO24" s="95">
        <v>0</v>
      </c>
      <c r="AP24" s="107">
        <v>11093538</v>
      </c>
      <c r="AQ24" s="107">
        <f t="shared" si="1"/>
        <v>0</v>
      </c>
      <c r="AR24" s="53">
        <v>1.18</v>
      </c>
      <c r="AS24" s="52" t="s">
        <v>113</v>
      </c>
      <c r="AV24" s="58" t="s">
        <v>29</v>
      </c>
      <c r="AW24" s="58">
        <v>14.7</v>
      </c>
      <c r="AY24" s="97"/>
    </row>
    <row r="25" spans="1:51" x14ac:dyDescent="0.25">
      <c r="A25" s="94" t="s">
        <v>130</v>
      </c>
      <c r="B25" s="40">
        <v>2.5833333333333299</v>
      </c>
      <c r="C25" s="40">
        <v>0.625</v>
      </c>
      <c r="D25" s="102">
        <v>4</v>
      </c>
      <c r="E25" s="41">
        <f t="shared" si="0"/>
        <v>2.8169014084507045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132</v>
      </c>
      <c r="P25" s="103">
        <v>132</v>
      </c>
      <c r="Q25" s="103">
        <v>11793098</v>
      </c>
      <c r="R25" s="46">
        <f t="shared" si="4"/>
        <v>5752</v>
      </c>
      <c r="S25" s="47">
        <f t="shared" si="5"/>
        <v>138.048</v>
      </c>
      <c r="T25" s="47">
        <f t="shared" si="6"/>
        <v>5.7519999999999998</v>
      </c>
      <c r="U25" s="104">
        <v>4.5999999999999996</v>
      </c>
      <c r="V25" s="104">
        <f t="shared" si="7"/>
        <v>4.5999999999999996</v>
      </c>
      <c r="W25" s="105" t="s">
        <v>127</v>
      </c>
      <c r="X25" s="107">
        <v>1015</v>
      </c>
      <c r="Y25" s="107">
        <v>0</v>
      </c>
      <c r="Z25" s="107">
        <v>1186</v>
      </c>
      <c r="AA25" s="107">
        <v>1185</v>
      </c>
      <c r="AB25" s="107">
        <v>1187</v>
      </c>
      <c r="AC25" s="48" t="s">
        <v>90</v>
      </c>
      <c r="AD25" s="48" t="s">
        <v>90</v>
      </c>
      <c r="AE25" s="48" t="s">
        <v>90</v>
      </c>
      <c r="AF25" s="106" t="s">
        <v>90</v>
      </c>
      <c r="AG25" s="112">
        <v>48966340</v>
      </c>
      <c r="AH25" s="49">
        <f t="shared" si="9"/>
        <v>1360</v>
      </c>
      <c r="AI25" s="50">
        <f t="shared" si="8"/>
        <v>236.43949930458973</v>
      </c>
      <c r="AJ25" s="95">
        <v>1</v>
      </c>
      <c r="AK25" s="95">
        <v>0</v>
      </c>
      <c r="AL25" s="95">
        <v>1</v>
      </c>
      <c r="AM25" s="95">
        <v>1</v>
      </c>
      <c r="AN25" s="95">
        <v>1</v>
      </c>
      <c r="AO25" s="95">
        <v>0</v>
      </c>
      <c r="AP25" s="107">
        <v>11093538</v>
      </c>
      <c r="AQ25" s="107">
        <f t="shared" si="1"/>
        <v>0</v>
      </c>
      <c r="AR25" s="51"/>
      <c r="AS25" s="52" t="s">
        <v>113</v>
      </c>
      <c r="AV25" s="58" t="s">
        <v>74</v>
      </c>
      <c r="AW25" s="58">
        <v>10.36</v>
      </c>
      <c r="AY25" s="97"/>
    </row>
    <row r="26" spans="1:51" x14ac:dyDescent="0.25">
      <c r="B26" s="40">
        <v>2.625</v>
      </c>
      <c r="C26" s="40">
        <v>0.66666666666666696</v>
      </c>
      <c r="D26" s="102">
        <v>4</v>
      </c>
      <c r="E26" s="41">
        <f t="shared" si="0"/>
        <v>2.8169014084507045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133</v>
      </c>
      <c r="P26" s="103">
        <v>130</v>
      </c>
      <c r="Q26" s="103">
        <v>11798828</v>
      </c>
      <c r="R26" s="46">
        <f t="shared" si="4"/>
        <v>5730</v>
      </c>
      <c r="S26" s="47">
        <f t="shared" si="5"/>
        <v>137.52000000000001</v>
      </c>
      <c r="T26" s="47">
        <f t="shared" si="6"/>
        <v>5.73</v>
      </c>
      <c r="U26" s="104">
        <v>4.4000000000000004</v>
      </c>
      <c r="V26" s="104">
        <f t="shared" si="7"/>
        <v>4.4000000000000004</v>
      </c>
      <c r="W26" s="105" t="s">
        <v>127</v>
      </c>
      <c r="X26" s="107">
        <v>1015</v>
      </c>
      <c r="Y26" s="107">
        <v>0</v>
      </c>
      <c r="Z26" s="107">
        <v>1186</v>
      </c>
      <c r="AA26" s="107">
        <v>1185</v>
      </c>
      <c r="AB26" s="107">
        <v>1188</v>
      </c>
      <c r="AC26" s="48" t="s">
        <v>90</v>
      </c>
      <c r="AD26" s="48" t="s">
        <v>90</v>
      </c>
      <c r="AE26" s="48" t="s">
        <v>90</v>
      </c>
      <c r="AF26" s="106" t="s">
        <v>90</v>
      </c>
      <c r="AG26" s="112">
        <v>48967692</v>
      </c>
      <c r="AH26" s="49">
        <f t="shared" si="9"/>
        <v>1352</v>
      </c>
      <c r="AI26" s="50">
        <f t="shared" si="8"/>
        <v>235.95113438045374</v>
      </c>
      <c r="AJ26" s="95">
        <v>1</v>
      </c>
      <c r="AK26" s="95">
        <v>0</v>
      </c>
      <c r="AL26" s="95">
        <v>1</v>
      </c>
      <c r="AM26" s="95">
        <v>1</v>
      </c>
      <c r="AN26" s="95">
        <v>1</v>
      </c>
      <c r="AO26" s="95">
        <v>0</v>
      </c>
      <c r="AP26" s="107">
        <v>11093538</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134</v>
      </c>
      <c r="P27" s="103">
        <v>144</v>
      </c>
      <c r="Q27" s="103">
        <v>11804614</v>
      </c>
      <c r="R27" s="46">
        <f t="shared" si="4"/>
        <v>5786</v>
      </c>
      <c r="S27" s="47">
        <f t="shared" si="5"/>
        <v>138.864</v>
      </c>
      <c r="T27" s="47">
        <f t="shared" si="6"/>
        <v>5.7859999999999996</v>
      </c>
      <c r="U27" s="104">
        <v>3.9</v>
      </c>
      <c r="V27" s="104">
        <f t="shared" si="7"/>
        <v>3.9</v>
      </c>
      <c r="W27" s="105" t="s">
        <v>127</v>
      </c>
      <c r="X27" s="107">
        <v>1015</v>
      </c>
      <c r="Y27" s="107">
        <v>0</v>
      </c>
      <c r="Z27" s="107">
        <v>1187</v>
      </c>
      <c r="AA27" s="107">
        <v>1185</v>
      </c>
      <c r="AB27" s="107">
        <v>1186</v>
      </c>
      <c r="AC27" s="48" t="s">
        <v>90</v>
      </c>
      <c r="AD27" s="48" t="s">
        <v>90</v>
      </c>
      <c r="AE27" s="48" t="s">
        <v>90</v>
      </c>
      <c r="AF27" s="106" t="s">
        <v>90</v>
      </c>
      <c r="AG27" s="112">
        <v>48969004</v>
      </c>
      <c r="AH27" s="49">
        <f t="shared" si="9"/>
        <v>1312</v>
      </c>
      <c r="AI27" s="50">
        <f t="shared" si="8"/>
        <v>226.75423435879711</v>
      </c>
      <c r="AJ27" s="95">
        <v>1</v>
      </c>
      <c r="AK27" s="95">
        <v>0</v>
      </c>
      <c r="AL27" s="95">
        <v>1</v>
      </c>
      <c r="AM27" s="95">
        <v>1</v>
      </c>
      <c r="AN27" s="95">
        <v>1</v>
      </c>
      <c r="AO27" s="95">
        <v>0</v>
      </c>
      <c r="AP27" s="107">
        <v>11093538</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135</v>
      </c>
      <c r="P28" s="103">
        <v>142</v>
      </c>
      <c r="Q28" s="103">
        <v>11810378</v>
      </c>
      <c r="R28" s="46">
        <f t="shared" si="4"/>
        <v>5764</v>
      </c>
      <c r="S28" s="47">
        <f t="shared" si="5"/>
        <v>138.33600000000001</v>
      </c>
      <c r="T28" s="47">
        <f t="shared" si="6"/>
        <v>5.7640000000000002</v>
      </c>
      <c r="U28" s="104">
        <v>3.5</v>
      </c>
      <c r="V28" s="104">
        <f t="shared" si="7"/>
        <v>3.5</v>
      </c>
      <c r="W28" s="105" t="s">
        <v>127</v>
      </c>
      <c r="X28" s="107">
        <v>1016</v>
      </c>
      <c r="Y28" s="107">
        <v>0</v>
      </c>
      <c r="Z28" s="107">
        <v>1186</v>
      </c>
      <c r="AA28" s="107">
        <v>1185</v>
      </c>
      <c r="AB28" s="107">
        <v>1186</v>
      </c>
      <c r="AC28" s="48" t="s">
        <v>90</v>
      </c>
      <c r="AD28" s="48" t="s">
        <v>90</v>
      </c>
      <c r="AE28" s="48" t="s">
        <v>90</v>
      </c>
      <c r="AF28" s="106" t="s">
        <v>90</v>
      </c>
      <c r="AG28" s="112">
        <v>48970332</v>
      </c>
      <c r="AH28" s="49">
        <f t="shared" si="9"/>
        <v>1328</v>
      </c>
      <c r="AI28" s="50">
        <f t="shared" si="8"/>
        <v>230.39555863983344</v>
      </c>
      <c r="AJ28" s="95">
        <v>1</v>
      </c>
      <c r="AK28" s="95">
        <v>0</v>
      </c>
      <c r="AL28" s="95">
        <v>1</v>
      </c>
      <c r="AM28" s="95">
        <v>1</v>
      </c>
      <c r="AN28" s="95">
        <v>1</v>
      </c>
      <c r="AO28" s="95">
        <v>0</v>
      </c>
      <c r="AP28" s="107">
        <v>11093538</v>
      </c>
      <c r="AQ28" s="107">
        <f t="shared" si="1"/>
        <v>0</v>
      </c>
      <c r="AR28" s="53">
        <v>0.82</v>
      </c>
      <c r="AS28" s="52" t="s">
        <v>113</v>
      </c>
      <c r="AV28" s="58" t="s">
        <v>116</v>
      </c>
      <c r="AW28" s="58">
        <v>101.325</v>
      </c>
      <c r="AY28" s="97"/>
    </row>
    <row r="29" spans="1:51" x14ac:dyDescent="0.25">
      <c r="A29" s="94" t="s">
        <v>130</v>
      </c>
      <c r="B29" s="40">
        <v>2.75</v>
      </c>
      <c r="C29" s="40">
        <v>0.79166666666666896</v>
      </c>
      <c r="D29" s="102">
        <v>4</v>
      </c>
      <c r="E29" s="41">
        <f t="shared" si="0"/>
        <v>2.8169014084507045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133</v>
      </c>
      <c r="P29" s="103">
        <v>138</v>
      </c>
      <c r="Q29" s="103">
        <v>11816118</v>
      </c>
      <c r="R29" s="46">
        <f t="shared" si="4"/>
        <v>5740</v>
      </c>
      <c r="S29" s="47">
        <f t="shared" si="5"/>
        <v>137.76</v>
      </c>
      <c r="T29" s="47">
        <f t="shared" si="6"/>
        <v>5.74</v>
      </c>
      <c r="U29" s="104">
        <v>3.2</v>
      </c>
      <c r="V29" s="104">
        <f t="shared" si="7"/>
        <v>3.2</v>
      </c>
      <c r="W29" s="105" t="s">
        <v>127</v>
      </c>
      <c r="X29" s="107">
        <v>1016</v>
      </c>
      <c r="Y29" s="107">
        <v>0</v>
      </c>
      <c r="Z29" s="107">
        <v>1186</v>
      </c>
      <c r="AA29" s="107">
        <v>1185</v>
      </c>
      <c r="AB29" s="107">
        <v>1186</v>
      </c>
      <c r="AC29" s="48" t="s">
        <v>90</v>
      </c>
      <c r="AD29" s="48" t="s">
        <v>90</v>
      </c>
      <c r="AE29" s="48" t="s">
        <v>90</v>
      </c>
      <c r="AF29" s="106" t="s">
        <v>90</v>
      </c>
      <c r="AG29" s="112">
        <v>48971668</v>
      </c>
      <c r="AH29" s="49">
        <f t="shared" si="9"/>
        <v>1336</v>
      </c>
      <c r="AI29" s="50">
        <f t="shared" si="8"/>
        <v>232.7526132404181</v>
      </c>
      <c r="AJ29" s="95">
        <v>1</v>
      </c>
      <c r="AK29" s="95">
        <v>0</v>
      </c>
      <c r="AL29" s="95">
        <v>1</v>
      </c>
      <c r="AM29" s="95">
        <v>1</v>
      </c>
      <c r="AN29" s="95">
        <v>1</v>
      </c>
      <c r="AO29" s="95">
        <v>0</v>
      </c>
      <c r="AP29" s="107">
        <v>11093538</v>
      </c>
      <c r="AQ29" s="107">
        <f t="shared" si="1"/>
        <v>0</v>
      </c>
      <c r="AR29" s="51"/>
      <c r="AS29" s="52" t="s">
        <v>113</v>
      </c>
      <c r="AY29" s="97"/>
    </row>
    <row r="30" spans="1:51" x14ac:dyDescent="0.25">
      <c r="B30" s="40">
        <v>2.7916666666666701</v>
      </c>
      <c r="C30" s="40">
        <v>0.83333333333333703</v>
      </c>
      <c r="D30" s="102">
        <v>4</v>
      </c>
      <c r="E30" s="41">
        <f t="shared" si="0"/>
        <v>2.8169014084507045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135</v>
      </c>
      <c r="P30" s="103">
        <v>136</v>
      </c>
      <c r="Q30" s="103">
        <v>11821610</v>
      </c>
      <c r="R30" s="46">
        <f t="shared" si="4"/>
        <v>5492</v>
      </c>
      <c r="S30" s="47">
        <f t="shared" si="5"/>
        <v>131.80799999999999</v>
      </c>
      <c r="T30" s="47">
        <f t="shared" si="6"/>
        <v>5.492</v>
      </c>
      <c r="U30" s="104">
        <v>2.9</v>
      </c>
      <c r="V30" s="104">
        <f t="shared" si="7"/>
        <v>2.9</v>
      </c>
      <c r="W30" s="105" t="s">
        <v>127</v>
      </c>
      <c r="X30" s="107">
        <v>1015</v>
      </c>
      <c r="Y30" s="107">
        <v>0</v>
      </c>
      <c r="Z30" s="107">
        <v>1187</v>
      </c>
      <c r="AA30" s="107">
        <v>1185</v>
      </c>
      <c r="AB30" s="107">
        <v>1187</v>
      </c>
      <c r="AC30" s="48" t="s">
        <v>90</v>
      </c>
      <c r="AD30" s="48" t="s">
        <v>90</v>
      </c>
      <c r="AE30" s="48" t="s">
        <v>90</v>
      </c>
      <c r="AF30" s="106" t="s">
        <v>90</v>
      </c>
      <c r="AG30" s="112">
        <v>48972948</v>
      </c>
      <c r="AH30" s="49">
        <f t="shared" si="9"/>
        <v>1280</v>
      </c>
      <c r="AI30" s="50">
        <f t="shared" si="8"/>
        <v>233.06627822286964</v>
      </c>
      <c r="AJ30" s="95">
        <v>1</v>
      </c>
      <c r="AK30" s="95">
        <v>0</v>
      </c>
      <c r="AL30" s="95">
        <v>1</v>
      </c>
      <c r="AM30" s="95">
        <v>1</v>
      </c>
      <c r="AN30" s="95">
        <v>1</v>
      </c>
      <c r="AO30" s="95">
        <v>0</v>
      </c>
      <c r="AP30" s="107">
        <v>11093538</v>
      </c>
      <c r="AQ30" s="107">
        <f t="shared" si="1"/>
        <v>0</v>
      </c>
      <c r="AR30" s="51"/>
      <c r="AS30" s="52" t="s">
        <v>113</v>
      </c>
      <c r="AV30" s="273" t="s">
        <v>117</v>
      </c>
      <c r="AW30" s="273"/>
      <c r="AY30" s="97"/>
    </row>
    <row r="31" spans="1:51" x14ac:dyDescent="0.25">
      <c r="B31" s="40">
        <v>2.8333333333333299</v>
      </c>
      <c r="C31" s="40">
        <v>0.875000000000004</v>
      </c>
      <c r="D31" s="102">
        <v>4</v>
      </c>
      <c r="E31" s="41">
        <f t="shared" si="0"/>
        <v>2.8169014084507045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129</v>
      </c>
      <c r="P31" s="103">
        <v>138</v>
      </c>
      <c r="Q31" s="103">
        <v>11827466</v>
      </c>
      <c r="R31" s="46">
        <f t="shared" si="4"/>
        <v>5856</v>
      </c>
      <c r="S31" s="47">
        <f t="shared" si="5"/>
        <v>140.54400000000001</v>
      </c>
      <c r="T31" s="47">
        <f t="shared" si="6"/>
        <v>5.8559999999999999</v>
      </c>
      <c r="U31" s="104">
        <v>2.4</v>
      </c>
      <c r="V31" s="104">
        <f t="shared" si="7"/>
        <v>2.4</v>
      </c>
      <c r="W31" s="105" t="s">
        <v>127</v>
      </c>
      <c r="X31" s="107">
        <v>1076</v>
      </c>
      <c r="Y31" s="107">
        <v>0</v>
      </c>
      <c r="Z31" s="107">
        <v>1187</v>
      </c>
      <c r="AA31" s="107">
        <v>1185</v>
      </c>
      <c r="AB31" s="107">
        <v>1186</v>
      </c>
      <c r="AC31" s="48" t="s">
        <v>90</v>
      </c>
      <c r="AD31" s="48" t="s">
        <v>90</v>
      </c>
      <c r="AE31" s="48" t="s">
        <v>90</v>
      </c>
      <c r="AF31" s="106" t="s">
        <v>90</v>
      </c>
      <c r="AG31" s="112">
        <v>48974332</v>
      </c>
      <c r="AH31" s="49">
        <f t="shared" si="9"/>
        <v>1384</v>
      </c>
      <c r="AI31" s="50">
        <f t="shared" si="8"/>
        <v>236.33879781420765</v>
      </c>
      <c r="AJ31" s="95">
        <v>1</v>
      </c>
      <c r="AK31" s="95">
        <v>0</v>
      </c>
      <c r="AL31" s="95">
        <v>1</v>
      </c>
      <c r="AM31" s="95">
        <v>1</v>
      </c>
      <c r="AN31" s="95">
        <v>1</v>
      </c>
      <c r="AO31" s="95">
        <v>0</v>
      </c>
      <c r="AP31" s="107">
        <v>11093538</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127</v>
      </c>
      <c r="P32" s="103">
        <v>137</v>
      </c>
      <c r="Q32" s="103">
        <v>11833280</v>
      </c>
      <c r="R32" s="46">
        <f t="shared" si="4"/>
        <v>5814</v>
      </c>
      <c r="S32" s="47">
        <f t="shared" si="5"/>
        <v>139.536</v>
      </c>
      <c r="T32" s="47">
        <f t="shared" si="6"/>
        <v>5.8140000000000001</v>
      </c>
      <c r="U32" s="104">
        <v>2.2000000000000002</v>
      </c>
      <c r="V32" s="104">
        <f t="shared" si="7"/>
        <v>2.2000000000000002</v>
      </c>
      <c r="W32" s="105" t="s">
        <v>127</v>
      </c>
      <c r="X32" s="107">
        <v>1065</v>
      </c>
      <c r="Y32" s="107">
        <v>0</v>
      </c>
      <c r="Z32" s="107">
        <v>1187</v>
      </c>
      <c r="AA32" s="107">
        <v>1185</v>
      </c>
      <c r="AB32" s="107">
        <v>1187</v>
      </c>
      <c r="AC32" s="48" t="s">
        <v>90</v>
      </c>
      <c r="AD32" s="48" t="s">
        <v>90</v>
      </c>
      <c r="AE32" s="48" t="s">
        <v>90</v>
      </c>
      <c r="AF32" s="106" t="s">
        <v>90</v>
      </c>
      <c r="AG32" s="112">
        <v>48975720</v>
      </c>
      <c r="AH32" s="49">
        <f t="shared" si="9"/>
        <v>1388</v>
      </c>
      <c r="AI32" s="50">
        <f t="shared" si="8"/>
        <v>238.73409012727899</v>
      </c>
      <c r="AJ32" s="95">
        <v>1</v>
      </c>
      <c r="AK32" s="95">
        <v>0</v>
      </c>
      <c r="AL32" s="95">
        <v>1</v>
      </c>
      <c r="AM32" s="95">
        <v>1</v>
      </c>
      <c r="AN32" s="95">
        <v>1</v>
      </c>
      <c r="AO32" s="95">
        <v>0</v>
      </c>
      <c r="AP32" s="107">
        <v>11093538</v>
      </c>
      <c r="AQ32" s="107">
        <f t="shared" si="1"/>
        <v>0</v>
      </c>
      <c r="AR32" s="53">
        <v>1.02</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3</v>
      </c>
      <c r="E33" s="41">
        <f t="shared" si="0"/>
        <v>2.1126760563380285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135</v>
      </c>
      <c r="P33" s="103">
        <v>134</v>
      </c>
      <c r="Q33" s="103">
        <v>11838558</v>
      </c>
      <c r="R33" s="46">
        <f t="shared" si="4"/>
        <v>5278</v>
      </c>
      <c r="S33" s="47">
        <f t="shared" si="5"/>
        <v>126.672</v>
      </c>
      <c r="T33" s="47">
        <f t="shared" si="6"/>
        <v>5.2779999999999996</v>
      </c>
      <c r="U33" s="104">
        <v>2.4</v>
      </c>
      <c r="V33" s="104">
        <f t="shared" si="7"/>
        <v>2.4</v>
      </c>
      <c r="W33" s="105" t="s">
        <v>131</v>
      </c>
      <c r="X33" s="107">
        <v>0</v>
      </c>
      <c r="Y33" s="107">
        <v>0</v>
      </c>
      <c r="Z33" s="107">
        <v>1186</v>
      </c>
      <c r="AA33" s="107">
        <v>1185</v>
      </c>
      <c r="AB33" s="107">
        <v>1186</v>
      </c>
      <c r="AC33" s="48" t="s">
        <v>90</v>
      </c>
      <c r="AD33" s="48" t="s">
        <v>90</v>
      </c>
      <c r="AE33" s="48" t="s">
        <v>90</v>
      </c>
      <c r="AF33" s="106" t="s">
        <v>90</v>
      </c>
      <c r="AG33" s="112">
        <v>48976968</v>
      </c>
      <c r="AH33" s="49">
        <f t="shared" si="9"/>
        <v>1248</v>
      </c>
      <c r="AI33" s="50">
        <f t="shared" si="8"/>
        <v>236.45320197044336</v>
      </c>
      <c r="AJ33" s="95">
        <v>0</v>
      </c>
      <c r="AK33" s="95">
        <v>0</v>
      </c>
      <c r="AL33" s="95">
        <v>1</v>
      </c>
      <c r="AM33" s="95">
        <v>1</v>
      </c>
      <c r="AN33" s="95">
        <v>1</v>
      </c>
      <c r="AO33" s="95">
        <v>0.5</v>
      </c>
      <c r="AP33" s="107">
        <v>11093896</v>
      </c>
      <c r="AQ33" s="107">
        <f t="shared" si="1"/>
        <v>358</v>
      </c>
      <c r="AR33" s="51"/>
      <c r="AS33" s="52" t="s">
        <v>113</v>
      </c>
      <c r="AY33" s="97"/>
    </row>
    <row r="34" spans="2:51" x14ac:dyDescent="0.25">
      <c r="B34" s="40">
        <v>2.9583333333333299</v>
      </c>
      <c r="C34" s="40">
        <v>1</v>
      </c>
      <c r="D34" s="102">
        <v>3</v>
      </c>
      <c r="E34" s="41">
        <f t="shared" si="0"/>
        <v>2.1126760563380285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139</v>
      </c>
      <c r="P34" s="103">
        <v>125</v>
      </c>
      <c r="Q34" s="103">
        <v>11843425</v>
      </c>
      <c r="R34" s="46">
        <f t="shared" si="4"/>
        <v>4867</v>
      </c>
      <c r="S34" s="47">
        <f t="shared" si="5"/>
        <v>116.80800000000001</v>
      </c>
      <c r="T34" s="47">
        <f t="shared" si="6"/>
        <v>4.867</v>
      </c>
      <c r="U34" s="104">
        <v>3.1</v>
      </c>
      <c r="V34" s="104">
        <f t="shared" si="7"/>
        <v>3.1</v>
      </c>
      <c r="W34" s="105" t="s">
        <v>131</v>
      </c>
      <c r="X34" s="107">
        <v>0</v>
      </c>
      <c r="Y34" s="107">
        <v>0</v>
      </c>
      <c r="Z34" s="107">
        <v>1157</v>
      </c>
      <c r="AA34" s="107">
        <v>1185</v>
      </c>
      <c r="AB34" s="107">
        <v>1157</v>
      </c>
      <c r="AC34" s="48" t="s">
        <v>90</v>
      </c>
      <c r="AD34" s="48" t="s">
        <v>90</v>
      </c>
      <c r="AE34" s="48" t="s">
        <v>90</v>
      </c>
      <c r="AF34" s="106" t="s">
        <v>90</v>
      </c>
      <c r="AG34" s="112">
        <v>48978132</v>
      </c>
      <c r="AH34" s="49">
        <f t="shared" si="9"/>
        <v>1164</v>
      </c>
      <c r="AI34" s="50">
        <f t="shared" si="8"/>
        <v>239.1617012533388</v>
      </c>
      <c r="AJ34" s="95">
        <v>0</v>
      </c>
      <c r="AK34" s="95">
        <v>0</v>
      </c>
      <c r="AL34" s="95">
        <v>1</v>
      </c>
      <c r="AM34" s="95">
        <v>1</v>
      </c>
      <c r="AN34" s="95">
        <v>1</v>
      </c>
      <c r="AO34" s="95">
        <v>0.5</v>
      </c>
      <c r="AP34" s="107">
        <v>11094203</v>
      </c>
      <c r="AQ34" s="107">
        <f t="shared" si="1"/>
        <v>307</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130857</v>
      </c>
      <c r="S35" s="65">
        <f>AVERAGE(S11:S34)</f>
        <v>130.85700000000003</v>
      </c>
      <c r="T35" s="65">
        <f>SUM(T11:T34)</f>
        <v>130.857</v>
      </c>
      <c r="U35" s="104"/>
      <c r="V35" s="91"/>
      <c r="W35" s="57"/>
      <c r="X35" s="85"/>
      <c r="Y35" s="86"/>
      <c r="Z35" s="86"/>
      <c r="AA35" s="86"/>
      <c r="AB35" s="87"/>
      <c r="AC35" s="85"/>
      <c r="AD35" s="86"/>
      <c r="AE35" s="87"/>
      <c r="AF35" s="88"/>
      <c r="AG35" s="66">
        <f>AG34-AG10</f>
        <v>30488</v>
      </c>
      <c r="AH35" s="67">
        <f>SUM(AH11:AH34)</f>
        <v>30488</v>
      </c>
      <c r="AI35" s="68">
        <f>$AH$35/$T35</f>
        <v>232.98715391610691</v>
      </c>
      <c r="AJ35" s="95"/>
      <c r="AK35" s="95"/>
      <c r="AL35" s="95"/>
      <c r="AM35" s="95"/>
      <c r="AN35" s="95"/>
      <c r="AO35" s="69"/>
      <c r="AP35" s="70">
        <f>AP34-AP10</f>
        <v>3861</v>
      </c>
      <c r="AQ35" s="71">
        <f>SUM(AQ11:AQ34)</f>
        <v>3861</v>
      </c>
      <c r="AR35" s="72">
        <f>AVERAGE(AR11:AR34)</f>
        <v>1.0683333333333334</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34" t="s">
        <v>138</v>
      </c>
      <c r="C41" s="131"/>
      <c r="D41" s="131"/>
      <c r="E41" s="131"/>
      <c r="F41" s="131"/>
      <c r="G41" s="131"/>
      <c r="H41" s="131"/>
      <c r="I41" s="132"/>
      <c r="J41" s="132"/>
      <c r="K41" s="132"/>
      <c r="L41" s="132"/>
      <c r="M41" s="132"/>
      <c r="N41" s="132"/>
      <c r="O41" s="132"/>
      <c r="P41" s="132"/>
      <c r="Q41" s="132"/>
      <c r="R41" s="132"/>
      <c r="S41" s="133"/>
      <c r="T41" s="133"/>
      <c r="U41" s="133"/>
      <c r="V41" s="133"/>
      <c r="W41" s="98"/>
      <c r="X41" s="98"/>
      <c r="Y41" s="98"/>
      <c r="Z41" s="98"/>
      <c r="AA41" s="98"/>
      <c r="AB41" s="98"/>
      <c r="AC41" s="98"/>
      <c r="AD41" s="98"/>
      <c r="AE41" s="98"/>
      <c r="AM41" s="20"/>
      <c r="AN41" s="96"/>
      <c r="AO41" s="96"/>
      <c r="AP41" s="96"/>
      <c r="AQ41" s="96"/>
      <c r="AR41" s="98"/>
      <c r="AV41" s="73"/>
      <c r="AW41" s="73"/>
      <c r="AY41" s="97"/>
    </row>
    <row r="42" spans="2:51" x14ac:dyDescent="0.25">
      <c r="B42" s="135" t="s">
        <v>157</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158</v>
      </c>
      <c r="C44" s="99"/>
      <c r="D44" s="99"/>
      <c r="E44" s="99"/>
      <c r="F44" s="150"/>
      <c r="G44" s="150"/>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150"/>
      <c r="D45" s="150"/>
      <c r="E45" s="150"/>
      <c r="F45" s="150"/>
      <c r="G45" s="150"/>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150"/>
      <c r="D46" s="150"/>
      <c r="E46" s="150"/>
      <c r="F46" s="150"/>
      <c r="G46" s="150"/>
      <c r="H46" s="150"/>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150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159</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1:51" x14ac:dyDescent="0.25">
      <c r="A53" s="161"/>
      <c r="B53" s="127" t="s">
        <v>152</v>
      </c>
      <c r="C53" s="128"/>
      <c r="D53" s="128"/>
      <c r="E53" s="128"/>
      <c r="F53" s="128"/>
      <c r="G53" s="128"/>
      <c r="H53" s="128"/>
      <c r="I53" s="129"/>
      <c r="J53" s="129"/>
      <c r="K53" s="129"/>
      <c r="L53" s="129"/>
      <c r="M53" s="129"/>
      <c r="N53" s="129"/>
      <c r="O53" s="129"/>
      <c r="P53" s="129"/>
      <c r="Q53" s="129"/>
      <c r="R53" s="129"/>
      <c r="S53" s="139"/>
      <c r="T53" s="83"/>
      <c r="U53" s="83"/>
      <c r="V53" s="83"/>
      <c r="W53" s="98"/>
      <c r="X53" s="98"/>
      <c r="Y53" s="98"/>
      <c r="Z53" s="98"/>
      <c r="AA53" s="98"/>
      <c r="AB53" s="98"/>
      <c r="AC53" s="98"/>
      <c r="AD53" s="98"/>
      <c r="AE53" s="98"/>
      <c r="AM53" s="20"/>
      <c r="AN53" s="96"/>
      <c r="AO53" s="96"/>
      <c r="AP53" s="96"/>
      <c r="AQ53" s="96"/>
      <c r="AR53" s="98"/>
      <c r="AV53" s="113"/>
      <c r="AW53" s="113"/>
      <c r="AY53" s="97"/>
    </row>
    <row r="54" spans="1:51" x14ac:dyDescent="0.25">
      <c r="B54" s="114" t="s">
        <v>147</v>
      </c>
      <c r="C54" s="99"/>
      <c r="D54" s="99"/>
      <c r="E54" s="99"/>
      <c r="F54" s="99"/>
      <c r="G54" s="99"/>
      <c r="H54" s="99"/>
      <c r="I54" s="100"/>
      <c r="J54" s="100"/>
      <c r="K54" s="100"/>
      <c r="L54" s="100"/>
      <c r="M54" s="100"/>
      <c r="N54" s="100"/>
      <c r="O54" s="100"/>
      <c r="P54" s="100"/>
      <c r="Q54" s="100"/>
      <c r="R54" s="100"/>
      <c r="S54" s="139"/>
      <c r="T54" s="83"/>
      <c r="U54" s="83"/>
      <c r="V54" s="83"/>
      <c r="W54" s="98"/>
      <c r="X54" s="98"/>
      <c r="Y54" s="98"/>
      <c r="Z54" s="98"/>
      <c r="AA54" s="98"/>
      <c r="AB54" s="98"/>
      <c r="AC54" s="98"/>
      <c r="AD54" s="98"/>
      <c r="AE54" s="98"/>
      <c r="AM54" s="20"/>
      <c r="AN54" s="96"/>
      <c r="AO54" s="96"/>
      <c r="AP54" s="96"/>
      <c r="AQ54" s="96"/>
      <c r="AR54" s="98"/>
      <c r="AV54" s="113"/>
      <c r="AW54" s="113"/>
      <c r="AY54" s="97"/>
    </row>
    <row r="55" spans="1:51" x14ac:dyDescent="0.25">
      <c r="B55" s="123" t="s">
        <v>134</v>
      </c>
      <c r="C55" s="99"/>
      <c r="D55" s="99"/>
      <c r="E55" s="99"/>
      <c r="F55" s="99"/>
      <c r="G55" s="99"/>
      <c r="H55" s="99"/>
      <c r="I55" s="100"/>
      <c r="J55" s="100"/>
      <c r="K55" s="100"/>
      <c r="L55" s="100"/>
      <c r="M55" s="100"/>
      <c r="N55" s="100"/>
      <c r="O55" s="100"/>
      <c r="P55" s="100"/>
      <c r="Q55" s="100"/>
      <c r="R55" s="100"/>
      <c r="S55" s="138"/>
      <c r="T55" s="83"/>
      <c r="U55" s="83"/>
      <c r="V55" s="83"/>
      <c r="W55" s="98"/>
      <c r="X55" s="98"/>
      <c r="Y55" s="98"/>
      <c r="Z55" s="98"/>
      <c r="AA55" s="98"/>
      <c r="AB55" s="98"/>
      <c r="AC55" s="98"/>
      <c r="AD55" s="98"/>
      <c r="AE55" s="98"/>
      <c r="AM55" s="20"/>
      <c r="AN55" s="96"/>
      <c r="AO55" s="96"/>
      <c r="AP55" s="96"/>
      <c r="AQ55" s="96"/>
      <c r="AR55" s="98"/>
      <c r="AV55" s="113"/>
      <c r="AW55" s="113"/>
      <c r="AY55" s="97"/>
    </row>
    <row r="56" spans="1:51" x14ac:dyDescent="0.25">
      <c r="B56" s="114" t="s">
        <v>161</v>
      </c>
      <c r="C56" s="99"/>
      <c r="D56" s="99"/>
      <c r="E56" s="99"/>
      <c r="F56" s="99"/>
      <c r="G56" s="99"/>
      <c r="H56" s="99"/>
      <c r="I56" s="100"/>
      <c r="J56" s="100"/>
      <c r="K56" s="100"/>
      <c r="L56" s="100"/>
      <c r="M56" s="100"/>
      <c r="N56" s="100"/>
      <c r="O56" s="100"/>
      <c r="P56" s="100"/>
      <c r="Q56" s="100"/>
      <c r="R56" s="100"/>
      <c r="S56" s="138"/>
      <c r="T56" s="83"/>
      <c r="U56" s="83"/>
      <c r="V56" s="83"/>
      <c r="W56" s="98"/>
      <c r="X56" s="98"/>
      <c r="Y56" s="98"/>
      <c r="Z56" s="98"/>
      <c r="AA56" s="98"/>
      <c r="AB56" s="98"/>
      <c r="AC56" s="98"/>
      <c r="AD56" s="98"/>
      <c r="AE56" s="98"/>
      <c r="AM56" s="20"/>
      <c r="AN56" s="96"/>
      <c r="AO56" s="96"/>
      <c r="AP56" s="96"/>
      <c r="AQ56" s="96"/>
      <c r="AR56" s="98"/>
      <c r="AV56" s="113"/>
      <c r="AW56" s="113"/>
      <c r="AY56" s="97"/>
    </row>
    <row r="57" spans="1:51" x14ac:dyDescent="0.25">
      <c r="B57" s="114"/>
      <c r="C57" s="99"/>
      <c r="D57" s="99"/>
      <c r="E57" s="99"/>
      <c r="F57" s="99"/>
      <c r="G57" s="99"/>
      <c r="H57" s="99"/>
      <c r="I57" s="100"/>
      <c r="J57" s="100"/>
      <c r="K57" s="100"/>
      <c r="L57" s="100"/>
      <c r="M57" s="100"/>
      <c r="N57" s="100"/>
      <c r="O57" s="100"/>
      <c r="P57" s="100"/>
      <c r="Q57" s="100"/>
      <c r="R57" s="100"/>
      <c r="S57" s="83"/>
      <c r="T57" s="83"/>
      <c r="U57" s="83"/>
      <c r="V57" s="83"/>
      <c r="W57" s="98"/>
      <c r="X57" s="98"/>
      <c r="Y57" s="98"/>
      <c r="Z57" s="98"/>
      <c r="AA57" s="98"/>
      <c r="AB57" s="98"/>
      <c r="AC57" s="98"/>
      <c r="AD57" s="98"/>
      <c r="AE57" s="98"/>
      <c r="AM57" s="20"/>
      <c r="AN57" s="96"/>
      <c r="AO57" s="96"/>
      <c r="AP57" s="96"/>
      <c r="AQ57" s="96"/>
      <c r="AR57" s="98"/>
      <c r="AV57" s="113"/>
      <c r="AW57" s="113"/>
      <c r="AY57" s="97"/>
    </row>
    <row r="58" spans="1:51" x14ac:dyDescent="0.25">
      <c r="B58" s="123"/>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1:51" x14ac:dyDescent="0.25">
      <c r="B59" s="11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1:51" x14ac:dyDescent="0.25">
      <c r="B60" s="81"/>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1: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1: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1: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1: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136"/>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A71" s="98"/>
      <c r="B71" s="116"/>
      <c r="C71" s="115"/>
      <c r="D71" s="109"/>
      <c r="E71" s="115"/>
      <c r="F71" s="115"/>
      <c r="G71" s="99"/>
      <c r="H71" s="99"/>
      <c r="I71" s="99"/>
      <c r="J71" s="100"/>
      <c r="K71" s="100"/>
      <c r="L71" s="100"/>
      <c r="M71" s="100"/>
      <c r="N71" s="100"/>
      <c r="O71" s="100"/>
      <c r="P71" s="100"/>
      <c r="Q71" s="100"/>
      <c r="R71" s="100"/>
      <c r="S71" s="100"/>
      <c r="T71" s="101"/>
      <c r="U71" s="79"/>
      <c r="V71" s="79"/>
      <c r="AS71" s="94"/>
      <c r="AT71" s="94"/>
      <c r="AU71" s="94"/>
      <c r="AV71" s="94"/>
      <c r="AW71" s="94"/>
      <c r="AX71" s="94"/>
      <c r="AY71" s="94"/>
    </row>
    <row r="72" spans="1:51" x14ac:dyDescent="0.25">
      <c r="A72" s="98"/>
      <c r="B72" s="117"/>
      <c r="C72" s="118"/>
      <c r="D72" s="119"/>
      <c r="E72" s="118"/>
      <c r="F72" s="118"/>
      <c r="G72" s="118"/>
      <c r="H72" s="118"/>
      <c r="I72" s="118"/>
      <c r="J72" s="120"/>
      <c r="K72" s="120"/>
      <c r="L72" s="120"/>
      <c r="M72" s="120"/>
      <c r="N72" s="120"/>
      <c r="O72" s="120"/>
      <c r="P72" s="120"/>
      <c r="Q72" s="120"/>
      <c r="R72" s="120"/>
      <c r="S72" s="120"/>
      <c r="T72" s="121"/>
      <c r="U72" s="122"/>
      <c r="V72" s="122"/>
      <c r="AS72" s="94"/>
      <c r="AT72" s="94"/>
      <c r="AU72" s="94"/>
      <c r="AV72" s="94"/>
      <c r="AW72" s="94"/>
      <c r="AX72" s="94"/>
      <c r="AY72" s="94"/>
    </row>
    <row r="73" spans="1:51" x14ac:dyDescent="0.25">
      <c r="A73" s="98"/>
      <c r="B73" s="117"/>
      <c r="C73" s="118"/>
      <c r="D73" s="119"/>
      <c r="E73" s="118"/>
      <c r="F73" s="118"/>
      <c r="G73" s="118"/>
      <c r="H73" s="118"/>
      <c r="I73" s="118"/>
      <c r="J73" s="120"/>
      <c r="K73" s="120"/>
      <c r="L73" s="120"/>
      <c r="M73" s="120"/>
      <c r="N73" s="120"/>
      <c r="O73" s="120"/>
      <c r="P73" s="120"/>
      <c r="Q73" s="120"/>
      <c r="R73" s="120"/>
      <c r="S73" s="120"/>
      <c r="T73" s="121"/>
      <c r="U73" s="122"/>
      <c r="V73" s="122"/>
      <c r="AS73" s="94"/>
      <c r="AT73" s="94"/>
      <c r="AU73" s="94"/>
      <c r="AV73" s="94"/>
      <c r="AW73" s="94"/>
      <c r="AX73" s="94"/>
      <c r="AY73" s="94"/>
    </row>
    <row r="74" spans="1:51" x14ac:dyDescent="0.25">
      <c r="A74" s="98"/>
      <c r="B74" s="117"/>
      <c r="C74" s="118"/>
      <c r="D74" s="119"/>
      <c r="E74" s="118"/>
      <c r="F74" s="118"/>
      <c r="G74" s="118"/>
      <c r="H74" s="118"/>
      <c r="I74" s="118"/>
      <c r="J74" s="120"/>
      <c r="K74" s="120"/>
      <c r="L74" s="120"/>
      <c r="M74" s="120"/>
      <c r="N74" s="120"/>
      <c r="O74" s="120"/>
      <c r="P74" s="120"/>
      <c r="Q74" s="120"/>
      <c r="R74" s="120"/>
      <c r="S74" s="120"/>
      <c r="T74" s="121"/>
      <c r="U74" s="122"/>
      <c r="V74" s="122"/>
      <c r="AS74" s="94"/>
      <c r="AT74" s="94"/>
      <c r="AU74" s="94"/>
      <c r="AV74" s="94"/>
      <c r="AW74" s="94"/>
      <c r="AX74" s="94"/>
      <c r="AY74" s="94"/>
    </row>
    <row r="75" spans="1:51" x14ac:dyDescent="0.25">
      <c r="O75" s="12"/>
      <c r="P75" s="96"/>
      <c r="Q75" s="96"/>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R78" s="96"/>
      <c r="S78" s="96"/>
      <c r="AS78" s="94"/>
      <c r="AT78" s="94"/>
      <c r="AU78" s="94"/>
      <c r="AV78" s="94"/>
      <c r="AW78" s="94"/>
      <c r="AX78" s="94"/>
      <c r="AY78" s="94"/>
    </row>
    <row r="79" spans="1:51" x14ac:dyDescent="0.25">
      <c r="O79" s="12"/>
      <c r="P79" s="96"/>
      <c r="Q79" s="96"/>
      <c r="R79" s="96"/>
      <c r="S79" s="96"/>
      <c r="T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T81" s="96"/>
      <c r="AS81" s="94"/>
      <c r="AT81" s="94"/>
      <c r="AU81" s="94"/>
      <c r="AV81" s="94"/>
      <c r="AW81" s="94"/>
      <c r="AX81" s="94"/>
      <c r="AY81" s="94"/>
    </row>
    <row r="82" spans="15:51" x14ac:dyDescent="0.25">
      <c r="O82" s="96"/>
      <c r="Q82" s="96"/>
      <c r="R82" s="96"/>
      <c r="S82" s="96"/>
      <c r="AS82" s="94"/>
      <c r="AT82" s="94"/>
      <c r="AU82" s="94"/>
      <c r="AV82" s="94"/>
      <c r="AW82" s="94"/>
      <c r="AX82" s="94"/>
      <c r="AY82" s="94"/>
    </row>
    <row r="83" spans="15:51" x14ac:dyDescent="0.25">
      <c r="O83" s="12"/>
      <c r="P83" s="96"/>
      <c r="Q83" s="96"/>
      <c r="R83" s="96"/>
      <c r="S83" s="96"/>
      <c r="T83" s="96"/>
      <c r="AS83" s="94"/>
      <c r="AT83" s="94"/>
      <c r="AU83" s="94"/>
      <c r="AV83" s="94"/>
      <c r="AW83" s="94"/>
      <c r="AX83" s="94"/>
      <c r="AY83" s="94"/>
    </row>
    <row r="84" spans="15:51" x14ac:dyDescent="0.25">
      <c r="O84" s="12"/>
      <c r="P84" s="96"/>
      <c r="Q84" s="96"/>
      <c r="R84" s="96"/>
      <c r="S84" s="96"/>
      <c r="T84" s="96"/>
      <c r="U84" s="96"/>
      <c r="AS84" s="94"/>
      <c r="AT84" s="94"/>
      <c r="AU84" s="94"/>
      <c r="AV84" s="94"/>
      <c r="AW84" s="94"/>
      <c r="AX84" s="94"/>
      <c r="AY84" s="94"/>
    </row>
    <row r="85" spans="15:51" x14ac:dyDescent="0.25">
      <c r="O85" s="12"/>
      <c r="P85" s="96"/>
      <c r="T85" s="96"/>
      <c r="U85" s="96"/>
      <c r="AS85" s="94"/>
      <c r="AT85" s="94"/>
      <c r="AU85" s="94"/>
      <c r="AV85" s="94"/>
      <c r="AW85" s="94"/>
      <c r="AX85" s="94"/>
      <c r="AY85" s="94"/>
    </row>
    <row r="97" spans="45:51" x14ac:dyDescent="0.25">
      <c r="AS97" s="94"/>
      <c r="AT97" s="94"/>
      <c r="AU97" s="94"/>
      <c r="AV97" s="94"/>
      <c r="AW97" s="94"/>
      <c r="AX97" s="94"/>
      <c r="AY97" s="94"/>
    </row>
  </sheetData>
  <protectedRanges>
    <protectedRange sqref="S71:T74"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1:R74" name="Range2_12_1_6_1_1"/>
    <protectedRange sqref="L71:M74" name="Range2_2_12_1_7_1_1"/>
    <protectedRange sqref="AS11:AS15" name="Range1_4_1_1_1_1"/>
    <protectedRange sqref="J11:J15 J26:J34" name="Range1_1_2_1_10_1_1_1_1"/>
    <protectedRange sqref="S38:S70" name="Range2_12_3_1_1_1_1"/>
    <protectedRange sqref="D38:H38 N58:R70 N38:R52" name="Range2_12_1_3_1_1_1_1"/>
    <protectedRange sqref="I38:M38 E58:M70 E39:M43 F44:M44 E45:M52" name="Range2_2_12_1_6_1_1_1_1"/>
    <protectedRange sqref="D58:D70 D39:D43 D45:D52" name="Range2_1_1_1_1_11_1_1_1_1_1_1"/>
    <protectedRange sqref="C58:C70 C39:C43 C45:C52" name="Range2_1_2_1_1_1_1_1"/>
    <protectedRange sqref="C38" name="Range2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1:K74" name="Range2_2_12_1_4_1_1_1_1_1_1_1_1_1_1_1_1_1_1_1"/>
    <protectedRange sqref="I71:I74" name="Range2_2_12_1_7_1_1_2_2_1_2"/>
    <protectedRange sqref="F71:H74" name="Range2_2_12_1_3_1_2_1_1_1_1_2_1_1_1_1_1_1_1_1_1_1_1"/>
    <protectedRange sqref="E71: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4" name="Range2_2_12_1_6_1_1_1_1_2"/>
    <protectedRange sqref="D44" name="Range2_1_1_1_1_11_1_1_1_1_1_1_2"/>
    <protectedRange sqref="C44" name="Range2_1_2_1_1_1_1_1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N57:R57" name="Range2_12_1_3_1_1_1_1_2_1_2_2_2_2_2_2_2_2_2"/>
    <protectedRange sqref="I57:M57" name="Range2_2_12_1_6_1_1_1_1_3_1_2_2_2_3_2_2_2_2_2"/>
    <protectedRange sqref="E57:H57" name="Range2_2_12_1_6_1_1_1_1_2_2_1_2_2_2_2_2_2_2_2_2"/>
    <protectedRange sqref="D57" name="Range2_1_1_1_1_11_1_1_1_1_1_1_2_2_1_2_2_2_2_2_2_2_2_2"/>
    <protectedRange sqref="C57" name="Range2_1_2_1_1_1_1_1_2_1_2_1_2_2_2_2_2_2_2_2_2_2"/>
    <protectedRange sqref="N56:R56" name="Range2_12_1_3_1_1_1_1_2_1_2_2_2_2_2_2_2_2_2_2"/>
    <protectedRange sqref="I56:M56" name="Range2_2_12_1_6_1_1_1_1_3_1_2_2_2_3_2_2_2_2_2_2"/>
    <protectedRange sqref="E56:H56" name="Range2_2_12_1_6_1_1_1_1_2_2_1_2_2_2_2_2_2_2_2_2_2"/>
    <protectedRange sqref="D56" name="Range2_1_1_1_1_11_1_1_1_1_1_1_2_2_1_2_2_2_2_2_2_2_2_2_2"/>
    <protectedRange sqref="N55:R55" name="Range2_12_1_3_1_1_1_1_2_1_2_2_2_2_2_2_3_2_2_2_2_2_2"/>
    <protectedRange sqref="I55:M55" name="Range2_2_12_1_6_1_1_1_1_3_1_2_2_2_3_2_2_3_2_2_2_2_2_2"/>
    <protectedRange sqref="G55:H55" name="Range2_2_12_1_6_1_1_1_1_2_2_1_2_2_2_2_2_2_3_2_2_2_2_2_2"/>
    <protectedRange sqref="E55:F55" name="Range2_2_12_1_6_1_1_1_1_3_1_2_2_2_1_2_2_2_2_2_2_2_2_2_2_2_2_2"/>
    <protectedRange sqref="D55" name="Range2_1_1_1_1_11_1_1_1_1_1_1_3_1_2_2_2_1_2_2_2_2_2_2_2_2_2_2_2_2_2"/>
    <protectedRange sqref="N53:R54" name="Range2_12_1_3_1_1_1_1_2_1_2_2_2_2_2_2_3_2_2_2_2_2_2_2_2"/>
    <protectedRange sqref="I53:M54" name="Range2_2_12_1_6_1_1_1_1_3_1_2_2_2_3_2_2_3_2_2_2_2_2_2_2_2"/>
    <protectedRange sqref="E53:H53 G54:H54" name="Range2_2_12_1_6_1_1_1_1_2_2_1_2_2_2_2_2_2_3_2_2_2_2_2_2_2_2"/>
    <protectedRange sqref="D53" name="Range2_1_1_1_1_11_1_1_1_1_1_1_2_2_1_2_2_2_2_2_2_3_2_2_2_2_2_2_2_2"/>
    <protectedRange sqref="E54:F54" name="Range2_2_12_1_6_1_1_1_1_3_1_2_2_2_1_2_2_2_2_2_2_2_2_2_2_2_2_2_2_2"/>
    <protectedRange sqref="D54" name="Range2_1_1_1_1_11_1_1_1_1_1_1_3_1_2_2_2_1_2_2_2_2_2_2_2_2_2_2_2_2_2_2_2"/>
    <protectedRange sqref="C53" name="Range2_1_2_1_1_1_1_1_2_1_2_1_2_2_2_2_2_2_3_2_2_2_2_2_2_2_2"/>
    <protectedRange sqref="C56" name="Range2_1_2_1_1_1_1_1_2_1_2_1_2_2_2_2_2_2_2_2_2_2_2"/>
    <protectedRange sqref="C55" name="Range2_1_2_1_1_1_1_1_3_1_2_2_1_2_1_2_2_2_2_2_2_2_2_2_2_2_2_2_2"/>
    <protectedRange sqref="C54" name="Range2_1_2_1_1_1_1_1_3_1_2_2_1_2_1_2_2_2_2_2_2_2_2_2_2_2_2_2_2_2_2"/>
    <protectedRange sqref="Q10" name="Range1_16_3_1_1_1_1_1_4_1"/>
    <protectedRange sqref="AG10" name="Range1_16_3_1_1_1_1_1_3"/>
    <protectedRange sqref="AP10" name="Range1_16_3_1_1_1_1_1_5"/>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7" name="Range2_12_5_1_1_1_2_2_1_1_1_1_1_1_1_1_1_1_1_2_1_1_1_1_1_1_1_1_1_1_1_1_1_1_1_1_1_1_1_1_1_1_1_1_1_1_1_1_1_1_1_1_1_1_1_1_1_1_1_1_1_1_1_1_1_1_1_1_1_1_1_1_1_2_1_1_1_1_1_1_1_1_1_1_1_2_1_1_1_1_1_2_1_1_1_1_1_1_1_1_1_1_1_1_1_1_1_1_1_1_1_1_1_1_1_1_1_1_1_1_1_1_2__3"/>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3"/>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11:AA15 AA34 X11:Y34 Z16:AB33">
    <cfRule type="containsText" dxfId="1604" priority="36" operator="containsText" text="N/A">
      <formula>NOT(ISERROR(SEARCH("N/A",X11)))</formula>
    </cfRule>
    <cfRule type="cellIs" dxfId="1603" priority="49" operator="equal">
      <formula>0</formula>
    </cfRule>
  </conditionalFormatting>
  <conditionalFormatting sqref="AC11:AE34 AA11:AA15 AA34 X11:Y34 Z16:AB33">
    <cfRule type="cellIs" dxfId="1602" priority="48" operator="greaterThanOrEqual">
      <formula>1185</formula>
    </cfRule>
  </conditionalFormatting>
  <conditionalFormatting sqref="AC11:AE34 AA11:AA15 AA34 X11:Y34 Z16:AB33">
    <cfRule type="cellIs" dxfId="1601" priority="47" operator="between">
      <formula>0.1</formula>
      <formula>1184</formula>
    </cfRule>
  </conditionalFormatting>
  <conditionalFormatting sqref="X8">
    <cfRule type="cellIs" dxfId="1600" priority="46" operator="equal">
      <formula>0</formula>
    </cfRule>
  </conditionalFormatting>
  <conditionalFormatting sqref="X8">
    <cfRule type="cellIs" dxfId="1599" priority="45" operator="greaterThan">
      <formula>1179</formula>
    </cfRule>
  </conditionalFormatting>
  <conditionalFormatting sqref="X8">
    <cfRule type="cellIs" dxfId="1598" priority="44" operator="greaterThan">
      <formula>99</formula>
    </cfRule>
  </conditionalFormatting>
  <conditionalFormatting sqref="X8">
    <cfRule type="cellIs" dxfId="1597" priority="43" operator="greaterThan">
      <formula>0.99</formula>
    </cfRule>
  </conditionalFormatting>
  <conditionalFormatting sqref="AB8">
    <cfRule type="cellIs" dxfId="1596" priority="42" operator="equal">
      <formula>0</formula>
    </cfRule>
  </conditionalFormatting>
  <conditionalFormatting sqref="AB8">
    <cfRule type="cellIs" dxfId="1595" priority="41" operator="greaterThan">
      <formula>1179</formula>
    </cfRule>
  </conditionalFormatting>
  <conditionalFormatting sqref="AB8">
    <cfRule type="cellIs" dxfId="1594" priority="40" operator="greaterThan">
      <formula>99</formula>
    </cfRule>
  </conditionalFormatting>
  <conditionalFormatting sqref="AB8">
    <cfRule type="cellIs" dxfId="1593" priority="39" operator="greaterThan">
      <formula>0.99</formula>
    </cfRule>
  </conditionalFormatting>
  <conditionalFormatting sqref="AH11:AH31">
    <cfRule type="cellIs" dxfId="1592" priority="37" operator="greaterThan">
      <formula>$AH$8</formula>
    </cfRule>
    <cfRule type="cellIs" dxfId="1591" priority="38" operator="greaterThan">
      <formula>$AH$8</formula>
    </cfRule>
  </conditionalFormatting>
  <conditionalFormatting sqref="AB11:AB15 AB34">
    <cfRule type="containsText" dxfId="1590" priority="32" operator="containsText" text="N/A">
      <formula>NOT(ISERROR(SEARCH("N/A",AB11)))</formula>
    </cfRule>
    <cfRule type="cellIs" dxfId="1589" priority="35" operator="equal">
      <formula>0</formula>
    </cfRule>
  </conditionalFormatting>
  <conditionalFormatting sqref="AB11:AB15 AB34">
    <cfRule type="cellIs" dxfId="1588" priority="34" operator="greaterThanOrEqual">
      <formula>1185</formula>
    </cfRule>
  </conditionalFormatting>
  <conditionalFormatting sqref="AB11:AB15 AB34">
    <cfRule type="cellIs" dxfId="1587" priority="33" operator="between">
      <formula>0.1</formula>
      <formula>1184</formula>
    </cfRule>
  </conditionalFormatting>
  <conditionalFormatting sqref="AN11:AN35 AO11:AO34">
    <cfRule type="cellIs" dxfId="1586" priority="31" operator="equal">
      <formula>0</formula>
    </cfRule>
  </conditionalFormatting>
  <conditionalFormatting sqref="AN11:AN35 AO11:AO34">
    <cfRule type="cellIs" dxfId="1585" priority="30" operator="greaterThan">
      <formula>1179</formula>
    </cfRule>
  </conditionalFormatting>
  <conditionalFormatting sqref="AN11:AN35 AO11:AO34">
    <cfRule type="cellIs" dxfId="1584" priority="29" operator="greaterThan">
      <formula>99</formula>
    </cfRule>
  </conditionalFormatting>
  <conditionalFormatting sqref="AN11:AN35 AO11:AO34">
    <cfRule type="cellIs" dxfId="1583" priority="28" operator="greaterThan">
      <formula>0.99</formula>
    </cfRule>
  </conditionalFormatting>
  <conditionalFormatting sqref="AQ11:AQ34">
    <cfRule type="cellIs" dxfId="1582" priority="27" operator="equal">
      <formula>0</formula>
    </cfRule>
  </conditionalFormatting>
  <conditionalFormatting sqref="AQ11:AQ34">
    <cfRule type="cellIs" dxfId="1581" priority="26" operator="greaterThan">
      <formula>1179</formula>
    </cfRule>
  </conditionalFormatting>
  <conditionalFormatting sqref="AQ11:AQ34">
    <cfRule type="cellIs" dxfId="1580" priority="25" operator="greaterThan">
      <formula>99</formula>
    </cfRule>
  </conditionalFormatting>
  <conditionalFormatting sqref="AQ11:AQ34">
    <cfRule type="cellIs" dxfId="1579" priority="24" operator="greaterThan">
      <formula>0.99</formula>
    </cfRule>
  </conditionalFormatting>
  <conditionalFormatting sqref="Z11:Z15 Z34">
    <cfRule type="containsText" dxfId="1578" priority="20" operator="containsText" text="N/A">
      <formula>NOT(ISERROR(SEARCH("N/A",Z11)))</formula>
    </cfRule>
    <cfRule type="cellIs" dxfId="1577" priority="23" operator="equal">
      <formula>0</formula>
    </cfRule>
  </conditionalFormatting>
  <conditionalFormatting sqref="Z11:Z15 Z34">
    <cfRule type="cellIs" dxfId="1576" priority="22" operator="greaterThanOrEqual">
      <formula>1185</formula>
    </cfRule>
  </conditionalFormatting>
  <conditionalFormatting sqref="Z11:Z15 Z34">
    <cfRule type="cellIs" dxfId="1575" priority="21" operator="between">
      <formula>0.1</formula>
      <formula>1184</formula>
    </cfRule>
  </conditionalFormatting>
  <conditionalFormatting sqref="AJ11:AN35">
    <cfRule type="cellIs" dxfId="1574" priority="19" operator="equal">
      <formula>0</formula>
    </cfRule>
  </conditionalFormatting>
  <conditionalFormatting sqref="AJ11:AN35">
    <cfRule type="cellIs" dxfId="1573" priority="18" operator="greaterThan">
      <formula>1179</formula>
    </cfRule>
  </conditionalFormatting>
  <conditionalFormatting sqref="AJ11:AN35">
    <cfRule type="cellIs" dxfId="1572" priority="17" operator="greaterThan">
      <formula>99</formula>
    </cfRule>
  </conditionalFormatting>
  <conditionalFormatting sqref="AJ11:AN35">
    <cfRule type="cellIs" dxfId="1571" priority="16" operator="greaterThan">
      <formula>0.99</formula>
    </cfRule>
  </conditionalFormatting>
  <conditionalFormatting sqref="AP11:AP34">
    <cfRule type="cellIs" dxfId="1570" priority="15" operator="equal">
      <formula>0</formula>
    </cfRule>
  </conditionalFormatting>
  <conditionalFormatting sqref="AP11:AP34">
    <cfRule type="cellIs" dxfId="1569" priority="14" operator="greaterThan">
      <formula>1179</formula>
    </cfRule>
  </conditionalFormatting>
  <conditionalFormatting sqref="AP11:AP34">
    <cfRule type="cellIs" dxfId="1568" priority="13" operator="greaterThan">
      <formula>99</formula>
    </cfRule>
  </conditionalFormatting>
  <conditionalFormatting sqref="AP11:AP34">
    <cfRule type="cellIs" dxfId="1567" priority="12" operator="greaterThan">
      <formula>0.99</formula>
    </cfRule>
  </conditionalFormatting>
  <conditionalFormatting sqref="AH32:AH34">
    <cfRule type="cellIs" dxfId="1566" priority="10" operator="greaterThan">
      <formula>$AH$8</formula>
    </cfRule>
    <cfRule type="cellIs" dxfId="1565" priority="11" operator="greaterThan">
      <formula>$AH$8</formula>
    </cfRule>
  </conditionalFormatting>
  <conditionalFormatting sqref="AI11:AI34">
    <cfRule type="cellIs" dxfId="1564" priority="9" operator="greaterThan">
      <formula>$AI$8</formula>
    </cfRule>
  </conditionalFormatting>
  <conditionalFormatting sqref="AL32:AN34 AL11:AL32">
    <cfRule type="cellIs" dxfId="1563" priority="8" operator="equal">
      <formula>0</formula>
    </cfRule>
  </conditionalFormatting>
  <conditionalFormatting sqref="AL32:AN34 AL11:AL32">
    <cfRule type="cellIs" dxfId="1562" priority="7" operator="greaterThan">
      <formula>1179</formula>
    </cfRule>
  </conditionalFormatting>
  <conditionalFormatting sqref="AL32:AN34 AL11:AL32">
    <cfRule type="cellIs" dxfId="1561" priority="6" operator="greaterThan">
      <formula>99</formula>
    </cfRule>
  </conditionalFormatting>
  <conditionalFormatting sqref="AL32:AN34 AL11:AL32">
    <cfRule type="cellIs" dxfId="1560" priority="5" operator="greaterThan">
      <formula>0.99</formula>
    </cfRule>
  </conditionalFormatting>
  <conditionalFormatting sqref="AM16:AM34">
    <cfRule type="cellIs" dxfId="1559" priority="4" operator="equal">
      <formula>0</formula>
    </cfRule>
  </conditionalFormatting>
  <conditionalFormatting sqref="AM16:AM34">
    <cfRule type="cellIs" dxfId="1558" priority="3" operator="greaterThan">
      <formula>1179</formula>
    </cfRule>
  </conditionalFormatting>
  <conditionalFormatting sqref="AM16:AM34">
    <cfRule type="cellIs" dxfId="1557" priority="2" operator="greaterThan">
      <formula>99</formula>
    </cfRule>
  </conditionalFormatting>
  <conditionalFormatting sqref="AM16:AM34">
    <cfRule type="cellIs" dxfId="1556"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04"/>
  <sheetViews>
    <sheetView showWhiteSpace="0" topLeftCell="A35" zoomScaleNormal="100" workbookViewId="0">
      <selection activeCell="B53" sqref="B53:B55"/>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126</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237"/>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40" t="s">
        <v>10</v>
      </c>
      <c r="I7" s="108" t="s">
        <v>11</v>
      </c>
      <c r="J7" s="108" t="s">
        <v>12</v>
      </c>
      <c r="K7" s="108" t="s">
        <v>13</v>
      </c>
      <c r="L7" s="12"/>
      <c r="M7" s="12"/>
      <c r="N7" s="12"/>
      <c r="O7" s="240"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42612</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27010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238" t="s">
        <v>51</v>
      </c>
      <c r="V9" s="238" t="s">
        <v>52</v>
      </c>
      <c r="W9" s="283" t="s">
        <v>53</v>
      </c>
      <c r="X9" s="284" t="s">
        <v>54</v>
      </c>
      <c r="Y9" s="285"/>
      <c r="Z9" s="285"/>
      <c r="AA9" s="285"/>
      <c r="AB9" s="285"/>
      <c r="AC9" s="285"/>
      <c r="AD9" s="285"/>
      <c r="AE9" s="286"/>
      <c r="AF9" s="236" t="s">
        <v>55</v>
      </c>
      <c r="AG9" s="236" t="s">
        <v>56</v>
      </c>
      <c r="AH9" s="272" t="s">
        <v>57</v>
      </c>
      <c r="AI9" s="287" t="s">
        <v>58</v>
      </c>
      <c r="AJ9" s="238" t="s">
        <v>59</v>
      </c>
      <c r="AK9" s="238" t="s">
        <v>60</v>
      </c>
      <c r="AL9" s="238" t="s">
        <v>61</v>
      </c>
      <c r="AM9" s="238" t="s">
        <v>62</v>
      </c>
      <c r="AN9" s="238" t="s">
        <v>63</v>
      </c>
      <c r="AO9" s="238" t="s">
        <v>64</v>
      </c>
      <c r="AP9" s="238" t="s">
        <v>65</v>
      </c>
      <c r="AQ9" s="270" t="s">
        <v>66</v>
      </c>
      <c r="AR9" s="238" t="s">
        <v>67</v>
      </c>
      <c r="AS9" s="272" t="s">
        <v>68</v>
      </c>
      <c r="AV9" s="35" t="s">
        <v>69</v>
      </c>
      <c r="AW9" s="35" t="s">
        <v>70</v>
      </c>
      <c r="AY9" s="36" t="s">
        <v>71</v>
      </c>
    </row>
    <row r="10" spans="2:51" x14ac:dyDescent="0.25">
      <c r="B10" s="238" t="s">
        <v>72</v>
      </c>
      <c r="C10" s="238" t="s">
        <v>73</v>
      </c>
      <c r="D10" s="238" t="s">
        <v>74</v>
      </c>
      <c r="E10" s="238" t="s">
        <v>75</v>
      </c>
      <c r="F10" s="238" t="s">
        <v>74</v>
      </c>
      <c r="G10" s="238" t="s">
        <v>75</v>
      </c>
      <c r="H10" s="266"/>
      <c r="I10" s="238" t="s">
        <v>75</v>
      </c>
      <c r="J10" s="238" t="s">
        <v>75</v>
      </c>
      <c r="K10" s="238" t="s">
        <v>75</v>
      </c>
      <c r="L10" s="28" t="s">
        <v>29</v>
      </c>
      <c r="M10" s="269"/>
      <c r="N10" s="28" t="s">
        <v>29</v>
      </c>
      <c r="O10" s="271"/>
      <c r="P10" s="271"/>
      <c r="Q10" s="1">
        <f>'AUG 29'!Q34</f>
        <v>15207966</v>
      </c>
      <c r="R10" s="280"/>
      <c r="S10" s="281"/>
      <c r="T10" s="282"/>
      <c r="U10" s="238" t="s">
        <v>75</v>
      </c>
      <c r="V10" s="238" t="s">
        <v>75</v>
      </c>
      <c r="W10" s="283"/>
      <c r="X10" s="37" t="s">
        <v>76</v>
      </c>
      <c r="Y10" s="37" t="s">
        <v>77</v>
      </c>
      <c r="Z10" s="37" t="s">
        <v>78</v>
      </c>
      <c r="AA10" s="37" t="s">
        <v>79</v>
      </c>
      <c r="AB10" s="37" t="s">
        <v>80</v>
      </c>
      <c r="AC10" s="37" t="s">
        <v>81</v>
      </c>
      <c r="AD10" s="37" t="s">
        <v>82</v>
      </c>
      <c r="AE10" s="37" t="s">
        <v>83</v>
      </c>
      <c r="AF10" s="38"/>
      <c r="AG10" s="1">
        <f>'AUG 29'!AG34</f>
        <v>49684503</v>
      </c>
      <c r="AH10" s="272"/>
      <c r="AI10" s="288"/>
      <c r="AJ10" s="238" t="s">
        <v>84</v>
      </c>
      <c r="AK10" s="238" t="s">
        <v>84</v>
      </c>
      <c r="AL10" s="238" t="s">
        <v>84</v>
      </c>
      <c r="AM10" s="238" t="s">
        <v>84</v>
      </c>
      <c r="AN10" s="238" t="s">
        <v>84</v>
      </c>
      <c r="AO10" s="238" t="s">
        <v>84</v>
      </c>
      <c r="AP10" s="1">
        <f>'AUG 29'!AP34</f>
        <v>11200421</v>
      </c>
      <c r="AQ10" s="271"/>
      <c r="AR10" s="239" t="s">
        <v>85</v>
      </c>
      <c r="AS10" s="272"/>
      <c r="AV10" s="39" t="s">
        <v>86</v>
      </c>
      <c r="AW10" s="39" t="s">
        <v>87</v>
      </c>
      <c r="AY10" s="80" t="s">
        <v>126</v>
      </c>
    </row>
    <row r="11" spans="2:51" x14ac:dyDescent="0.25">
      <c r="B11" s="40">
        <v>2</v>
      </c>
      <c r="C11" s="40">
        <v>4.1666666666666664E-2</v>
      </c>
      <c r="D11" s="102">
        <v>4</v>
      </c>
      <c r="E11" s="41">
        <f t="shared" ref="E11:E34" si="0">D11/1.42</f>
        <v>2.8169014084507045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141</v>
      </c>
      <c r="P11" s="103">
        <v>112</v>
      </c>
      <c r="Q11" s="103">
        <v>15212300</v>
      </c>
      <c r="R11" s="46">
        <f>IF(ISBLANK(Q11),"-",Q11-Q10)</f>
        <v>4334</v>
      </c>
      <c r="S11" s="47">
        <f>R11*24/1000</f>
        <v>104.01600000000001</v>
      </c>
      <c r="T11" s="47">
        <f>R11/1000</f>
        <v>4.3339999999999996</v>
      </c>
      <c r="U11" s="104">
        <v>6.1</v>
      </c>
      <c r="V11" s="104">
        <f>U11</f>
        <v>6.1</v>
      </c>
      <c r="W11" s="105" t="s">
        <v>131</v>
      </c>
      <c r="X11" s="107">
        <v>0</v>
      </c>
      <c r="Y11" s="107">
        <v>0</v>
      </c>
      <c r="Z11" s="107">
        <v>1076</v>
      </c>
      <c r="AA11" s="107">
        <v>1185</v>
      </c>
      <c r="AB11" s="107">
        <v>1076</v>
      </c>
      <c r="AC11" s="48" t="s">
        <v>90</v>
      </c>
      <c r="AD11" s="48" t="s">
        <v>90</v>
      </c>
      <c r="AE11" s="48" t="s">
        <v>90</v>
      </c>
      <c r="AF11" s="106" t="s">
        <v>90</v>
      </c>
      <c r="AG11" s="112">
        <v>49685349</v>
      </c>
      <c r="AH11" s="49">
        <f>IF(ISBLANK(AG11),"-",AG11-AG10)</f>
        <v>846</v>
      </c>
      <c r="AI11" s="50">
        <f>AH11/T11</f>
        <v>195.2007383479465</v>
      </c>
      <c r="AJ11" s="95">
        <v>0</v>
      </c>
      <c r="AK11" s="95">
        <v>0</v>
      </c>
      <c r="AL11" s="95">
        <v>1</v>
      </c>
      <c r="AM11" s="95">
        <v>1</v>
      </c>
      <c r="AN11" s="95">
        <v>1</v>
      </c>
      <c r="AO11" s="95">
        <v>0.7</v>
      </c>
      <c r="AP11" s="107">
        <v>11201088</v>
      </c>
      <c r="AQ11" s="107">
        <f t="shared" ref="AQ11:AQ34" si="1">AP11-AP10</f>
        <v>667</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138</v>
      </c>
      <c r="P12" s="103">
        <v>105</v>
      </c>
      <c r="Q12" s="103">
        <v>15216710</v>
      </c>
      <c r="R12" s="46">
        <f t="shared" ref="R12:R34" si="4">IF(ISBLANK(Q12),"-",Q12-Q11)</f>
        <v>4410</v>
      </c>
      <c r="S12" s="47">
        <f t="shared" ref="S12:S34" si="5">R12*24/1000</f>
        <v>105.84</v>
      </c>
      <c r="T12" s="47">
        <f t="shared" ref="T12:T34" si="6">R12/1000</f>
        <v>4.41</v>
      </c>
      <c r="U12" s="104">
        <v>7.3</v>
      </c>
      <c r="V12" s="104">
        <f t="shared" ref="V12:V34" si="7">U12</f>
        <v>7.3</v>
      </c>
      <c r="W12" s="105" t="s">
        <v>131</v>
      </c>
      <c r="X12" s="107">
        <v>0</v>
      </c>
      <c r="Y12" s="107">
        <v>0</v>
      </c>
      <c r="Z12" s="107">
        <v>1076</v>
      </c>
      <c r="AA12" s="107">
        <v>1185</v>
      </c>
      <c r="AB12" s="107">
        <v>1076</v>
      </c>
      <c r="AC12" s="48" t="s">
        <v>90</v>
      </c>
      <c r="AD12" s="48" t="s">
        <v>90</v>
      </c>
      <c r="AE12" s="48" t="s">
        <v>90</v>
      </c>
      <c r="AF12" s="106" t="s">
        <v>90</v>
      </c>
      <c r="AG12" s="112">
        <v>49686215</v>
      </c>
      <c r="AH12" s="49">
        <f>IF(ISBLANK(AG12),"-",AG12-AG11)</f>
        <v>866</v>
      </c>
      <c r="AI12" s="50">
        <f t="shared" ref="AI12:AI34" si="8">AH12/T12</f>
        <v>196.3718820861678</v>
      </c>
      <c r="AJ12" s="95">
        <v>0</v>
      </c>
      <c r="AK12" s="95">
        <v>0</v>
      </c>
      <c r="AL12" s="95">
        <v>1</v>
      </c>
      <c r="AM12" s="95">
        <v>1</v>
      </c>
      <c r="AN12" s="95">
        <v>1</v>
      </c>
      <c r="AO12" s="95">
        <v>0.7</v>
      </c>
      <c r="AP12" s="107">
        <v>11201688</v>
      </c>
      <c r="AQ12" s="107">
        <f t="shared" si="1"/>
        <v>600</v>
      </c>
      <c r="AR12" s="110">
        <v>1.02</v>
      </c>
      <c r="AS12" s="52" t="s">
        <v>113</v>
      </c>
      <c r="AV12" s="39" t="s">
        <v>92</v>
      </c>
      <c r="AW12" s="39" t="s">
        <v>93</v>
      </c>
      <c r="AY12" s="80" t="s">
        <v>124</v>
      </c>
    </row>
    <row r="13" spans="2:51" x14ac:dyDescent="0.25">
      <c r="B13" s="40">
        <v>2.0833333333333299</v>
      </c>
      <c r="C13" s="40">
        <v>0.125</v>
      </c>
      <c r="D13" s="102">
        <v>5</v>
      </c>
      <c r="E13" s="41">
        <f t="shared" si="0"/>
        <v>3.5211267605633805</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134</v>
      </c>
      <c r="P13" s="103">
        <v>107</v>
      </c>
      <c r="Q13" s="103">
        <v>15221198</v>
      </c>
      <c r="R13" s="46">
        <f t="shared" si="4"/>
        <v>4488</v>
      </c>
      <c r="S13" s="47">
        <f t="shared" si="5"/>
        <v>107.712</v>
      </c>
      <c r="T13" s="47">
        <f t="shared" si="6"/>
        <v>4.4880000000000004</v>
      </c>
      <c r="U13" s="104">
        <v>8.5</v>
      </c>
      <c r="V13" s="104">
        <f t="shared" si="7"/>
        <v>8.5</v>
      </c>
      <c r="W13" s="105" t="s">
        <v>131</v>
      </c>
      <c r="X13" s="107">
        <v>0</v>
      </c>
      <c r="Y13" s="107">
        <v>0</v>
      </c>
      <c r="Z13" s="107">
        <v>1076</v>
      </c>
      <c r="AA13" s="107">
        <v>1185</v>
      </c>
      <c r="AB13" s="107">
        <v>1076</v>
      </c>
      <c r="AC13" s="48" t="s">
        <v>90</v>
      </c>
      <c r="AD13" s="48" t="s">
        <v>90</v>
      </c>
      <c r="AE13" s="48" t="s">
        <v>90</v>
      </c>
      <c r="AF13" s="106" t="s">
        <v>90</v>
      </c>
      <c r="AG13" s="112">
        <v>49687174</v>
      </c>
      <c r="AH13" s="49">
        <f>IF(ISBLANK(AG13),"-",AG13-AG12)</f>
        <v>959</v>
      </c>
      <c r="AI13" s="50">
        <f t="shared" si="8"/>
        <v>213.68092691622101</v>
      </c>
      <c r="AJ13" s="95">
        <v>0</v>
      </c>
      <c r="AK13" s="95">
        <v>0</v>
      </c>
      <c r="AL13" s="95">
        <v>1</v>
      </c>
      <c r="AM13" s="95">
        <v>1</v>
      </c>
      <c r="AN13" s="95">
        <v>1</v>
      </c>
      <c r="AO13" s="95">
        <v>0.7</v>
      </c>
      <c r="AP13" s="107">
        <v>11202338</v>
      </c>
      <c r="AQ13" s="107">
        <f t="shared" si="1"/>
        <v>650</v>
      </c>
      <c r="AR13" s="51"/>
      <c r="AS13" s="52" t="s">
        <v>113</v>
      </c>
      <c r="AV13" s="39" t="s">
        <v>94</v>
      </c>
      <c r="AW13" s="39" t="s">
        <v>95</v>
      </c>
      <c r="AY13" s="80" t="s">
        <v>129</v>
      </c>
    </row>
    <row r="14" spans="2:51" x14ac:dyDescent="0.25">
      <c r="B14" s="40">
        <v>2.125</v>
      </c>
      <c r="C14" s="40">
        <v>0.16666666666666699</v>
      </c>
      <c r="D14" s="102">
        <v>5</v>
      </c>
      <c r="E14" s="41">
        <f t="shared" si="0"/>
        <v>3.5211267605633805</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135</v>
      </c>
      <c r="P14" s="103">
        <v>112</v>
      </c>
      <c r="Q14" s="103">
        <v>15225898</v>
      </c>
      <c r="R14" s="46">
        <f t="shared" si="4"/>
        <v>4700</v>
      </c>
      <c r="S14" s="47">
        <f t="shared" si="5"/>
        <v>112.8</v>
      </c>
      <c r="T14" s="47">
        <f t="shared" si="6"/>
        <v>4.7</v>
      </c>
      <c r="U14" s="104">
        <v>9.3000000000000007</v>
      </c>
      <c r="V14" s="104">
        <f t="shared" si="7"/>
        <v>9.3000000000000007</v>
      </c>
      <c r="W14" s="105" t="s">
        <v>131</v>
      </c>
      <c r="X14" s="107">
        <v>0</v>
      </c>
      <c r="Y14" s="107">
        <v>0</v>
      </c>
      <c r="Z14" s="107">
        <v>1147</v>
      </c>
      <c r="AA14" s="107">
        <v>1185</v>
      </c>
      <c r="AB14" s="107">
        <v>1147</v>
      </c>
      <c r="AC14" s="48" t="s">
        <v>90</v>
      </c>
      <c r="AD14" s="48" t="s">
        <v>90</v>
      </c>
      <c r="AE14" s="48" t="s">
        <v>90</v>
      </c>
      <c r="AF14" s="106" t="s">
        <v>90</v>
      </c>
      <c r="AG14" s="112">
        <v>49688175</v>
      </c>
      <c r="AH14" s="49">
        <f t="shared" ref="AH14:AH34" si="9">IF(ISBLANK(AG14),"-",AG14-AG13)</f>
        <v>1001</v>
      </c>
      <c r="AI14" s="50">
        <f t="shared" si="8"/>
        <v>212.97872340425531</v>
      </c>
      <c r="AJ14" s="95">
        <v>0</v>
      </c>
      <c r="AK14" s="95">
        <v>0</v>
      </c>
      <c r="AL14" s="95">
        <v>1</v>
      </c>
      <c r="AM14" s="95">
        <v>1</v>
      </c>
      <c r="AN14" s="95">
        <v>1</v>
      </c>
      <c r="AO14" s="95">
        <v>0.7</v>
      </c>
      <c r="AP14" s="107">
        <v>11202998</v>
      </c>
      <c r="AQ14" s="107">
        <f>AP14-AP13</f>
        <v>660</v>
      </c>
      <c r="AR14" s="51"/>
      <c r="AS14" s="52" t="s">
        <v>113</v>
      </c>
      <c r="AT14" s="54"/>
      <c r="AV14" s="39" t="s">
        <v>96</v>
      </c>
      <c r="AW14" s="39" t="s">
        <v>97</v>
      </c>
      <c r="AY14" s="80" t="s">
        <v>146</v>
      </c>
    </row>
    <row r="15" spans="2:51" ht="14.25" customHeight="1" x14ac:dyDescent="0.25">
      <c r="B15" s="40">
        <v>2.1666666666666701</v>
      </c>
      <c r="C15" s="40">
        <v>0.20833333333333301</v>
      </c>
      <c r="D15" s="102">
        <v>5</v>
      </c>
      <c r="E15" s="41">
        <f t="shared" si="0"/>
        <v>3.5211267605633805</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132</v>
      </c>
      <c r="P15" s="103">
        <v>126</v>
      </c>
      <c r="Q15" s="103">
        <v>15230688</v>
      </c>
      <c r="R15" s="46">
        <f t="shared" si="4"/>
        <v>4790</v>
      </c>
      <c r="S15" s="47">
        <f t="shared" si="5"/>
        <v>114.96</v>
      </c>
      <c r="T15" s="47">
        <f t="shared" si="6"/>
        <v>4.79</v>
      </c>
      <c r="U15" s="104">
        <v>9.5</v>
      </c>
      <c r="V15" s="104">
        <f t="shared" si="7"/>
        <v>9.5</v>
      </c>
      <c r="W15" s="105" t="s">
        <v>131</v>
      </c>
      <c r="X15" s="107">
        <v>0</v>
      </c>
      <c r="Y15" s="107">
        <v>0</v>
      </c>
      <c r="Z15" s="107">
        <v>1147</v>
      </c>
      <c r="AA15" s="107">
        <v>1185</v>
      </c>
      <c r="AB15" s="107">
        <v>1147</v>
      </c>
      <c r="AC15" s="48" t="s">
        <v>90</v>
      </c>
      <c r="AD15" s="48" t="s">
        <v>90</v>
      </c>
      <c r="AE15" s="48" t="s">
        <v>90</v>
      </c>
      <c r="AF15" s="106" t="s">
        <v>90</v>
      </c>
      <c r="AG15" s="112">
        <v>49689201</v>
      </c>
      <c r="AH15" s="49">
        <f t="shared" si="9"/>
        <v>1026</v>
      </c>
      <c r="AI15" s="50">
        <f t="shared" si="8"/>
        <v>214.19624217118997</v>
      </c>
      <c r="AJ15" s="95">
        <v>0</v>
      </c>
      <c r="AK15" s="95">
        <v>0</v>
      </c>
      <c r="AL15" s="95">
        <v>1</v>
      </c>
      <c r="AM15" s="95">
        <v>1</v>
      </c>
      <c r="AN15" s="95">
        <v>1</v>
      </c>
      <c r="AO15" s="95">
        <v>0.7</v>
      </c>
      <c r="AP15" s="107">
        <v>11203190</v>
      </c>
      <c r="AQ15" s="107">
        <f>AP15-AP14</f>
        <v>192</v>
      </c>
      <c r="AR15" s="51"/>
      <c r="AS15" s="52" t="s">
        <v>113</v>
      </c>
      <c r="AV15" s="39" t="s">
        <v>98</v>
      </c>
      <c r="AW15" s="39" t="s">
        <v>99</v>
      </c>
      <c r="AY15" s="94"/>
    </row>
    <row r="16" spans="2:51" x14ac:dyDescent="0.25">
      <c r="B16" s="40">
        <v>2.2083333333333299</v>
      </c>
      <c r="C16" s="40">
        <v>0.25</v>
      </c>
      <c r="D16" s="102">
        <v>5</v>
      </c>
      <c r="E16" s="41">
        <f t="shared" si="0"/>
        <v>3.5211267605633805</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142</v>
      </c>
      <c r="P16" s="103">
        <v>136</v>
      </c>
      <c r="Q16" s="103">
        <v>15236407</v>
      </c>
      <c r="R16" s="46">
        <f t="shared" si="4"/>
        <v>5719</v>
      </c>
      <c r="S16" s="47">
        <f t="shared" si="5"/>
        <v>137.256</v>
      </c>
      <c r="T16" s="47">
        <f t="shared" si="6"/>
        <v>5.7190000000000003</v>
      </c>
      <c r="U16" s="104">
        <v>9.5</v>
      </c>
      <c r="V16" s="104">
        <f t="shared" si="7"/>
        <v>9.5</v>
      </c>
      <c r="W16" s="105" t="s">
        <v>131</v>
      </c>
      <c r="X16" s="107">
        <v>0</v>
      </c>
      <c r="Y16" s="107">
        <v>0</v>
      </c>
      <c r="Z16" s="107">
        <v>1186</v>
      </c>
      <c r="AA16" s="107">
        <v>1185</v>
      </c>
      <c r="AB16" s="107">
        <v>1187</v>
      </c>
      <c r="AC16" s="48" t="s">
        <v>90</v>
      </c>
      <c r="AD16" s="48" t="s">
        <v>90</v>
      </c>
      <c r="AE16" s="48" t="s">
        <v>90</v>
      </c>
      <c r="AF16" s="106" t="s">
        <v>90</v>
      </c>
      <c r="AG16" s="112">
        <v>49690304</v>
      </c>
      <c r="AH16" s="49">
        <f t="shared" si="9"/>
        <v>1103</v>
      </c>
      <c r="AI16" s="50">
        <f t="shared" si="8"/>
        <v>192.86588564434339</v>
      </c>
      <c r="AJ16" s="95">
        <v>0</v>
      </c>
      <c r="AK16" s="95">
        <v>0</v>
      </c>
      <c r="AL16" s="95">
        <v>1</v>
      </c>
      <c r="AM16" s="95">
        <v>1</v>
      </c>
      <c r="AN16" s="95">
        <v>1</v>
      </c>
      <c r="AO16" s="95">
        <v>0</v>
      </c>
      <c r="AP16" s="107">
        <v>11203190</v>
      </c>
      <c r="AQ16" s="107">
        <f>AP16-AP15</f>
        <v>0</v>
      </c>
      <c r="AR16" s="53">
        <v>1.0900000000000001</v>
      </c>
      <c r="AS16" s="52" t="s">
        <v>101</v>
      </c>
      <c r="AV16" s="39" t="s">
        <v>102</v>
      </c>
      <c r="AW16" s="39" t="s">
        <v>103</v>
      </c>
      <c r="AY16" s="94"/>
    </row>
    <row r="17" spans="1:51" x14ac:dyDescent="0.25">
      <c r="B17" s="40">
        <v>2.25</v>
      </c>
      <c r="C17" s="40">
        <v>0.29166666666666702</v>
      </c>
      <c r="D17" s="102">
        <v>5</v>
      </c>
      <c r="E17" s="41">
        <f t="shared" si="0"/>
        <v>3.5211267605633805</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136</v>
      </c>
      <c r="P17" s="103">
        <v>140</v>
      </c>
      <c r="Q17" s="103">
        <v>15242626</v>
      </c>
      <c r="R17" s="46">
        <f t="shared" si="4"/>
        <v>6219</v>
      </c>
      <c r="S17" s="47">
        <f t="shared" si="5"/>
        <v>149.256</v>
      </c>
      <c r="T17" s="47">
        <f t="shared" si="6"/>
        <v>6.2190000000000003</v>
      </c>
      <c r="U17" s="104">
        <v>9</v>
      </c>
      <c r="V17" s="104">
        <f t="shared" si="7"/>
        <v>9</v>
      </c>
      <c r="W17" s="105" t="s">
        <v>127</v>
      </c>
      <c r="X17" s="107">
        <v>0</v>
      </c>
      <c r="Y17" s="107">
        <v>1007</v>
      </c>
      <c r="Z17" s="107">
        <v>1187</v>
      </c>
      <c r="AA17" s="107">
        <v>1185</v>
      </c>
      <c r="AB17" s="107">
        <v>1186</v>
      </c>
      <c r="AC17" s="48" t="s">
        <v>90</v>
      </c>
      <c r="AD17" s="48" t="s">
        <v>90</v>
      </c>
      <c r="AE17" s="48" t="s">
        <v>90</v>
      </c>
      <c r="AF17" s="106" t="s">
        <v>90</v>
      </c>
      <c r="AG17" s="112">
        <v>49691600</v>
      </c>
      <c r="AH17" s="49">
        <f t="shared" si="9"/>
        <v>1296</v>
      </c>
      <c r="AI17" s="50">
        <f t="shared" si="8"/>
        <v>208.39363241678726</v>
      </c>
      <c r="AJ17" s="95">
        <v>0</v>
      </c>
      <c r="AK17" s="95">
        <v>1</v>
      </c>
      <c r="AL17" s="95">
        <v>1</v>
      </c>
      <c r="AM17" s="95">
        <v>1</v>
      </c>
      <c r="AN17" s="95">
        <v>1</v>
      </c>
      <c r="AO17" s="95">
        <v>0</v>
      </c>
      <c r="AP17" s="107">
        <v>11203190</v>
      </c>
      <c r="AQ17" s="107">
        <f t="shared" si="1"/>
        <v>0</v>
      </c>
      <c r="AR17" s="51"/>
      <c r="AS17" s="52" t="s">
        <v>101</v>
      </c>
      <c r="AT17" s="54"/>
      <c r="AV17" s="39" t="s">
        <v>104</v>
      </c>
      <c r="AW17" s="39" t="s">
        <v>105</v>
      </c>
      <c r="AY17" s="97"/>
    </row>
    <row r="18" spans="1:51" x14ac:dyDescent="0.25">
      <c r="B18" s="40">
        <v>2.2916666666666701</v>
      </c>
      <c r="C18" s="40">
        <v>0.33333333333333298</v>
      </c>
      <c r="D18" s="102">
        <v>5</v>
      </c>
      <c r="E18" s="41">
        <f t="shared" si="0"/>
        <v>3.5211267605633805</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135</v>
      </c>
      <c r="P18" s="103">
        <v>144</v>
      </c>
      <c r="Q18" s="103">
        <v>15248919</v>
      </c>
      <c r="R18" s="46">
        <f t="shared" si="4"/>
        <v>6293</v>
      </c>
      <c r="S18" s="47">
        <f t="shared" si="5"/>
        <v>151.03200000000001</v>
      </c>
      <c r="T18" s="47">
        <f t="shared" si="6"/>
        <v>6.2930000000000001</v>
      </c>
      <c r="U18" s="104">
        <v>8.6</v>
      </c>
      <c r="V18" s="104">
        <f t="shared" si="7"/>
        <v>8.6</v>
      </c>
      <c r="W18" s="105" t="s">
        <v>127</v>
      </c>
      <c r="X18" s="107">
        <v>0</v>
      </c>
      <c r="Y18" s="107">
        <v>1005</v>
      </c>
      <c r="Z18" s="107">
        <v>1187</v>
      </c>
      <c r="AA18" s="107">
        <v>1185</v>
      </c>
      <c r="AB18" s="107">
        <v>1187</v>
      </c>
      <c r="AC18" s="48" t="s">
        <v>90</v>
      </c>
      <c r="AD18" s="48" t="s">
        <v>90</v>
      </c>
      <c r="AE18" s="48" t="s">
        <v>90</v>
      </c>
      <c r="AF18" s="106" t="s">
        <v>90</v>
      </c>
      <c r="AG18" s="112">
        <v>49692766</v>
      </c>
      <c r="AH18" s="49">
        <f t="shared" si="9"/>
        <v>1166</v>
      </c>
      <c r="AI18" s="50">
        <f t="shared" si="8"/>
        <v>185.28523756554901</v>
      </c>
      <c r="AJ18" s="95">
        <v>0</v>
      </c>
      <c r="AK18" s="95">
        <v>1</v>
      </c>
      <c r="AL18" s="95">
        <v>1</v>
      </c>
      <c r="AM18" s="95">
        <v>1</v>
      </c>
      <c r="AN18" s="95">
        <v>1</v>
      </c>
      <c r="AO18" s="95">
        <v>0</v>
      </c>
      <c r="AP18" s="107">
        <v>11203190</v>
      </c>
      <c r="AQ18" s="107">
        <f t="shared" si="1"/>
        <v>0</v>
      </c>
      <c r="AR18" s="51"/>
      <c r="AS18" s="52" t="s">
        <v>101</v>
      </c>
      <c r="AV18" s="39" t="s">
        <v>106</v>
      </c>
      <c r="AW18" s="39" t="s">
        <v>107</v>
      </c>
      <c r="AY18" s="97"/>
    </row>
    <row r="19" spans="1:51" x14ac:dyDescent="0.25">
      <c r="A19" s="94" t="s">
        <v>130</v>
      </c>
      <c r="B19" s="40">
        <v>2.3333333333333299</v>
      </c>
      <c r="C19" s="40">
        <v>0.375</v>
      </c>
      <c r="D19" s="102">
        <v>5</v>
      </c>
      <c r="E19" s="41">
        <f t="shared" si="0"/>
        <v>3.5211267605633805</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137</v>
      </c>
      <c r="P19" s="103">
        <v>142</v>
      </c>
      <c r="Q19" s="103">
        <v>15254927</v>
      </c>
      <c r="R19" s="46">
        <f t="shared" si="4"/>
        <v>6008</v>
      </c>
      <c r="S19" s="47">
        <f t="shared" si="5"/>
        <v>144.19200000000001</v>
      </c>
      <c r="T19" s="47">
        <f t="shared" si="6"/>
        <v>6.008</v>
      </c>
      <c r="U19" s="104">
        <v>8.1999999999999993</v>
      </c>
      <c r="V19" s="104">
        <f t="shared" si="7"/>
        <v>8.1999999999999993</v>
      </c>
      <c r="W19" s="105" t="s">
        <v>127</v>
      </c>
      <c r="X19" s="107">
        <v>0</v>
      </c>
      <c r="Y19" s="107">
        <v>1006</v>
      </c>
      <c r="Z19" s="107">
        <v>1187</v>
      </c>
      <c r="AA19" s="107">
        <v>1185</v>
      </c>
      <c r="AB19" s="107">
        <v>1187</v>
      </c>
      <c r="AC19" s="48" t="s">
        <v>90</v>
      </c>
      <c r="AD19" s="48" t="s">
        <v>90</v>
      </c>
      <c r="AE19" s="48" t="s">
        <v>90</v>
      </c>
      <c r="AF19" s="106" t="s">
        <v>90</v>
      </c>
      <c r="AG19" s="112">
        <v>49693942</v>
      </c>
      <c r="AH19" s="49">
        <f t="shared" si="9"/>
        <v>1176</v>
      </c>
      <c r="AI19" s="50">
        <f t="shared" si="8"/>
        <v>195.73901464713714</v>
      </c>
      <c r="AJ19" s="95">
        <v>0</v>
      </c>
      <c r="AK19" s="95">
        <v>1</v>
      </c>
      <c r="AL19" s="95">
        <v>1</v>
      </c>
      <c r="AM19" s="95">
        <v>1</v>
      </c>
      <c r="AN19" s="95">
        <v>1</v>
      </c>
      <c r="AO19" s="95">
        <v>0</v>
      </c>
      <c r="AP19" s="107">
        <v>11203190</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139</v>
      </c>
      <c r="P20" s="103">
        <v>145</v>
      </c>
      <c r="Q20" s="103">
        <v>15261020</v>
      </c>
      <c r="R20" s="46">
        <f t="shared" si="4"/>
        <v>6093</v>
      </c>
      <c r="S20" s="47">
        <f t="shared" si="5"/>
        <v>146.232</v>
      </c>
      <c r="T20" s="47">
        <f t="shared" si="6"/>
        <v>6.093</v>
      </c>
      <c r="U20" s="104">
        <v>7.8</v>
      </c>
      <c r="V20" s="104">
        <f t="shared" si="7"/>
        <v>7.8</v>
      </c>
      <c r="W20" s="105" t="s">
        <v>127</v>
      </c>
      <c r="X20" s="107">
        <v>0</v>
      </c>
      <c r="Y20" s="107">
        <v>1006</v>
      </c>
      <c r="Z20" s="107">
        <v>1187</v>
      </c>
      <c r="AA20" s="107">
        <v>1185</v>
      </c>
      <c r="AB20" s="107">
        <v>1187</v>
      </c>
      <c r="AC20" s="48" t="s">
        <v>90</v>
      </c>
      <c r="AD20" s="48" t="s">
        <v>90</v>
      </c>
      <c r="AE20" s="48" t="s">
        <v>90</v>
      </c>
      <c r="AF20" s="106" t="s">
        <v>90</v>
      </c>
      <c r="AG20" s="112">
        <v>49695137</v>
      </c>
      <c r="AH20" s="49">
        <f t="shared" si="9"/>
        <v>1195</v>
      </c>
      <c r="AI20" s="50">
        <f t="shared" si="8"/>
        <v>196.12670277367471</v>
      </c>
      <c r="AJ20" s="95">
        <v>0</v>
      </c>
      <c r="AK20" s="95">
        <v>1</v>
      </c>
      <c r="AL20" s="95">
        <v>1</v>
      </c>
      <c r="AM20" s="95">
        <v>1</v>
      </c>
      <c r="AN20" s="95">
        <v>1</v>
      </c>
      <c r="AO20" s="95">
        <v>0</v>
      </c>
      <c r="AP20" s="107">
        <v>11203190</v>
      </c>
      <c r="AQ20" s="107">
        <v>0</v>
      </c>
      <c r="AR20" s="53">
        <v>1.17</v>
      </c>
      <c r="AS20" s="52" t="s">
        <v>130</v>
      </c>
      <c r="AY20" s="97"/>
    </row>
    <row r="21" spans="1:51" x14ac:dyDescent="0.25">
      <c r="B21" s="40">
        <v>2.4166666666666701</v>
      </c>
      <c r="C21" s="40">
        <v>0.45833333333333298</v>
      </c>
      <c r="D21" s="102">
        <v>5</v>
      </c>
      <c r="E21" s="41">
        <f t="shared" si="0"/>
        <v>3.5211267605633805</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138</v>
      </c>
      <c r="P21" s="103">
        <v>146</v>
      </c>
      <c r="Q21" s="103">
        <v>15267317</v>
      </c>
      <c r="R21" s="46">
        <f t="shared" si="4"/>
        <v>6297</v>
      </c>
      <c r="S21" s="47">
        <f t="shared" si="5"/>
        <v>151.12799999999999</v>
      </c>
      <c r="T21" s="47">
        <f t="shared" si="6"/>
        <v>6.2969999999999997</v>
      </c>
      <c r="U21" s="104">
        <v>7.4</v>
      </c>
      <c r="V21" s="104">
        <f t="shared" si="7"/>
        <v>7.4</v>
      </c>
      <c r="W21" s="105" t="s">
        <v>127</v>
      </c>
      <c r="X21" s="107">
        <v>0</v>
      </c>
      <c r="Y21" s="107">
        <v>1005</v>
      </c>
      <c r="Z21" s="107">
        <v>1187</v>
      </c>
      <c r="AA21" s="107">
        <v>1185</v>
      </c>
      <c r="AB21" s="107">
        <v>1187</v>
      </c>
      <c r="AC21" s="48" t="s">
        <v>90</v>
      </c>
      <c r="AD21" s="48" t="s">
        <v>90</v>
      </c>
      <c r="AE21" s="48" t="s">
        <v>90</v>
      </c>
      <c r="AF21" s="106" t="s">
        <v>90</v>
      </c>
      <c r="AG21" s="112">
        <v>49696321</v>
      </c>
      <c r="AH21" s="49">
        <f t="shared" si="9"/>
        <v>1184</v>
      </c>
      <c r="AI21" s="50">
        <f t="shared" si="8"/>
        <v>188.026044148007</v>
      </c>
      <c r="AJ21" s="95">
        <v>0</v>
      </c>
      <c r="AK21" s="95">
        <v>1</v>
      </c>
      <c r="AL21" s="95">
        <v>1</v>
      </c>
      <c r="AM21" s="95">
        <v>1</v>
      </c>
      <c r="AN21" s="95">
        <v>1</v>
      </c>
      <c r="AO21" s="95">
        <v>0</v>
      </c>
      <c r="AP21" s="107">
        <v>11203190</v>
      </c>
      <c r="AQ21" s="107">
        <f t="shared" si="1"/>
        <v>0</v>
      </c>
      <c r="AR21" s="51"/>
      <c r="AS21" s="52" t="s">
        <v>101</v>
      </c>
      <c r="AY21" s="97"/>
    </row>
    <row r="22" spans="1:51" x14ac:dyDescent="0.25">
      <c r="A22" s="94" t="s">
        <v>135</v>
      </c>
      <c r="B22" s="40">
        <v>2.4583333333333299</v>
      </c>
      <c r="C22" s="40">
        <v>0.5</v>
      </c>
      <c r="D22" s="102">
        <v>5</v>
      </c>
      <c r="E22" s="41">
        <f t="shared" si="0"/>
        <v>3.5211267605633805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132</v>
      </c>
      <c r="P22" s="103">
        <v>140</v>
      </c>
      <c r="Q22" s="103">
        <v>15273586</v>
      </c>
      <c r="R22" s="46">
        <f t="shared" si="4"/>
        <v>6269</v>
      </c>
      <c r="S22" s="47">
        <f t="shared" si="5"/>
        <v>150.45599999999999</v>
      </c>
      <c r="T22" s="47">
        <f t="shared" si="6"/>
        <v>6.2690000000000001</v>
      </c>
      <c r="U22" s="104">
        <v>6.8</v>
      </c>
      <c r="V22" s="104">
        <f t="shared" si="7"/>
        <v>6.8</v>
      </c>
      <c r="W22" s="105" t="s">
        <v>127</v>
      </c>
      <c r="X22" s="107">
        <v>0</v>
      </c>
      <c r="Y22" s="107">
        <v>1046</v>
      </c>
      <c r="Z22" s="107">
        <v>1186</v>
      </c>
      <c r="AA22" s="107">
        <v>1185</v>
      </c>
      <c r="AB22" s="107">
        <v>1187</v>
      </c>
      <c r="AC22" s="48" t="s">
        <v>90</v>
      </c>
      <c r="AD22" s="48" t="s">
        <v>90</v>
      </c>
      <c r="AE22" s="48" t="s">
        <v>90</v>
      </c>
      <c r="AF22" s="106" t="s">
        <v>90</v>
      </c>
      <c r="AG22" s="112">
        <v>49697526</v>
      </c>
      <c r="AH22" s="49">
        <f t="shared" si="9"/>
        <v>1205</v>
      </c>
      <c r="AI22" s="50">
        <f t="shared" si="8"/>
        <v>192.21566438028393</v>
      </c>
      <c r="AJ22" s="95">
        <v>0</v>
      </c>
      <c r="AK22" s="95">
        <v>1</v>
      </c>
      <c r="AL22" s="95">
        <v>1</v>
      </c>
      <c r="AM22" s="95">
        <v>1</v>
      </c>
      <c r="AN22" s="95">
        <v>1</v>
      </c>
      <c r="AO22" s="95">
        <v>0</v>
      </c>
      <c r="AP22" s="107">
        <v>11203190</v>
      </c>
      <c r="AQ22" s="107">
        <f t="shared" si="1"/>
        <v>0</v>
      </c>
      <c r="AR22" s="51"/>
      <c r="AS22" s="52" t="s">
        <v>101</v>
      </c>
      <c r="AV22" s="55" t="s">
        <v>110</v>
      </c>
      <c r="AY22" s="97"/>
    </row>
    <row r="23" spans="1:51" x14ac:dyDescent="0.25">
      <c r="B23" s="40">
        <v>2.5</v>
      </c>
      <c r="C23" s="40">
        <v>0.54166666666666696</v>
      </c>
      <c r="D23" s="102">
        <v>5</v>
      </c>
      <c r="E23" s="41">
        <f t="shared" si="0"/>
        <v>3.5211267605633805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131</v>
      </c>
      <c r="P23" s="103">
        <v>134</v>
      </c>
      <c r="Q23" s="103">
        <v>15279932</v>
      </c>
      <c r="R23" s="46">
        <f t="shared" si="4"/>
        <v>6346</v>
      </c>
      <c r="S23" s="47">
        <f t="shared" si="5"/>
        <v>152.304</v>
      </c>
      <c r="T23" s="47">
        <f t="shared" si="6"/>
        <v>6.3460000000000001</v>
      </c>
      <c r="U23" s="104">
        <v>6.3</v>
      </c>
      <c r="V23" s="104">
        <f t="shared" si="7"/>
        <v>6.3</v>
      </c>
      <c r="W23" s="105" t="s">
        <v>127</v>
      </c>
      <c r="X23" s="107">
        <v>0</v>
      </c>
      <c r="Y23" s="107">
        <v>1046</v>
      </c>
      <c r="Z23" s="107">
        <v>1186</v>
      </c>
      <c r="AA23" s="107">
        <v>1185</v>
      </c>
      <c r="AB23" s="107">
        <v>1187</v>
      </c>
      <c r="AC23" s="48" t="s">
        <v>90</v>
      </c>
      <c r="AD23" s="48" t="s">
        <v>90</v>
      </c>
      <c r="AE23" s="48" t="s">
        <v>90</v>
      </c>
      <c r="AF23" s="106" t="s">
        <v>90</v>
      </c>
      <c r="AG23" s="112">
        <v>49698724</v>
      </c>
      <c r="AH23" s="49">
        <f t="shared" si="9"/>
        <v>1198</v>
      </c>
      <c r="AI23" s="50">
        <f t="shared" si="8"/>
        <v>188.78033406870469</v>
      </c>
      <c r="AJ23" s="95">
        <v>0</v>
      </c>
      <c r="AK23" s="95">
        <v>1</v>
      </c>
      <c r="AL23" s="95">
        <v>1</v>
      </c>
      <c r="AM23" s="95">
        <v>1</v>
      </c>
      <c r="AN23" s="95">
        <v>1</v>
      </c>
      <c r="AO23" s="95">
        <v>0</v>
      </c>
      <c r="AP23" s="107">
        <v>11203190</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131</v>
      </c>
      <c r="P24" s="103">
        <v>141</v>
      </c>
      <c r="Q24" s="103">
        <v>15286084</v>
      </c>
      <c r="R24" s="46">
        <f t="shared" si="4"/>
        <v>6152</v>
      </c>
      <c r="S24" s="47">
        <f t="shared" si="5"/>
        <v>147.648</v>
      </c>
      <c r="T24" s="47">
        <f t="shared" si="6"/>
        <v>6.1520000000000001</v>
      </c>
      <c r="U24" s="104">
        <v>5.7</v>
      </c>
      <c r="V24" s="104">
        <f t="shared" si="7"/>
        <v>5.7</v>
      </c>
      <c r="W24" s="105" t="s">
        <v>127</v>
      </c>
      <c r="X24" s="107">
        <v>0</v>
      </c>
      <c r="Y24" s="107">
        <v>1035</v>
      </c>
      <c r="Z24" s="107">
        <v>1187</v>
      </c>
      <c r="AA24" s="107">
        <v>1185</v>
      </c>
      <c r="AB24" s="107">
        <v>1188</v>
      </c>
      <c r="AC24" s="48" t="s">
        <v>90</v>
      </c>
      <c r="AD24" s="48" t="s">
        <v>90</v>
      </c>
      <c r="AE24" s="48" t="s">
        <v>90</v>
      </c>
      <c r="AF24" s="106" t="s">
        <v>90</v>
      </c>
      <c r="AG24" s="112">
        <v>49699914</v>
      </c>
      <c r="AH24" s="49">
        <f>IF(ISBLANK(AG24),"-",AG24-AG23)</f>
        <v>1190</v>
      </c>
      <c r="AI24" s="50">
        <f t="shared" si="8"/>
        <v>193.43302990897269</v>
      </c>
      <c r="AJ24" s="95">
        <v>0</v>
      </c>
      <c r="AK24" s="95">
        <v>1</v>
      </c>
      <c r="AL24" s="95">
        <v>1</v>
      </c>
      <c r="AM24" s="95">
        <v>1</v>
      </c>
      <c r="AN24" s="95">
        <v>1</v>
      </c>
      <c r="AO24" s="95">
        <v>0</v>
      </c>
      <c r="AP24" s="107">
        <v>11203190</v>
      </c>
      <c r="AQ24" s="107">
        <f t="shared" si="1"/>
        <v>0</v>
      </c>
      <c r="AR24" s="53">
        <v>1.23</v>
      </c>
      <c r="AS24" s="52" t="s">
        <v>113</v>
      </c>
      <c r="AV24" s="58" t="s">
        <v>29</v>
      </c>
      <c r="AW24" s="58">
        <v>14.7</v>
      </c>
      <c r="AY24" s="97"/>
    </row>
    <row r="25" spans="1:51" x14ac:dyDescent="0.25">
      <c r="A25" s="94" t="s">
        <v>130</v>
      </c>
      <c r="B25" s="40">
        <v>2.5833333333333299</v>
      </c>
      <c r="C25" s="40">
        <v>0.625</v>
      </c>
      <c r="D25" s="102">
        <v>5</v>
      </c>
      <c r="E25" s="41">
        <f t="shared" si="0"/>
        <v>3.5211267605633805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134</v>
      </c>
      <c r="P25" s="103">
        <v>140</v>
      </c>
      <c r="Q25" s="103">
        <v>15291976</v>
      </c>
      <c r="R25" s="46">
        <f t="shared" si="4"/>
        <v>5892</v>
      </c>
      <c r="S25" s="47">
        <f t="shared" si="5"/>
        <v>141.40799999999999</v>
      </c>
      <c r="T25" s="47">
        <f t="shared" si="6"/>
        <v>5.8920000000000003</v>
      </c>
      <c r="U25" s="104">
        <v>5.3</v>
      </c>
      <c r="V25" s="104">
        <f t="shared" si="7"/>
        <v>5.3</v>
      </c>
      <c r="W25" s="105" t="s">
        <v>127</v>
      </c>
      <c r="X25" s="107">
        <v>0</v>
      </c>
      <c r="Y25" s="107">
        <v>1035</v>
      </c>
      <c r="Z25" s="107">
        <v>1187</v>
      </c>
      <c r="AA25" s="107">
        <v>1185</v>
      </c>
      <c r="AB25" s="107">
        <v>1187</v>
      </c>
      <c r="AC25" s="48" t="s">
        <v>90</v>
      </c>
      <c r="AD25" s="48" t="s">
        <v>90</v>
      </c>
      <c r="AE25" s="48" t="s">
        <v>90</v>
      </c>
      <c r="AF25" s="106" t="s">
        <v>90</v>
      </c>
      <c r="AG25" s="112">
        <v>49701080</v>
      </c>
      <c r="AH25" s="49">
        <f t="shared" si="9"/>
        <v>1166</v>
      </c>
      <c r="AI25" s="50">
        <f t="shared" si="8"/>
        <v>197.89545145960622</v>
      </c>
      <c r="AJ25" s="95">
        <v>0</v>
      </c>
      <c r="AK25" s="95">
        <v>1</v>
      </c>
      <c r="AL25" s="95">
        <v>1</v>
      </c>
      <c r="AM25" s="95">
        <v>1</v>
      </c>
      <c r="AN25" s="95">
        <v>1</v>
      </c>
      <c r="AO25" s="95">
        <v>0</v>
      </c>
      <c r="AP25" s="107">
        <v>11203190</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136</v>
      </c>
      <c r="P26" s="103">
        <v>138</v>
      </c>
      <c r="Q26" s="103">
        <v>15298202</v>
      </c>
      <c r="R26" s="46">
        <f t="shared" si="4"/>
        <v>6226</v>
      </c>
      <c r="S26" s="47">
        <f t="shared" si="5"/>
        <v>149.42400000000001</v>
      </c>
      <c r="T26" s="47">
        <f t="shared" si="6"/>
        <v>6.226</v>
      </c>
      <c r="U26" s="104">
        <v>4.9000000000000004</v>
      </c>
      <c r="V26" s="104">
        <f t="shared" si="7"/>
        <v>4.9000000000000004</v>
      </c>
      <c r="W26" s="105" t="s">
        <v>127</v>
      </c>
      <c r="X26" s="107">
        <v>0</v>
      </c>
      <c r="Y26" s="107">
        <v>1035</v>
      </c>
      <c r="Z26" s="107">
        <v>1186</v>
      </c>
      <c r="AA26" s="107">
        <v>1185</v>
      </c>
      <c r="AB26" s="107">
        <v>1187</v>
      </c>
      <c r="AC26" s="48" t="s">
        <v>90</v>
      </c>
      <c r="AD26" s="48" t="s">
        <v>90</v>
      </c>
      <c r="AE26" s="48" t="s">
        <v>90</v>
      </c>
      <c r="AF26" s="106" t="s">
        <v>90</v>
      </c>
      <c r="AG26" s="112">
        <v>49702254</v>
      </c>
      <c r="AH26" s="49">
        <f t="shared" si="9"/>
        <v>1174</v>
      </c>
      <c r="AI26" s="50">
        <f t="shared" si="8"/>
        <v>188.56408609058786</v>
      </c>
      <c r="AJ26" s="95">
        <v>0</v>
      </c>
      <c r="AK26" s="95">
        <v>1</v>
      </c>
      <c r="AL26" s="95">
        <v>1</v>
      </c>
      <c r="AM26" s="95">
        <v>1</v>
      </c>
      <c r="AN26" s="95">
        <v>1</v>
      </c>
      <c r="AO26" s="95">
        <v>0</v>
      </c>
      <c r="AP26" s="107">
        <v>11203190</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134</v>
      </c>
      <c r="P27" s="103">
        <v>139</v>
      </c>
      <c r="Q27" s="103">
        <v>15304344</v>
      </c>
      <c r="R27" s="46">
        <f t="shared" si="4"/>
        <v>6142</v>
      </c>
      <c r="S27" s="47">
        <f t="shared" si="5"/>
        <v>147.40799999999999</v>
      </c>
      <c r="T27" s="47">
        <f t="shared" si="6"/>
        <v>6.1420000000000003</v>
      </c>
      <c r="U27" s="104">
        <v>4.5</v>
      </c>
      <c r="V27" s="104">
        <f t="shared" si="7"/>
        <v>4.5</v>
      </c>
      <c r="W27" s="105" t="s">
        <v>127</v>
      </c>
      <c r="X27" s="107">
        <v>0</v>
      </c>
      <c r="Y27" s="107">
        <v>1036</v>
      </c>
      <c r="Z27" s="107">
        <v>1187</v>
      </c>
      <c r="AA27" s="107">
        <v>1185</v>
      </c>
      <c r="AB27" s="107">
        <v>1188</v>
      </c>
      <c r="AC27" s="48" t="s">
        <v>90</v>
      </c>
      <c r="AD27" s="48" t="s">
        <v>90</v>
      </c>
      <c r="AE27" s="48" t="s">
        <v>90</v>
      </c>
      <c r="AF27" s="106" t="s">
        <v>90</v>
      </c>
      <c r="AG27" s="112">
        <v>49703446</v>
      </c>
      <c r="AH27" s="49">
        <f t="shared" si="9"/>
        <v>1192</v>
      </c>
      <c r="AI27" s="50">
        <f t="shared" si="8"/>
        <v>194.0735916639531</v>
      </c>
      <c r="AJ27" s="95">
        <v>0</v>
      </c>
      <c r="AK27" s="95">
        <v>1</v>
      </c>
      <c r="AL27" s="95">
        <v>1</v>
      </c>
      <c r="AM27" s="95">
        <v>1</v>
      </c>
      <c r="AN27" s="95">
        <v>1</v>
      </c>
      <c r="AO27" s="95">
        <v>0</v>
      </c>
      <c r="AP27" s="107">
        <v>11203190</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134</v>
      </c>
      <c r="P28" s="103">
        <v>135</v>
      </c>
      <c r="Q28" s="103">
        <v>15310418</v>
      </c>
      <c r="R28" s="46">
        <f t="shared" si="4"/>
        <v>6074</v>
      </c>
      <c r="S28" s="47">
        <f t="shared" si="5"/>
        <v>145.77600000000001</v>
      </c>
      <c r="T28" s="47">
        <f t="shared" si="6"/>
        <v>6.0739999999999998</v>
      </c>
      <c r="U28" s="104">
        <v>4.0999999999999996</v>
      </c>
      <c r="V28" s="104">
        <f t="shared" si="7"/>
        <v>4.0999999999999996</v>
      </c>
      <c r="W28" s="105" t="s">
        <v>127</v>
      </c>
      <c r="X28" s="107">
        <v>0</v>
      </c>
      <c r="Y28" s="107">
        <v>1025</v>
      </c>
      <c r="Z28" s="107">
        <v>1186</v>
      </c>
      <c r="AA28" s="107">
        <v>1185</v>
      </c>
      <c r="AB28" s="107">
        <v>1187</v>
      </c>
      <c r="AC28" s="48" t="s">
        <v>90</v>
      </c>
      <c r="AD28" s="48" t="s">
        <v>90</v>
      </c>
      <c r="AE28" s="48" t="s">
        <v>90</v>
      </c>
      <c r="AF28" s="106" t="s">
        <v>90</v>
      </c>
      <c r="AG28" s="112">
        <v>49704634</v>
      </c>
      <c r="AH28" s="49">
        <f t="shared" si="9"/>
        <v>1188</v>
      </c>
      <c r="AI28" s="50">
        <f t="shared" si="8"/>
        <v>195.587751070135</v>
      </c>
      <c r="AJ28" s="95">
        <v>0</v>
      </c>
      <c r="AK28" s="95">
        <v>1</v>
      </c>
      <c r="AL28" s="95">
        <v>1</v>
      </c>
      <c r="AM28" s="95">
        <v>1</v>
      </c>
      <c r="AN28" s="95">
        <v>1</v>
      </c>
      <c r="AO28" s="95">
        <v>0</v>
      </c>
      <c r="AP28" s="107">
        <v>11203190</v>
      </c>
      <c r="AQ28" s="107">
        <f t="shared" si="1"/>
        <v>0</v>
      </c>
      <c r="AR28" s="53">
        <v>1.38</v>
      </c>
      <c r="AS28" s="52" t="s">
        <v>113</v>
      </c>
      <c r="AV28" s="58" t="s">
        <v>116</v>
      </c>
      <c r="AW28" s="58">
        <v>101.325</v>
      </c>
      <c r="AY28" s="97"/>
    </row>
    <row r="29" spans="1:51" x14ac:dyDescent="0.25">
      <c r="A29" s="94" t="s">
        <v>130</v>
      </c>
      <c r="B29" s="40">
        <v>2.75</v>
      </c>
      <c r="C29" s="40">
        <v>0.79166666666666896</v>
      </c>
      <c r="D29" s="102">
        <v>5</v>
      </c>
      <c r="E29" s="41">
        <f t="shared" si="0"/>
        <v>3.5211267605633805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134</v>
      </c>
      <c r="P29" s="103">
        <v>142</v>
      </c>
      <c r="Q29" s="103">
        <v>15316506</v>
      </c>
      <c r="R29" s="46">
        <f t="shared" si="4"/>
        <v>6088</v>
      </c>
      <c r="S29" s="47">
        <f t="shared" si="5"/>
        <v>146.11199999999999</v>
      </c>
      <c r="T29" s="47">
        <f t="shared" si="6"/>
        <v>6.0880000000000001</v>
      </c>
      <c r="U29" s="104">
        <v>3.7</v>
      </c>
      <c r="V29" s="104">
        <f t="shared" si="7"/>
        <v>3.7</v>
      </c>
      <c r="W29" s="105" t="s">
        <v>127</v>
      </c>
      <c r="X29" s="107">
        <v>0</v>
      </c>
      <c r="Y29" s="107">
        <v>1025</v>
      </c>
      <c r="Z29" s="107">
        <v>1187</v>
      </c>
      <c r="AA29" s="107">
        <v>1185</v>
      </c>
      <c r="AB29" s="107">
        <v>1187</v>
      </c>
      <c r="AC29" s="48" t="s">
        <v>90</v>
      </c>
      <c r="AD29" s="48" t="s">
        <v>90</v>
      </c>
      <c r="AE29" s="48" t="s">
        <v>90</v>
      </c>
      <c r="AF29" s="106" t="s">
        <v>90</v>
      </c>
      <c r="AG29" s="112">
        <v>49705798</v>
      </c>
      <c r="AH29" s="49">
        <f t="shared" si="9"/>
        <v>1164</v>
      </c>
      <c r="AI29" s="50">
        <f t="shared" si="8"/>
        <v>191.19579500657031</v>
      </c>
      <c r="AJ29" s="95">
        <v>0</v>
      </c>
      <c r="AK29" s="95">
        <v>1</v>
      </c>
      <c r="AL29" s="95">
        <v>1</v>
      </c>
      <c r="AM29" s="95">
        <v>1</v>
      </c>
      <c r="AN29" s="95">
        <v>1</v>
      </c>
      <c r="AO29" s="95">
        <v>0</v>
      </c>
      <c r="AP29" s="107">
        <v>11203190</v>
      </c>
      <c r="AQ29" s="107">
        <f t="shared" si="1"/>
        <v>0</v>
      </c>
      <c r="AR29" s="51"/>
      <c r="AS29" s="52" t="s">
        <v>113</v>
      </c>
      <c r="AY29" s="97"/>
    </row>
    <row r="30" spans="1:51" x14ac:dyDescent="0.25">
      <c r="B30" s="40">
        <v>2.7916666666666701</v>
      </c>
      <c r="C30" s="40">
        <v>0.83333333333333703</v>
      </c>
      <c r="D30" s="102">
        <v>4</v>
      </c>
      <c r="E30" s="41">
        <f t="shared" si="0"/>
        <v>2.8169014084507045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135</v>
      </c>
      <c r="P30" s="103">
        <v>140</v>
      </c>
      <c r="Q30" s="103">
        <v>15322744</v>
      </c>
      <c r="R30" s="46">
        <f t="shared" si="4"/>
        <v>6238</v>
      </c>
      <c r="S30" s="47">
        <f t="shared" si="5"/>
        <v>149.71199999999999</v>
      </c>
      <c r="T30" s="47">
        <f t="shared" si="6"/>
        <v>6.2380000000000004</v>
      </c>
      <c r="U30" s="104">
        <v>3.3</v>
      </c>
      <c r="V30" s="104">
        <f t="shared" si="7"/>
        <v>3.3</v>
      </c>
      <c r="W30" s="105" t="s">
        <v>127</v>
      </c>
      <c r="X30" s="107">
        <v>0</v>
      </c>
      <c r="Y30" s="107">
        <v>1015</v>
      </c>
      <c r="Z30" s="107">
        <v>1187</v>
      </c>
      <c r="AA30" s="107">
        <v>1185</v>
      </c>
      <c r="AB30" s="107">
        <v>1187</v>
      </c>
      <c r="AC30" s="48" t="s">
        <v>90</v>
      </c>
      <c r="AD30" s="48" t="s">
        <v>90</v>
      </c>
      <c r="AE30" s="48" t="s">
        <v>90</v>
      </c>
      <c r="AF30" s="106" t="s">
        <v>90</v>
      </c>
      <c r="AG30" s="112">
        <v>49706980</v>
      </c>
      <c r="AH30" s="49">
        <f t="shared" si="9"/>
        <v>1182</v>
      </c>
      <c r="AI30" s="50">
        <f t="shared" si="8"/>
        <v>189.48380891311317</v>
      </c>
      <c r="AJ30" s="95">
        <v>0</v>
      </c>
      <c r="AK30" s="95">
        <v>1</v>
      </c>
      <c r="AL30" s="95">
        <v>1</v>
      </c>
      <c r="AM30" s="95">
        <v>1</v>
      </c>
      <c r="AN30" s="95">
        <v>1</v>
      </c>
      <c r="AO30" s="95">
        <v>0</v>
      </c>
      <c r="AP30" s="107">
        <v>11203190</v>
      </c>
      <c r="AQ30" s="107">
        <f t="shared" si="1"/>
        <v>0</v>
      </c>
      <c r="AR30" s="51"/>
      <c r="AS30" s="52" t="s">
        <v>113</v>
      </c>
      <c r="AV30" s="273" t="s">
        <v>117</v>
      </c>
      <c r="AW30" s="273"/>
      <c r="AY30" s="97"/>
    </row>
    <row r="31" spans="1:51" x14ac:dyDescent="0.25">
      <c r="B31" s="40">
        <v>2.8333333333333299</v>
      </c>
      <c r="C31" s="40">
        <v>0.875000000000004</v>
      </c>
      <c r="D31" s="102">
        <v>4</v>
      </c>
      <c r="E31" s="41">
        <f t="shared" si="0"/>
        <v>2.8169014084507045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133</v>
      </c>
      <c r="P31" s="103">
        <v>142</v>
      </c>
      <c r="Q31" s="103">
        <v>15328660</v>
      </c>
      <c r="R31" s="46">
        <f t="shared" si="4"/>
        <v>5916</v>
      </c>
      <c r="S31" s="47">
        <f t="shared" si="5"/>
        <v>141.98400000000001</v>
      </c>
      <c r="T31" s="47">
        <f t="shared" si="6"/>
        <v>5.9160000000000004</v>
      </c>
      <c r="U31" s="104">
        <v>2.9</v>
      </c>
      <c r="V31" s="104">
        <f t="shared" si="7"/>
        <v>2.9</v>
      </c>
      <c r="W31" s="105" t="s">
        <v>127</v>
      </c>
      <c r="X31" s="107">
        <v>0</v>
      </c>
      <c r="Y31" s="107">
        <v>1026</v>
      </c>
      <c r="Z31" s="107">
        <v>1187</v>
      </c>
      <c r="AA31" s="107">
        <v>1185</v>
      </c>
      <c r="AB31" s="107">
        <v>1186</v>
      </c>
      <c r="AC31" s="48" t="s">
        <v>90</v>
      </c>
      <c r="AD31" s="48" t="s">
        <v>90</v>
      </c>
      <c r="AE31" s="48" t="s">
        <v>90</v>
      </c>
      <c r="AF31" s="106" t="s">
        <v>90</v>
      </c>
      <c r="AG31" s="112">
        <v>49708156</v>
      </c>
      <c r="AH31" s="49">
        <f t="shared" si="9"/>
        <v>1176</v>
      </c>
      <c r="AI31" s="50">
        <f t="shared" si="8"/>
        <v>198.78296146044624</v>
      </c>
      <c r="AJ31" s="95">
        <v>0</v>
      </c>
      <c r="AK31" s="95">
        <v>1</v>
      </c>
      <c r="AL31" s="95">
        <v>1</v>
      </c>
      <c r="AM31" s="95">
        <v>1</v>
      </c>
      <c r="AN31" s="95">
        <v>1</v>
      </c>
      <c r="AO31" s="95">
        <v>0</v>
      </c>
      <c r="AP31" s="107">
        <v>11203190</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147</v>
      </c>
      <c r="P32" s="103">
        <v>138</v>
      </c>
      <c r="Q32" s="103">
        <v>15334602</v>
      </c>
      <c r="R32" s="46">
        <f t="shared" si="4"/>
        <v>5942</v>
      </c>
      <c r="S32" s="47">
        <f t="shared" si="5"/>
        <v>142.608</v>
      </c>
      <c r="T32" s="47">
        <f t="shared" si="6"/>
        <v>5.9420000000000002</v>
      </c>
      <c r="U32" s="104">
        <v>2.8</v>
      </c>
      <c r="V32" s="104">
        <f t="shared" si="7"/>
        <v>2.8</v>
      </c>
      <c r="W32" s="105" t="s">
        <v>127</v>
      </c>
      <c r="X32" s="107">
        <v>0</v>
      </c>
      <c r="Y32" s="107">
        <v>1030</v>
      </c>
      <c r="Z32" s="107">
        <v>1187</v>
      </c>
      <c r="AA32" s="107">
        <v>1185</v>
      </c>
      <c r="AB32" s="107">
        <v>1187</v>
      </c>
      <c r="AC32" s="48" t="s">
        <v>90</v>
      </c>
      <c r="AD32" s="48" t="s">
        <v>90</v>
      </c>
      <c r="AE32" s="48" t="s">
        <v>90</v>
      </c>
      <c r="AF32" s="106" t="s">
        <v>90</v>
      </c>
      <c r="AG32" s="112">
        <v>49709343</v>
      </c>
      <c r="AH32" s="49">
        <f t="shared" si="9"/>
        <v>1187</v>
      </c>
      <c r="AI32" s="50">
        <f t="shared" si="8"/>
        <v>199.76438909458093</v>
      </c>
      <c r="AJ32" s="95">
        <v>0</v>
      </c>
      <c r="AK32" s="95">
        <v>1</v>
      </c>
      <c r="AL32" s="95">
        <v>1</v>
      </c>
      <c r="AM32" s="95">
        <v>1</v>
      </c>
      <c r="AN32" s="95">
        <v>1</v>
      </c>
      <c r="AO32" s="95">
        <v>0</v>
      </c>
      <c r="AP32" s="107">
        <v>11203190</v>
      </c>
      <c r="AQ32" s="107">
        <f t="shared" si="1"/>
        <v>0</v>
      </c>
      <c r="AR32" s="53">
        <v>1.21</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135</v>
      </c>
      <c r="P33" s="103">
        <v>126</v>
      </c>
      <c r="Q33" s="103">
        <v>15339926</v>
      </c>
      <c r="R33" s="46">
        <f t="shared" si="4"/>
        <v>5324</v>
      </c>
      <c r="S33" s="47">
        <f t="shared" si="5"/>
        <v>127.776</v>
      </c>
      <c r="T33" s="47">
        <f t="shared" si="6"/>
        <v>5.3239999999999998</v>
      </c>
      <c r="U33" s="104">
        <v>3.4</v>
      </c>
      <c r="V33" s="104">
        <f t="shared" si="7"/>
        <v>3.4</v>
      </c>
      <c r="W33" s="105" t="s">
        <v>131</v>
      </c>
      <c r="X33" s="107">
        <v>0</v>
      </c>
      <c r="Y33" s="107">
        <v>0</v>
      </c>
      <c r="Z33" s="107">
        <v>1187</v>
      </c>
      <c r="AA33" s="107">
        <v>1185</v>
      </c>
      <c r="AB33" s="107">
        <v>1187</v>
      </c>
      <c r="AC33" s="48" t="s">
        <v>90</v>
      </c>
      <c r="AD33" s="48" t="s">
        <v>90</v>
      </c>
      <c r="AE33" s="48" t="s">
        <v>90</v>
      </c>
      <c r="AF33" s="106" t="s">
        <v>90</v>
      </c>
      <c r="AG33" s="112">
        <v>49710426</v>
      </c>
      <c r="AH33" s="49">
        <f t="shared" si="9"/>
        <v>1083</v>
      </c>
      <c r="AI33" s="50">
        <f t="shared" si="8"/>
        <v>203.41848234410219</v>
      </c>
      <c r="AJ33" s="95">
        <v>0</v>
      </c>
      <c r="AK33" s="95">
        <v>0</v>
      </c>
      <c r="AL33" s="95">
        <v>1</v>
      </c>
      <c r="AM33" s="95">
        <v>1</v>
      </c>
      <c r="AN33" s="95">
        <v>1</v>
      </c>
      <c r="AO33" s="95">
        <v>0.45</v>
      </c>
      <c r="AP33" s="107">
        <v>11203314</v>
      </c>
      <c r="AQ33" s="107">
        <f t="shared" si="1"/>
        <v>124</v>
      </c>
      <c r="AR33" s="51"/>
      <c r="AS33" s="52" t="s">
        <v>113</v>
      </c>
      <c r="AY33" s="97"/>
    </row>
    <row r="34" spans="2:51" x14ac:dyDescent="0.25">
      <c r="B34" s="40">
        <v>2.9583333333333299</v>
      </c>
      <c r="C34" s="40">
        <v>1</v>
      </c>
      <c r="D34" s="102">
        <v>4</v>
      </c>
      <c r="E34" s="41">
        <f t="shared" si="0"/>
        <v>2.8169014084507045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136</v>
      </c>
      <c r="P34" s="103">
        <v>127</v>
      </c>
      <c r="Q34" s="103">
        <v>15345223</v>
      </c>
      <c r="R34" s="46">
        <f t="shared" si="4"/>
        <v>5297</v>
      </c>
      <c r="S34" s="47">
        <f t="shared" si="5"/>
        <v>127.128</v>
      </c>
      <c r="T34" s="47">
        <f t="shared" si="6"/>
        <v>5.2969999999999997</v>
      </c>
      <c r="U34" s="104">
        <v>3.7</v>
      </c>
      <c r="V34" s="104">
        <f t="shared" si="7"/>
        <v>3.7</v>
      </c>
      <c r="W34" s="105" t="s">
        <v>131</v>
      </c>
      <c r="X34" s="107">
        <v>0</v>
      </c>
      <c r="Y34" s="107">
        <v>0</v>
      </c>
      <c r="Z34" s="107">
        <v>1187</v>
      </c>
      <c r="AA34" s="107">
        <v>1185</v>
      </c>
      <c r="AB34" s="107">
        <v>1187</v>
      </c>
      <c r="AC34" s="48" t="s">
        <v>90</v>
      </c>
      <c r="AD34" s="48" t="s">
        <v>90</v>
      </c>
      <c r="AE34" s="48" t="s">
        <v>90</v>
      </c>
      <c r="AF34" s="106" t="s">
        <v>90</v>
      </c>
      <c r="AG34" s="112">
        <v>49711513</v>
      </c>
      <c r="AH34" s="49">
        <f t="shared" si="9"/>
        <v>1087</v>
      </c>
      <c r="AI34" s="50">
        <f t="shared" si="8"/>
        <v>205.21049650745707</v>
      </c>
      <c r="AJ34" s="95">
        <v>0</v>
      </c>
      <c r="AK34" s="95">
        <v>0</v>
      </c>
      <c r="AL34" s="95">
        <v>1</v>
      </c>
      <c r="AM34" s="95">
        <v>1</v>
      </c>
      <c r="AN34" s="95">
        <v>1</v>
      </c>
      <c r="AO34" s="95">
        <v>0.45</v>
      </c>
      <c r="AP34" s="107">
        <v>11203487</v>
      </c>
      <c r="AQ34" s="107">
        <f t="shared" si="1"/>
        <v>173</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137257</v>
      </c>
      <c r="S35" s="65">
        <f>AVERAGE(S11:S34)</f>
        <v>137.25699999999998</v>
      </c>
      <c r="T35" s="65">
        <f>SUM(T11:T34)</f>
        <v>137.25700000000001</v>
      </c>
      <c r="U35" s="104"/>
      <c r="V35" s="91"/>
      <c r="W35" s="57"/>
      <c r="X35" s="85"/>
      <c r="Y35" s="86"/>
      <c r="Z35" s="86"/>
      <c r="AA35" s="86"/>
      <c r="AB35" s="87"/>
      <c r="AC35" s="85"/>
      <c r="AD35" s="86"/>
      <c r="AE35" s="87"/>
      <c r="AF35" s="88"/>
      <c r="AG35" s="66">
        <f>AG34-AG10</f>
        <v>27010</v>
      </c>
      <c r="AH35" s="67">
        <f>SUM(AH11:AH34)</f>
        <v>27010</v>
      </c>
      <c r="AI35" s="68">
        <f>$AH$35/$T35</f>
        <v>196.78413487108125</v>
      </c>
      <c r="AJ35" s="95"/>
      <c r="AK35" s="95"/>
      <c r="AL35" s="95"/>
      <c r="AM35" s="95"/>
      <c r="AN35" s="95"/>
      <c r="AO35" s="69"/>
      <c r="AP35" s="70">
        <f>AP34-AP10</f>
        <v>3066</v>
      </c>
      <c r="AQ35" s="71">
        <f>SUM(AQ11:AQ34)</f>
        <v>3066</v>
      </c>
      <c r="AR35" s="72">
        <f>AVERAGE(AR11:AR34)</f>
        <v>1.1833333333333333</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221" t="s">
        <v>244</v>
      </c>
      <c r="C41" s="210"/>
      <c r="D41" s="210"/>
      <c r="E41" s="210"/>
      <c r="F41" s="210"/>
      <c r="G41" s="210"/>
      <c r="H41" s="210"/>
      <c r="I41" s="211"/>
      <c r="J41" s="211"/>
      <c r="K41" s="211"/>
      <c r="L41" s="211"/>
      <c r="M41" s="211"/>
      <c r="N41" s="211"/>
      <c r="O41" s="211"/>
      <c r="P41" s="211"/>
      <c r="Q41" s="211"/>
      <c r="R41" s="211"/>
      <c r="S41" s="212"/>
      <c r="T41" s="212"/>
      <c r="U41" s="212"/>
      <c r="V41" s="139"/>
      <c r="W41" s="98"/>
      <c r="X41" s="98"/>
      <c r="Y41" s="98"/>
      <c r="Z41" s="98"/>
      <c r="AA41" s="98"/>
      <c r="AB41" s="98"/>
      <c r="AC41" s="98"/>
      <c r="AD41" s="98"/>
      <c r="AE41" s="98"/>
      <c r="AM41" s="20"/>
      <c r="AN41" s="96"/>
      <c r="AO41" s="96"/>
      <c r="AP41" s="96"/>
      <c r="AQ41" s="96"/>
      <c r="AR41" s="98"/>
      <c r="AV41" s="73"/>
      <c r="AW41" s="73"/>
      <c r="AY41" s="97"/>
    </row>
    <row r="42" spans="2:51" x14ac:dyDescent="0.25">
      <c r="B42" s="135" t="s">
        <v>137</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167</v>
      </c>
      <c r="C44" s="99"/>
      <c r="D44" s="99"/>
      <c r="E44" s="99"/>
      <c r="F44" s="99"/>
      <c r="G44" s="99"/>
      <c r="H44" s="99"/>
      <c r="I44" s="100"/>
      <c r="J44" s="100"/>
      <c r="K44" s="100"/>
      <c r="L44" s="100"/>
      <c r="M44" s="100"/>
      <c r="N44" s="100"/>
      <c r="O44" s="100"/>
      <c r="P44" s="100"/>
      <c r="Q44" s="100"/>
      <c r="R44" s="100"/>
      <c r="S44" s="139"/>
      <c r="T44" s="139"/>
      <c r="U44" s="139"/>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99"/>
      <c r="D45" s="99"/>
      <c r="E45" s="99"/>
      <c r="F45" s="99"/>
      <c r="G45" s="99"/>
      <c r="H45" s="99"/>
      <c r="I45" s="100"/>
      <c r="J45" s="100"/>
      <c r="K45" s="100"/>
      <c r="L45" s="100"/>
      <c r="M45" s="100"/>
      <c r="N45" s="100"/>
      <c r="O45" s="100"/>
      <c r="P45" s="100"/>
      <c r="Q45" s="100"/>
      <c r="R45" s="100"/>
      <c r="S45" s="139"/>
      <c r="T45" s="139"/>
      <c r="U45" s="139"/>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99"/>
      <c r="D46" s="99"/>
      <c r="E46" s="99"/>
      <c r="F46" s="99"/>
      <c r="G46" s="99"/>
      <c r="H46" s="99"/>
      <c r="I46" s="100"/>
      <c r="J46" s="100"/>
      <c r="K46" s="100"/>
      <c r="L46" s="100"/>
      <c r="M46" s="100"/>
      <c r="N46" s="100"/>
      <c r="O46" s="100"/>
      <c r="P46" s="100"/>
      <c r="Q46" s="100"/>
      <c r="R46" s="100"/>
      <c r="S46" s="139"/>
      <c r="T46" s="139"/>
      <c r="U46" s="139"/>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155</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287</v>
      </c>
      <c r="C48" s="99"/>
      <c r="D48" s="192"/>
      <c r="E48" s="193"/>
      <c r="F48" s="193"/>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150"/>
      <c r="G49" s="150"/>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150"/>
      <c r="D50" s="150"/>
      <c r="E50" s="150"/>
      <c r="F50" s="150"/>
      <c r="G50" s="150"/>
      <c r="H50" s="99"/>
      <c r="I50" s="100"/>
      <c r="J50" s="100"/>
      <c r="K50" s="100"/>
      <c r="L50" s="100"/>
      <c r="M50" s="100"/>
      <c r="N50" s="100"/>
      <c r="O50" s="100"/>
      <c r="P50" s="100"/>
      <c r="Q50" s="100"/>
      <c r="R50" s="100"/>
      <c r="S50" s="139"/>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139"/>
      <c r="T51" s="139"/>
      <c r="U51" s="139"/>
      <c r="V51" s="139"/>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139"/>
      <c r="T52" s="139"/>
      <c r="U52" s="139"/>
      <c r="V52" s="139"/>
      <c r="W52" s="98"/>
      <c r="X52" s="98"/>
      <c r="Y52" s="98"/>
      <c r="Z52" s="98"/>
      <c r="AA52" s="98"/>
      <c r="AB52" s="98"/>
      <c r="AC52" s="98"/>
      <c r="AD52" s="98"/>
      <c r="AE52" s="98"/>
      <c r="AM52" s="20"/>
      <c r="AN52" s="96"/>
      <c r="AO52" s="96"/>
      <c r="AP52" s="96"/>
      <c r="AQ52" s="96"/>
      <c r="AR52" s="98"/>
      <c r="AV52" s="113"/>
      <c r="AW52" s="113"/>
      <c r="AY52" s="97"/>
    </row>
    <row r="53" spans="1:51" x14ac:dyDescent="0.25">
      <c r="A53" s="161"/>
      <c r="B53" s="114" t="s">
        <v>270</v>
      </c>
      <c r="C53" s="99"/>
      <c r="D53" s="99"/>
      <c r="E53" s="99"/>
      <c r="F53" s="99"/>
      <c r="G53" s="99"/>
      <c r="H53" s="99"/>
      <c r="I53" s="100"/>
      <c r="J53" s="100"/>
      <c r="K53" s="100"/>
      <c r="L53" s="100"/>
      <c r="M53" s="100"/>
      <c r="N53" s="100"/>
      <c r="O53" s="100"/>
      <c r="P53" s="100"/>
      <c r="Q53" s="100"/>
      <c r="R53" s="100"/>
      <c r="S53" s="139"/>
      <c r="T53" s="139"/>
      <c r="U53" s="139"/>
      <c r="V53" s="139"/>
      <c r="W53" s="98"/>
      <c r="X53" s="98"/>
      <c r="Y53" s="98"/>
      <c r="Z53" s="98"/>
      <c r="AA53" s="98"/>
      <c r="AB53" s="98"/>
      <c r="AC53" s="98"/>
      <c r="AD53" s="98"/>
      <c r="AE53" s="98"/>
      <c r="AM53" s="20"/>
      <c r="AN53" s="96"/>
      <c r="AO53" s="96"/>
      <c r="AP53" s="96"/>
      <c r="AQ53" s="96"/>
      <c r="AR53" s="98"/>
      <c r="AV53" s="113"/>
      <c r="AW53" s="113"/>
      <c r="AY53" s="97"/>
    </row>
    <row r="54" spans="1:51" x14ac:dyDescent="0.25">
      <c r="A54" s="161"/>
      <c r="B54" s="123" t="s">
        <v>134</v>
      </c>
      <c r="C54" s="99"/>
      <c r="D54" s="99"/>
      <c r="E54" s="99"/>
      <c r="F54" s="99"/>
      <c r="G54" s="99"/>
      <c r="H54" s="99"/>
      <c r="I54" s="100"/>
      <c r="J54" s="100"/>
      <c r="K54" s="100"/>
      <c r="L54" s="100"/>
      <c r="M54" s="100"/>
      <c r="N54" s="100"/>
      <c r="O54" s="100"/>
      <c r="P54" s="100"/>
      <c r="Q54" s="100"/>
      <c r="R54" s="100"/>
      <c r="S54" s="139"/>
      <c r="T54" s="139"/>
      <c r="U54" s="139"/>
      <c r="V54" s="139"/>
      <c r="W54" s="98"/>
      <c r="X54" s="98"/>
      <c r="Y54" s="98"/>
      <c r="Z54" s="98"/>
      <c r="AA54" s="98"/>
      <c r="AB54" s="98"/>
      <c r="AC54" s="98"/>
      <c r="AD54" s="98"/>
      <c r="AE54" s="98"/>
      <c r="AM54" s="20"/>
      <c r="AN54" s="96"/>
      <c r="AO54" s="96"/>
      <c r="AP54" s="96"/>
      <c r="AQ54" s="96"/>
      <c r="AR54" s="98"/>
      <c r="AV54" s="113"/>
      <c r="AW54" s="113"/>
      <c r="AY54" s="97"/>
    </row>
    <row r="55" spans="1:51" x14ac:dyDescent="0.25">
      <c r="A55" s="161"/>
      <c r="B55" s="114" t="s">
        <v>267</v>
      </c>
      <c r="C55" s="223"/>
      <c r="D55" s="223"/>
      <c r="E55" s="223"/>
      <c r="F55" s="223"/>
      <c r="G55" s="223"/>
      <c r="H55" s="223"/>
      <c r="I55" s="224"/>
      <c r="J55" s="224"/>
      <c r="K55" s="224"/>
      <c r="L55" s="224"/>
      <c r="M55" s="224"/>
      <c r="N55" s="224"/>
      <c r="O55" s="224"/>
      <c r="P55" s="224"/>
      <c r="Q55" s="224"/>
      <c r="R55" s="100"/>
      <c r="S55" s="139"/>
      <c r="T55" s="139"/>
      <c r="U55" s="139"/>
      <c r="V55" s="139"/>
      <c r="W55" s="98"/>
      <c r="X55" s="98"/>
      <c r="Y55" s="98"/>
      <c r="Z55" s="98"/>
      <c r="AA55" s="98"/>
      <c r="AB55" s="98"/>
      <c r="AC55" s="98"/>
      <c r="AD55" s="98"/>
      <c r="AE55" s="98"/>
      <c r="AM55" s="20"/>
      <c r="AN55" s="96"/>
      <c r="AO55" s="96"/>
      <c r="AP55" s="96"/>
      <c r="AQ55" s="96"/>
      <c r="AR55" s="98"/>
      <c r="AV55" s="113"/>
      <c r="AW55" s="113"/>
      <c r="AY55" s="97"/>
    </row>
    <row r="56" spans="1:51" x14ac:dyDescent="0.25">
      <c r="B56" s="123"/>
      <c r="C56" s="194"/>
      <c r="D56" s="194"/>
      <c r="E56" s="99"/>
      <c r="F56" s="99"/>
      <c r="G56" s="99"/>
      <c r="H56" s="99"/>
      <c r="I56" s="100"/>
      <c r="J56" s="100"/>
      <c r="K56" s="100"/>
      <c r="L56" s="100"/>
      <c r="M56" s="100"/>
      <c r="N56" s="100"/>
      <c r="O56" s="100"/>
      <c r="P56" s="100"/>
      <c r="Q56" s="100"/>
      <c r="R56" s="100"/>
      <c r="S56" s="139"/>
      <c r="T56" s="139"/>
      <c r="U56" s="139"/>
      <c r="V56" s="139"/>
      <c r="W56" s="98"/>
      <c r="X56" s="98"/>
      <c r="Y56" s="98"/>
      <c r="Z56" s="98"/>
      <c r="AA56" s="98"/>
      <c r="AB56" s="98"/>
      <c r="AC56" s="98"/>
      <c r="AD56" s="98"/>
      <c r="AE56" s="98"/>
      <c r="AM56" s="20"/>
      <c r="AN56" s="96"/>
      <c r="AO56" s="96"/>
      <c r="AP56" s="96"/>
      <c r="AQ56" s="96"/>
      <c r="AR56" s="98"/>
      <c r="AV56" s="113"/>
      <c r="AW56" s="113"/>
      <c r="AY56" s="97"/>
    </row>
    <row r="57" spans="1:51" x14ac:dyDescent="0.25">
      <c r="B57" s="114"/>
      <c r="C57" s="99"/>
      <c r="D57" s="99"/>
      <c r="E57" s="99"/>
      <c r="F57" s="99"/>
      <c r="G57" s="99"/>
      <c r="H57" s="99"/>
      <c r="I57" s="100"/>
      <c r="J57" s="100"/>
      <c r="K57" s="100"/>
      <c r="L57" s="100"/>
      <c r="M57" s="100"/>
      <c r="N57" s="100"/>
      <c r="O57" s="100"/>
      <c r="P57" s="100"/>
      <c r="Q57" s="100"/>
      <c r="R57" s="100"/>
      <c r="S57" s="190"/>
      <c r="T57" s="139"/>
      <c r="U57" s="139"/>
      <c r="V57" s="139"/>
      <c r="W57" s="98"/>
      <c r="X57" s="98"/>
      <c r="Y57" s="98"/>
      <c r="Z57" s="98"/>
      <c r="AA57" s="98"/>
      <c r="AB57" s="98"/>
      <c r="AC57" s="98"/>
      <c r="AD57" s="98"/>
      <c r="AE57" s="98"/>
      <c r="AM57" s="20"/>
      <c r="AN57" s="96"/>
      <c r="AO57" s="96"/>
      <c r="AP57" s="96"/>
      <c r="AQ57" s="96"/>
      <c r="AR57" s="98"/>
      <c r="AV57" s="113"/>
      <c r="AW57" s="113"/>
      <c r="AY57" s="97"/>
    </row>
    <row r="58" spans="1:51" x14ac:dyDescent="0.25">
      <c r="B58" s="123"/>
      <c r="C58" s="99"/>
      <c r="D58" s="99"/>
      <c r="E58" s="99"/>
      <c r="F58" s="99"/>
      <c r="G58" s="99"/>
      <c r="H58" s="99"/>
      <c r="I58" s="100"/>
      <c r="J58" s="100"/>
      <c r="K58" s="100"/>
      <c r="L58" s="100"/>
      <c r="M58" s="100"/>
      <c r="N58" s="100"/>
      <c r="O58" s="100"/>
      <c r="P58" s="100"/>
      <c r="Q58" s="100"/>
      <c r="R58" s="100"/>
      <c r="S58" s="190"/>
      <c r="T58" s="139"/>
      <c r="U58" s="139"/>
      <c r="V58" s="139"/>
      <c r="W58" s="98"/>
      <c r="X58" s="98"/>
      <c r="Y58" s="98"/>
      <c r="Z58" s="98"/>
      <c r="AA58" s="98"/>
      <c r="AB58" s="98"/>
      <c r="AC58" s="98"/>
      <c r="AD58" s="98"/>
      <c r="AE58" s="98"/>
      <c r="AM58" s="20"/>
      <c r="AN58" s="96"/>
      <c r="AO58" s="96"/>
      <c r="AP58" s="96"/>
      <c r="AQ58" s="96"/>
      <c r="AR58" s="98"/>
      <c r="AV58" s="113"/>
      <c r="AW58" s="113"/>
      <c r="AY58" s="97"/>
    </row>
    <row r="59" spans="1:51" x14ac:dyDescent="0.25">
      <c r="B59" s="114"/>
      <c r="C59" s="99"/>
      <c r="D59" s="99"/>
      <c r="E59" s="99"/>
      <c r="F59" s="99"/>
      <c r="G59" s="99"/>
      <c r="H59" s="99"/>
      <c r="I59" s="100"/>
      <c r="J59" s="100"/>
      <c r="K59" s="100"/>
      <c r="L59" s="100"/>
      <c r="M59" s="100"/>
      <c r="N59" s="100"/>
      <c r="O59" s="100"/>
      <c r="P59" s="100"/>
      <c r="Q59" s="100"/>
      <c r="R59" s="100"/>
      <c r="S59" s="139"/>
      <c r="T59" s="139"/>
      <c r="U59" s="139"/>
      <c r="V59" s="139"/>
      <c r="W59" s="98"/>
      <c r="X59" s="98"/>
      <c r="Y59" s="98"/>
      <c r="Z59" s="98"/>
      <c r="AA59" s="98"/>
      <c r="AB59" s="98"/>
      <c r="AC59" s="98"/>
      <c r="AD59" s="98"/>
      <c r="AE59" s="98"/>
      <c r="AM59" s="20"/>
      <c r="AN59" s="96"/>
      <c r="AO59" s="96"/>
      <c r="AP59" s="96"/>
      <c r="AQ59" s="96"/>
      <c r="AR59" s="98"/>
      <c r="AV59" s="113"/>
      <c r="AW59" s="113"/>
      <c r="AY59" s="97"/>
    </row>
    <row r="60" spans="1:51" x14ac:dyDescent="0.25">
      <c r="B60" s="168"/>
      <c r="C60" s="99"/>
      <c r="D60" s="99"/>
      <c r="E60" s="99"/>
      <c r="F60" s="99"/>
      <c r="G60" s="99"/>
      <c r="H60" s="99"/>
      <c r="I60" s="100"/>
      <c r="J60" s="100"/>
      <c r="K60" s="100"/>
      <c r="L60" s="100"/>
      <c r="M60" s="100"/>
      <c r="N60" s="100"/>
      <c r="O60" s="100"/>
      <c r="P60" s="100"/>
      <c r="Q60" s="100"/>
      <c r="R60" s="100"/>
      <c r="S60" s="139"/>
      <c r="T60" s="139"/>
      <c r="U60" s="139"/>
      <c r="V60" s="139"/>
      <c r="W60" s="98"/>
      <c r="X60" s="98"/>
      <c r="Y60" s="98"/>
      <c r="Z60" s="98"/>
      <c r="AA60" s="98"/>
      <c r="AB60" s="98"/>
      <c r="AC60" s="98"/>
      <c r="AD60" s="98"/>
      <c r="AE60" s="98"/>
      <c r="AM60" s="20"/>
      <c r="AN60" s="96"/>
      <c r="AO60" s="96"/>
      <c r="AP60" s="96"/>
      <c r="AQ60" s="96"/>
      <c r="AR60" s="98"/>
      <c r="AV60" s="113"/>
      <c r="AW60" s="113"/>
      <c r="AY60" s="97"/>
    </row>
    <row r="61" spans="1:51" x14ac:dyDescent="0.25">
      <c r="B61" s="115"/>
      <c r="C61" s="99"/>
      <c r="D61" s="99"/>
      <c r="E61" s="99"/>
      <c r="F61" s="99"/>
      <c r="G61" s="99"/>
      <c r="H61" s="99"/>
      <c r="I61" s="100"/>
      <c r="J61" s="100"/>
      <c r="K61" s="100"/>
      <c r="L61" s="100"/>
      <c r="M61" s="100"/>
      <c r="N61" s="100"/>
      <c r="O61" s="100"/>
      <c r="P61" s="100"/>
      <c r="Q61" s="100"/>
      <c r="R61" s="100"/>
      <c r="S61" s="139"/>
      <c r="T61" s="139"/>
      <c r="U61" s="139"/>
      <c r="V61" s="139"/>
      <c r="W61" s="98"/>
      <c r="X61" s="98"/>
      <c r="Y61" s="98"/>
      <c r="Z61" s="98"/>
      <c r="AA61" s="98"/>
      <c r="AB61" s="98"/>
      <c r="AC61" s="98"/>
      <c r="AD61" s="98"/>
      <c r="AE61" s="98"/>
      <c r="AM61" s="20"/>
      <c r="AN61" s="96"/>
      <c r="AO61" s="96"/>
      <c r="AP61" s="96"/>
      <c r="AQ61" s="96"/>
      <c r="AR61" s="98"/>
      <c r="AV61" s="113"/>
      <c r="AW61" s="113"/>
      <c r="AY61" s="97"/>
    </row>
    <row r="62" spans="1:51" x14ac:dyDescent="0.25">
      <c r="B62" s="213"/>
      <c r="C62" s="99"/>
      <c r="D62" s="99"/>
      <c r="E62" s="99"/>
      <c r="F62" s="99"/>
      <c r="G62" s="99"/>
      <c r="H62" s="99"/>
      <c r="I62" s="100"/>
      <c r="J62" s="100"/>
      <c r="K62" s="100"/>
      <c r="L62" s="100"/>
      <c r="M62" s="100"/>
      <c r="N62" s="100"/>
      <c r="O62" s="100"/>
      <c r="P62" s="100"/>
      <c r="Q62" s="100"/>
      <c r="R62" s="100"/>
      <c r="S62" s="139"/>
      <c r="T62" s="139"/>
      <c r="U62" s="139"/>
      <c r="V62" s="139"/>
      <c r="W62" s="98"/>
      <c r="X62" s="98"/>
      <c r="Y62" s="98"/>
      <c r="Z62" s="98"/>
      <c r="AA62" s="98"/>
      <c r="AB62" s="98"/>
      <c r="AC62" s="98"/>
      <c r="AD62" s="98"/>
      <c r="AE62" s="98"/>
      <c r="AM62" s="20"/>
      <c r="AN62" s="96"/>
      <c r="AO62" s="96"/>
      <c r="AP62" s="96"/>
      <c r="AQ62" s="96"/>
      <c r="AR62" s="98"/>
      <c r="AV62" s="113"/>
      <c r="AW62" s="113"/>
      <c r="AY62" s="97"/>
    </row>
    <row r="63" spans="1:51" x14ac:dyDescent="0.25">
      <c r="B63" s="123"/>
      <c r="C63" s="99"/>
      <c r="D63" s="99"/>
      <c r="E63" s="99"/>
      <c r="F63" s="99"/>
      <c r="G63" s="99"/>
      <c r="H63" s="99"/>
      <c r="I63" s="100"/>
      <c r="J63" s="100"/>
      <c r="K63" s="100"/>
      <c r="L63" s="100"/>
      <c r="M63" s="100"/>
      <c r="N63" s="100"/>
      <c r="O63" s="100"/>
      <c r="P63" s="100"/>
      <c r="Q63" s="100"/>
      <c r="R63" s="100"/>
      <c r="S63" s="139"/>
      <c r="T63" s="139"/>
      <c r="U63" s="139"/>
      <c r="V63" s="139"/>
      <c r="W63" s="98"/>
      <c r="X63" s="98"/>
      <c r="Y63" s="98"/>
      <c r="Z63" s="98"/>
      <c r="AA63" s="98"/>
      <c r="AB63" s="98"/>
      <c r="AC63" s="98"/>
      <c r="AD63" s="98"/>
      <c r="AE63" s="98"/>
      <c r="AM63" s="20"/>
      <c r="AN63" s="96"/>
      <c r="AO63" s="96"/>
      <c r="AP63" s="96"/>
      <c r="AQ63" s="96"/>
      <c r="AR63" s="98"/>
      <c r="AV63" s="113"/>
      <c r="AW63" s="113"/>
      <c r="AY63" s="97"/>
    </row>
    <row r="64" spans="1:51" x14ac:dyDescent="0.25">
      <c r="B64" s="199"/>
      <c r="C64" s="99"/>
      <c r="D64" s="99"/>
      <c r="E64" s="99"/>
      <c r="F64" s="99"/>
      <c r="G64" s="99"/>
      <c r="H64" s="99"/>
      <c r="I64" s="100"/>
      <c r="J64" s="100"/>
      <c r="K64" s="100"/>
      <c r="L64" s="100"/>
      <c r="M64" s="100"/>
      <c r="N64" s="100"/>
      <c r="O64" s="100"/>
      <c r="P64" s="100"/>
      <c r="Q64" s="100"/>
      <c r="R64" s="100"/>
      <c r="S64" s="139"/>
      <c r="T64" s="139"/>
      <c r="U64" s="139"/>
      <c r="V64" s="139"/>
      <c r="W64" s="98"/>
      <c r="X64" s="98"/>
      <c r="Y64" s="98"/>
      <c r="Z64" s="98"/>
      <c r="AA64" s="98"/>
      <c r="AB64" s="98"/>
      <c r="AC64" s="98"/>
      <c r="AD64" s="98"/>
      <c r="AE64" s="98"/>
      <c r="AM64" s="20"/>
      <c r="AN64" s="96"/>
      <c r="AO64" s="96"/>
      <c r="AP64" s="96"/>
      <c r="AQ64" s="96"/>
      <c r="AR64" s="98"/>
      <c r="AV64" s="113"/>
      <c r="AW64" s="113"/>
      <c r="AY64" s="97"/>
    </row>
    <row r="65" spans="1:51" x14ac:dyDescent="0.25">
      <c r="B65" s="123"/>
      <c r="C65" s="99"/>
      <c r="D65" s="99"/>
      <c r="E65" s="99"/>
      <c r="F65" s="99"/>
      <c r="G65" s="99"/>
      <c r="H65" s="99"/>
      <c r="I65" s="100"/>
      <c r="J65" s="100"/>
      <c r="K65" s="100"/>
      <c r="L65" s="100"/>
      <c r="M65" s="100"/>
      <c r="N65" s="100"/>
      <c r="O65" s="100"/>
      <c r="P65" s="100"/>
      <c r="Q65" s="100"/>
      <c r="R65" s="100"/>
      <c r="S65" s="139"/>
      <c r="T65" s="139"/>
      <c r="U65" s="139"/>
      <c r="V65" s="139"/>
      <c r="W65" s="98"/>
      <c r="X65" s="98"/>
      <c r="Y65" s="98"/>
      <c r="Z65" s="98"/>
      <c r="AA65" s="98"/>
      <c r="AB65" s="98"/>
      <c r="AC65" s="98"/>
      <c r="AD65" s="98"/>
      <c r="AE65" s="98"/>
      <c r="AM65" s="20"/>
      <c r="AN65" s="96"/>
      <c r="AO65" s="96"/>
      <c r="AP65" s="96"/>
      <c r="AQ65" s="96"/>
      <c r="AR65" s="98"/>
      <c r="AV65" s="113"/>
      <c r="AW65" s="113"/>
      <c r="AY65" s="97"/>
    </row>
    <row r="66" spans="1:51" x14ac:dyDescent="0.25">
      <c r="B66" s="199"/>
      <c r="C66" s="99"/>
      <c r="D66" s="99"/>
      <c r="E66" s="99"/>
      <c r="F66" s="99"/>
      <c r="G66" s="99"/>
      <c r="H66" s="99"/>
      <c r="I66" s="100"/>
      <c r="J66" s="100"/>
      <c r="K66" s="100"/>
      <c r="L66" s="100"/>
      <c r="M66" s="100"/>
      <c r="N66" s="100"/>
      <c r="O66" s="100"/>
      <c r="P66" s="100"/>
      <c r="Q66" s="100"/>
      <c r="R66" s="100"/>
      <c r="S66" s="139"/>
      <c r="T66" s="139"/>
      <c r="U66" s="139"/>
      <c r="V66" s="139"/>
      <c r="W66" s="98"/>
      <c r="X66" s="98"/>
      <c r="Y66" s="98"/>
      <c r="Z66" s="98"/>
      <c r="AA66" s="98"/>
      <c r="AB66" s="98"/>
      <c r="AC66" s="98"/>
      <c r="AD66" s="98"/>
      <c r="AE66" s="98"/>
      <c r="AM66" s="20"/>
      <c r="AN66" s="96"/>
      <c r="AO66" s="96"/>
      <c r="AP66" s="96"/>
      <c r="AQ66" s="96"/>
      <c r="AR66" s="98"/>
      <c r="AV66" s="113"/>
      <c r="AW66" s="113"/>
      <c r="AY66" s="97"/>
    </row>
    <row r="67" spans="1:51" x14ac:dyDescent="0.25">
      <c r="B67" s="123"/>
      <c r="C67" s="99"/>
      <c r="D67" s="99"/>
      <c r="E67" s="99"/>
      <c r="F67" s="99"/>
      <c r="G67" s="99"/>
      <c r="H67" s="99"/>
      <c r="I67" s="100"/>
      <c r="J67" s="100"/>
      <c r="K67" s="100"/>
      <c r="L67" s="100"/>
      <c r="M67" s="100"/>
      <c r="N67" s="100"/>
      <c r="O67" s="100"/>
      <c r="P67" s="100"/>
      <c r="Q67" s="100"/>
      <c r="R67" s="100"/>
      <c r="S67" s="139"/>
      <c r="T67" s="139"/>
      <c r="U67" s="139"/>
      <c r="V67" s="139"/>
      <c r="W67" s="98"/>
      <c r="X67" s="98"/>
      <c r="Y67" s="98"/>
      <c r="Z67" s="98"/>
      <c r="AA67" s="98"/>
      <c r="AB67" s="98"/>
      <c r="AC67" s="98"/>
      <c r="AD67" s="98"/>
      <c r="AE67" s="98"/>
      <c r="AM67" s="20"/>
      <c r="AN67" s="96"/>
      <c r="AO67" s="96"/>
      <c r="AP67" s="96"/>
      <c r="AQ67" s="96"/>
      <c r="AR67" s="98"/>
      <c r="AV67" s="113"/>
      <c r="AW67" s="113"/>
      <c r="AY67" s="97"/>
    </row>
    <row r="68" spans="1:51" x14ac:dyDescent="0.25">
      <c r="B68" s="199"/>
      <c r="C68" s="99"/>
      <c r="D68" s="99"/>
      <c r="E68" s="99"/>
      <c r="F68" s="99"/>
      <c r="G68" s="99"/>
      <c r="H68" s="99"/>
      <c r="I68" s="100"/>
      <c r="J68" s="100"/>
      <c r="K68" s="100"/>
      <c r="L68" s="100"/>
      <c r="M68" s="100"/>
      <c r="N68" s="100"/>
      <c r="O68" s="100"/>
      <c r="P68" s="100"/>
      <c r="Q68" s="100"/>
      <c r="R68" s="100"/>
      <c r="S68" s="139"/>
      <c r="T68" s="139"/>
      <c r="U68" s="139"/>
      <c r="V68" s="139"/>
      <c r="W68" s="98"/>
      <c r="X68" s="98"/>
      <c r="Y68" s="98"/>
      <c r="Z68" s="98"/>
      <c r="AA68" s="98"/>
      <c r="AB68" s="98"/>
      <c r="AC68" s="98"/>
      <c r="AD68" s="98"/>
      <c r="AE68" s="98"/>
      <c r="AM68" s="20"/>
      <c r="AN68" s="96"/>
      <c r="AO68" s="96"/>
      <c r="AP68" s="96"/>
      <c r="AQ68" s="96"/>
      <c r="AR68" s="98"/>
      <c r="AV68" s="113"/>
      <c r="AW68" s="113"/>
      <c r="AY68" s="97"/>
    </row>
    <row r="69" spans="1:51" x14ac:dyDescent="0.25">
      <c r="B69" s="114"/>
      <c r="C69" s="99"/>
      <c r="D69" s="99"/>
      <c r="E69" s="99"/>
      <c r="F69" s="99"/>
      <c r="G69" s="99"/>
      <c r="H69" s="99"/>
      <c r="I69" s="100"/>
      <c r="J69" s="100"/>
      <c r="K69" s="100"/>
      <c r="L69" s="100"/>
      <c r="M69" s="100"/>
      <c r="N69" s="100"/>
      <c r="O69" s="100"/>
      <c r="P69" s="100"/>
      <c r="Q69" s="100"/>
      <c r="R69" s="100"/>
      <c r="S69" s="139"/>
      <c r="T69" s="139"/>
      <c r="U69" s="139"/>
      <c r="V69" s="139"/>
      <c r="W69" s="98"/>
      <c r="X69" s="98"/>
      <c r="Y69" s="98"/>
      <c r="Z69" s="98"/>
      <c r="AA69" s="98"/>
      <c r="AB69" s="98"/>
      <c r="AC69" s="98"/>
      <c r="AD69" s="98"/>
      <c r="AE69" s="98"/>
      <c r="AM69" s="20"/>
      <c r="AN69" s="96"/>
      <c r="AO69" s="96"/>
      <c r="AP69" s="96"/>
      <c r="AQ69" s="96"/>
      <c r="AR69" s="98"/>
      <c r="AV69" s="113"/>
      <c r="AW69" s="113"/>
      <c r="AY69" s="97"/>
    </row>
    <row r="70" spans="1:51" x14ac:dyDescent="0.25">
      <c r="B70" s="123"/>
      <c r="C70" s="99"/>
      <c r="D70" s="99"/>
      <c r="E70" s="99"/>
      <c r="F70" s="99"/>
      <c r="G70" s="99"/>
      <c r="H70" s="99"/>
      <c r="I70" s="100"/>
      <c r="J70" s="100"/>
      <c r="K70" s="100"/>
      <c r="L70" s="100"/>
      <c r="M70" s="100"/>
      <c r="N70" s="100"/>
      <c r="O70" s="100"/>
      <c r="P70" s="100"/>
      <c r="Q70" s="100"/>
      <c r="R70" s="100"/>
      <c r="S70" s="139"/>
      <c r="T70" s="139"/>
      <c r="U70" s="139"/>
      <c r="V70" s="139"/>
      <c r="W70" s="98"/>
      <c r="X70" s="98"/>
      <c r="Y70" s="98"/>
      <c r="Z70" s="98"/>
      <c r="AA70" s="98"/>
      <c r="AB70" s="98"/>
      <c r="AC70" s="98"/>
      <c r="AD70" s="98"/>
      <c r="AE70" s="98"/>
      <c r="AM70" s="20"/>
      <c r="AN70" s="96"/>
      <c r="AO70" s="96"/>
      <c r="AP70" s="96"/>
      <c r="AQ70" s="96"/>
      <c r="AR70" s="98"/>
      <c r="AV70" s="113"/>
      <c r="AW70" s="113"/>
      <c r="AY70" s="97"/>
    </row>
    <row r="71" spans="1:51" x14ac:dyDescent="0.25">
      <c r="B71" s="114"/>
      <c r="C71" s="99"/>
      <c r="D71" s="99"/>
      <c r="E71" s="99"/>
      <c r="F71" s="99"/>
      <c r="G71" s="99"/>
      <c r="H71" s="99"/>
      <c r="I71" s="100"/>
      <c r="J71" s="100"/>
      <c r="K71" s="100"/>
      <c r="L71" s="100"/>
      <c r="M71" s="100"/>
      <c r="N71" s="100"/>
      <c r="O71" s="100"/>
      <c r="P71" s="100"/>
      <c r="Q71" s="100"/>
      <c r="R71" s="100"/>
      <c r="S71" s="139"/>
      <c r="T71" s="139"/>
      <c r="U71" s="139"/>
      <c r="V71" s="139"/>
      <c r="W71" s="98"/>
      <c r="X71" s="98"/>
      <c r="Y71" s="98"/>
      <c r="Z71" s="98"/>
      <c r="AA71" s="98"/>
      <c r="AB71" s="98"/>
      <c r="AC71" s="98"/>
      <c r="AD71" s="98"/>
      <c r="AE71" s="98"/>
      <c r="AM71" s="20"/>
      <c r="AN71" s="96"/>
      <c r="AO71" s="96"/>
      <c r="AP71" s="96"/>
      <c r="AQ71" s="96"/>
      <c r="AR71" s="98"/>
      <c r="AV71" s="113"/>
      <c r="AW71" s="113"/>
      <c r="AY71" s="97"/>
    </row>
    <row r="72" spans="1:51" x14ac:dyDescent="0.25">
      <c r="B72" s="81"/>
      <c r="C72" s="99"/>
      <c r="D72" s="99"/>
      <c r="E72" s="99"/>
      <c r="F72" s="99"/>
      <c r="G72" s="99"/>
      <c r="H72" s="99"/>
      <c r="I72" s="100"/>
      <c r="J72" s="100"/>
      <c r="K72" s="100"/>
      <c r="L72" s="100"/>
      <c r="M72" s="100"/>
      <c r="N72" s="100"/>
      <c r="O72" s="100"/>
      <c r="P72" s="100"/>
      <c r="Q72" s="100"/>
      <c r="R72" s="100"/>
      <c r="S72" s="139"/>
      <c r="T72" s="139"/>
      <c r="U72" s="139"/>
      <c r="V72" s="139"/>
      <c r="W72" s="98"/>
      <c r="X72" s="98"/>
      <c r="Y72" s="98"/>
      <c r="Z72" s="98"/>
      <c r="AA72" s="98"/>
      <c r="AB72" s="98"/>
      <c r="AC72" s="98"/>
      <c r="AD72" s="98"/>
      <c r="AE72" s="98"/>
      <c r="AM72" s="20"/>
      <c r="AN72" s="96"/>
      <c r="AO72" s="96"/>
      <c r="AP72" s="96"/>
      <c r="AQ72" s="96"/>
      <c r="AR72" s="98"/>
      <c r="AV72" s="113"/>
      <c r="AW72" s="113"/>
      <c r="AY72" s="97"/>
    </row>
    <row r="73" spans="1:51" x14ac:dyDescent="0.25">
      <c r="B73" s="81"/>
      <c r="C73" s="99"/>
      <c r="D73" s="99"/>
      <c r="E73" s="99"/>
      <c r="F73" s="99"/>
      <c r="G73" s="99"/>
      <c r="H73" s="99"/>
      <c r="I73" s="100"/>
      <c r="J73" s="100"/>
      <c r="K73" s="100"/>
      <c r="L73" s="100"/>
      <c r="M73" s="100"/>
      <c r="N73" s="100"/>
      <c r="O73" s="100"/>
      <c r="P73" s="100"/>
      <c r="Q73" s="100"/>
      <c r="R73" s="100"/>
      <c r="S73" s="139"/>
      <c r="T73" s="139"/>
      <c r="U73" s="139"/>
      <c r="V73" s="139"/>
      <c r="W73" s="98"/>
      <c r="X73" s="98"/>
      <c r="Y73" s="98"/>
      <c r="Z73" s="98"/>
      <c r="AA73" s="98"/>
      <c r="AB73" s="98"/>
      <c r="AC73" s="98"/>
      <c r="AD73" s="98"/>
      <c r="AE73" s="98"/>
      <c r="AM73" s="20"/>
      <c r="AN73" s="96"/>
      <c r="AO73" s="96"/>
      <c r="AP73" s="96"/>
      <c r="AQ73" s="96"/>
      <c r="AR73" s="98"/>
      <c r="AV73" s="113"/>
      <c r="AW73" s="113"/>
      <c r="AY73" s="97"/>
    </row>
    <row r="74" spans="1:51" x14ac:dyDescent="0.25">
      <c r="B74" s="81"/>
      <c r="C74" s="99"/>
      <c r="D74" s="99"/>
      <c r="E74" s="99"/>
      <c r="F74" s="99"/>
      <c r="G74" s="99"/>
      <c r="H74" s="99"/>
      <c r="I74" s="100"/>
      <c r="J74" s="100"/>
      <c r="K74" s="100"/>
      <c r="L74" s="100"/>
      <c r="M74" s="100"/>
      <c r="N74" s="100"/>
      <c r="O74" s="100"/>
      <c r="P74" s="100"/>
      <c r="Q74" s="100"/>
      <c r="R74" s="100"/>
      <c r="S74" s="139"/>
      <c r="T74" s="139"/>
      <c r="U74" s="139"/>
      <c r="V74" s="139"/>
      <c r="W74" s="98"/>
      <c r="X74" s="98"/>
      <c r="Y74" s="98"/>
      <c r="Z74" s="98"/>
      <c r="AA74" s="98"/>
      <c r="AB74" s="98"/>
      <c r="AC74" s="98"/>
      <c r="AD74" s="98"/>
      <c r="AE74" s="98"/>
      <c r="AM74" s="20"/>
      <c r="AN74" s="96"/>
      <c r="AO74" s="96"/>
      <c r="AP74" s="96"/>
      <c r="AQ74" s="96"/>
      <c r="AR74" s="98"/>
      <c r="AV74" s="113"/>
      <c r="AW74" s="113"/>
      <c r="AY74" s="97"/>
    </row>
    <row r="75" spans="1:51" x14ac:dyDescent="0.25">
      <c r="B75" s="81"/>
      <c r="C75" s="99"/>
      <c r="D75" s="99"/>
      <c r="E75" s="99"/>
      <c r="F75" s="99"/>
      <c r="G75" s="99"/>
      <c r="H75" s="99"/>
      <c r="I75" s="100"/>
      <c r="J75" s="100"/>
      <c r="K75" s="100"/>
      <c r="L75" s="100"/>
      <c r="M75" s="100"/>
      <c r="N75" s="100"/>
      <c r="O75" s="100"/>
      <c r="P75" s="100"/>
      <c r="Q75" s="100"/>
      <c r="R75" s="100"/>
      <c r="S75" s="139"/>
      <c r="T75" s="139"/>
      <c r="U75" s="139"/>
      <c r="V75" s="139"/>
      <c r="W75" s="98"/>
      <c r="X75" s="98"/>
      <c r="Y75" s="98"/>
      <c r="Z75" s="98"/>
      <c r="AA75" s="98"/>
      <c r="AB75" s="98"/>
      <c r="AC75" s="98"/>
      <c r="AD75" s="98"/>
      <c r="AE75" s="98"/>
      <c r="AM75" s="20"/>
      <c r="AN75" s="96"/>
      <c r="AO75" s="96"/>
      <c r="AP75" s="96"/>
      <c r="AQ75" s="96"/>
      <c r="AR75" s="98"/>
      <c r="AV75" s="113"/>
      <c r="AW75" s="113"/>
      <c r="AY75" s="97"/>
    </row>
    <row r="76" spans="1:51" x14ac:dyDescent="0.25">
      <c r="B76" s="81"/>
      <c r="C76" s="99"/>
      <c r="D76" s="99"/>
      <c r="E76" s="99"/>
      <c r="F76" s="99"/>
      <c r="G76" s="99"/>
      <c r="H76" s="99"/>
      <c r="I76" s="100"/>
      <c r="J76" s="100"/>
      <c r="K76" s="100"/>
      <c r="L76" s="100"/>
      <c r="M76" s="100"/>
      <c r="N76" s="100"/>
      <c r="O76" s="100"/>
      <c r="P76" s="100"/>
      <c r="Q76" s="100"/>
      <c r="R76" s="100"/>
      <c r="S76" s="139"/>
      <c r="T76" s="139"/>
      <c r="U76" s="139"/>
      <c r="V76" s="139"/>
      <c r="W76" s="98"/>
      <c r="X76" s="98"/>
      <c r="Y76" s="98"/>
      <c r="Z76" s="98"/>
      <c r="AA76" s="98"/>
      <c r="AB76" s="98"/>
      <c r="AC76" s="98"/>
      <c r="AD76" s="98"/>
      <c r="AE76" s="98"/>
      <c r="AM76" s="20"/>
      <c r="AN76" s="96"/>
      <c r="AO76" s="96"/>
      <c r="AP76" s="96"/>
      <c r="AQ76" s="96"/>
      <c r="AR76" s="98"/>
      <c r="AV76" s="113"/>
      <c r="AW76" s="113"/>
      <c r="AY76" s="97"/>
    </row>
    <row r="77" spans="1:51" x14ac:dyDescent="0.25">
      <c r="B77" s="136"/>
      <c r="C77" s="99"/>
      <c r="D77" s="99"/>
      <c r="E77" s="99"/>
      <c r="F77" s="99"/>
      <c r="G77" s="99"/>
      <c r="H77" s="99"/>
      <c r="I77" s="100"/>
      <c r="J77" s="100"/>
      <c r="K77" s="100"/>
      <c r="L77" s="100"/>
      <c r="M77" s="100"/>
      <c r="N77" s="100"/>
      <c r="O77" s="100"/>
      <c r="P77" s="100"/>
      <c r="Q77" s="100"/>
      <c r="R77" s="100"/>
      <c r="S77" s="139"/>
      <c r="T77" s="139"/>
      <c r="U77" s="139"/>
      <c r="V77" s="139"/>
      <c r="W77" s="98"/>
      <c r="X77" s="98"/>
      <c r="Y77" s="98"/>
      <c r="Z77" s="98"/>
      <c r="AA77" s="98"/>
      <c r="AB77" s="98"/>
      <c r="AC77" s="98"/>
      <c r="AD77" s="98"/>
      <c r="AE77" s="98"/>
      <c r="AM77" s="20"/>
      <c r="AN77" s="96"/>
      <c r="AO77" s="96"/>
      <c r="AP77" s="96"/>
      <c r="AQ77" s="96"/>
      <c r="AR77" s="98"/>
      <c r="AV77" s="113"/>
      <c r="AW77" s="113"/>
      <c r="AY77" s="97"/>
    </row>
    <row r="78" spans="1:51" x14ac:dyDescent="0.25">
      <c r="A78" s="98"/>
      <c r="B78" s="116"/>
      <c r="C78" s="115"/>
      <c r="D78" s="109"/>
      <c r="E78" s="115"/>
      <c r="F78" s="115"/>
      <c r="G78" s="99"/>
      <c r="H78" s="99"/>
      <c r="I78" s="99"/>
      <c r="J78" s="100"/>
      <c r="K78" s="100"/>
      <c r="L78" s="100"/>
      <c r="M78" s="100"/>
      <c r="N78" s="100"/>
      <c r="O78" s="100"/>
      <c r="P78" s="100"/>
      <c r="Q78" s="100"/>
      <c r="R78" s="100"/>
      <c r="S78" s="100"/>
      <c r="T78" s="214"/>
      <c r="U78" s="215"/>
      <c r="V78" s="215"/>
      <c r="AS78" s="94"/>
      <c r="AT78" s="94"/>
      <c r="AU78" s="94"/>
      <c r="AV78" s="94"/>
      <c r="AW78" s="94"/>
      <c r="AX78" s="94"/>
      <c r="AY78" s="94"/>
    </row>
    <row r="79" spans="1:51" x14ac:dyDescent="0.25">
      <c r="A79" s="98"/>
      <c r="B79" s="117"/>
      <c r="C79" s="118"/>
      <c r="D79" s="119"/>
      <c r="E79" s="118"/>
      <c r="F79" s="118"/>
      <c r="G79" s="118"/>
      <c r="H79" s="118"/>
      <c r="I79" s="118"/>
      <c r="J79" s="120"/>
      <c r="K79" s="120"/>
      <c r="L79" s="120"/>
      <c r="M79" s="120"/>
      <c r="N79" s="120"/>
      <c r="O79" s="120"/>
      <c r="P79" s="120"/>
      <c r="Q79" s="120"/>
      <c r="R79" s="120"/>
      <c r="S79" s="120"/>
      <c r="T79" s="216"/>
      <c r="U79" s="217"/>
      <c r="V79" s="217"/>
      <c r="AS79" s="94"/>
      <c r="AT79" s="94"/>
      <c r="AU79" s="94"/>
      <c r="AV79" s="94"/>
      <c r="AW79" s="94"/>
      <c r="AX79" s="94"/>
      <c r="AY79" s="94"/>
    </row>
    <row r="80" spans="1:51" x14ac:dyDescent="0.25">
      <c r="A80" s="98"/>
      <c r="B80" s="117"/>
      <c r="C80" s="118"/>
      <c r="D80" s="119"/>
      <c r="E80" s="118"/>
      <c r="F80" s="118"/>
      <c r="G80" s="118"/>
      <c r="H80" s="118"/>
      <c r="I80" s="118"/>
      <c r="J80" s="120"/>
      <c r="K80" s="120"/>
      <c r="L80" s="120"/>
      <c r="M80" s="120"/>
      <c r="N80" s="120"/>
      <c r="O80" s="120"/>
      <c r="P80" s="120"/>
      <c r="Q80" s="120"/>
      <c r="R80" s="120"/>
      <c r="S80" s="120"/>
      <c r="T80" s="216"/>
      <c r="U80" s="217"/>
      <c r="V80" s="217"/>
      <c r="AS80" s="94"/>
      <c r="AT80" s="94"/>
      <c r="AU80" s="94"/>
      <c r="AV80" s="94"/>
      <c r="AW80" s="94"/>
      <c r="AX80" s="94"/>
      <c r="AY80" s="94"/>
    </row>
    <row r="81" spans="1:51" x14ac:dyDescent="0.25">
      <c r="A81" s="98"/>
      <c r="B81" s="218"/>
      <c r="C81" s="118"/>
      <c r="D81" s="119"/>
      <c r="E81" s="118"/>
      <c r="F81" s="118"/>
      <c r="G81" s="118"/>
      <c r="H81" s="118"/>
      <c r="I81" s="118"/>
      <c r="J81" s="120"/>
      <c r="K81" s="120"/>
      <c r="L81" s="120"/>
      <c r="M81" s="120"/>
      <c r="N81" s="120"/>
      <c r="O81" s="120"/>
      <c r="P81" s="120"/>
      <c r="Q81" s="120"/>
      <c r="R81" s="120"/>
      <c r="S81" s="120"/>
      <c r="T81" s="216"/>
      <c r="U81" s="217"/>
      <c r="V81" s="217"/>
      <c r="AS81" s="94"/>
      <c r="AT81" s="94"/>
      <c r="AU81" s="94"/>
      <c r="AV81" s="94"/>
      <c r="AW81" s="94"/>
      <c r="AX81" s="94"/>
      <c r="AY81" s="94"/>
    </row>
    <row r="82" spans="1:51" x14ac:dyDescent="0.25">
      <c r="B82" s="218"/>
      <c r="C82" s="161"/>
      <c r="D82" s="161"/>
      <c r="E82" s="161"/>
      <c r="F82" s="161"/>
      <c r="G82" s="161"/>
      <c r="H82" s="161"/>
      <c r="I82" s="161"/>
      <c r="J82" s="161"/>
      <c r="K82" s="161"/>
      <c r="L82" s="161"/>
      <c r="M82" s="161"/>
      <c r="N82" s="161"/>
      <c r="O82" s="219"/>
      <c r="P82" s="220"/>
      <c r="Q82" s="220"/>
      <c r="R82" s="161"/>
      <c r="S82" s="161"/>
      <c r="T82" s="161"/>
      <c r="U82" s="161"/>
      <c r="V82" s="161"/>
      <c r="AS82" s="94"/>
      <c r="AT82" s="94"/>
      <c r="AU82" s="94"/>
      <c r="AV82" s="94"/>
      <c r="AW82" s="94"/>
      <c r="AX82" s="94"/>
      <c r="AY82" s="94"/>
    </row>
    <row r="83" spans="1:51" x14ac:dyDescent="0.25">
      <c r="B83" s="218"/>
      <c r="C83" s="161"/>
      <c r="D83" s="161"/>
      <c r="E83" s="161"/>
      <c r="F83" s="161"/>
      <c r="G83" s="161"/>
      <c r="H83" s="161"/>
      <c r="I83" s="161"/>
      <c r="J83" s="161"/>
      <c r="K83" s="161"/>
      <c r="L83" s="161"/>
      <c r="M83" s="161"/>
      <c r="N83" s="161"/>
      <c r="O83" s="219"/>
      <c r="P83" s="220"/>
      <c r="Q83" s="220"/>
      <c r="R83" s="161"/>
      <c r="S83" s="161"/>
      <c r="T83" s="161"/>
      <c r="U83" s="161"/>
      <c r="V83" s="161"/>
      <c r="AS83" s="94"/>
      <c r="AT83" s="94"/>
      <c r="AU83" s="94"/>
      <c r="AV83" s="94"/>
      <c r="AW83" s="94"/>
      <c r="AX83" s="94"/>
      <c r="AY83" s="94"/>
    </row>
    <row r="84" spans="1:51" x14ac:dyDescent="0.25">
      <c r="B84" s="161"/>
      <c r="C84" s="161"/>
      <c r="D84" s="161"/>
      <c r="E84" s="161"/>
      <c r="F84" s="161"/>
      <c r="G84" s="161"/>
      <c r="H84" s="161"/>
      <c r="I84" s="161"/>
      <c r="J84" s="161"/>
      <c r="K84" s="161"/>
      <c r="L84" s="161"/>
      <c r="M84" s="161"/>
      <c r="N84" s="161"/>
      <c r="O84" s="219"/>
      <c r="P84" s="220"/>
      <c r="Q84" s="220"/>
      <c r="R84" s="161"/>
      <c r="S84" s="161"/>
      <c r="T84" s="161"/>
      <c r="U84" s="161"/>
      <c r="V84" s="161"/>
      <c r="AS84" s="94"/>
      <c r="AT84" s="94"/>
      <c r="AU84" s="94"/>
      <c r="AV84" s="94"/>
      <c r="AW84" s="94"/>
      <c r="AX84" s="94"/>
      <c r="AY84" s="94"/>
    </row>
    <row r="85" spans="1:51" x14ac:dyDescent="0.25">
      <c r="B85" s="161"/>
      <c r="C85" s="161"/>
      <c r="D85" s="161"/>
      <c r="E85" s="161"/>
      <c r="F85" s="161"/>
      <c r="G85" s="161"/>
      <c r="H85" s="161"/>
      <c r="I85" s="161"/>
      <c r="J85" s="161"/>
      <c r="K85" s="161"/>
      <c r="L85" s="161"/>
      <c r="M85" s="161"/>
      <c r="N85" s="161"/>
      <c r="O85" s="219"/>
      <c r="P85" s="220"/>
      <c r="Q85" s="220"/>
      <c r="R85" s="220"/>
      <c r="S85" s="220"/>
      <c r="T85" s="161"/>
      <c r="U85" s="161"/>
      <c r="V85" s="161"/>
      <c r="AS85" s="94"/>
      <c r="AT85" s="94"/>
      <c r="AU85" s="94"/>
      <c r="AV85" s="94"/>
      <c r="AW85" s="94"/>
      <c r="AX85" s="94"/>
      <c r="AY85" s="94"/>
    </row>
    <row r="86" spans="1:51" x14ac:dyDescent="0.25">
      <c r="B86" s="161"/>
      <c r="C86" s="161"/>
      <c r="D86" s="161"/>
      <c r="E86" s="161"/>
      <c r="F86" s="161"/>
      <c r="G86" s="161"/>
      <c r="H86" s="161"/>
      <c r="I86" s="161"/>
      <c r="J86" s="161"/>
      <c r="K86" s="161"/>
      <c r="L86" s="161"/>
      <c r="M86" s="161"/>
      <c r="N86" s="161"/>
      <c r="O86" s="219"/>
      <c r="P86" s="220"/>
      <c r="Q86" s="220"/>
      <c r="R86" s="220"/>
      <c r="S86" s="220"/>
      <c r="T86" s="220"/>
      <c r="U86" s="161"/>
      <c r="V86" s="161"/>
      <c r="AS86" s="94"/>
      <c r="AT86" s="94"/>
      <c r="AU86" s="94"/>
      <c r="AV86" s="94"/>
      <c r="AW86" s="94"/>
      <c r="AX86" s="94"/>
      <c r="AY86" s="94"/>
    </row>
    <row r="87" spans="1:51" x14ac:dyDescent="0.25">
      <c r="B87" s="161"/>
      <c r="C87" s="161"/>
      <c r="D87" s="161"/>
      <c r="E87" s="161"/>
      <c r="F87" s="161"/>
      <c r="G87" s="161"/>
      <c r="H87" s="161"/>
      <c r="I87" s="161"/>
      <c r="J87" s="161"/>
      <c r="K87" s="161"/>
      <c r="L87" s="161"/>
      <c r="M87" s="161"/>
      <c r="N87" s="161"/>
      <c r="O87" s="219"/>
      <c r="P87" s="220"/>
      <c r="Q87" s="220"/>
      <c r="R87" s="220"/>
      <c r="S87" s="220"/>
      <c r="T87" s="220"/>
      <c r="U87" s="161"/>
      <c r="V87" s="161"/>
      <c r="AS87" s="94"/>
      <c r="AT87" s="94"/>
      <c r="AU87" s="94"/>
      <c r="AV87" s="94"/>
      <c r="AW87" s="94"/>
      <c r="AX87" s="94"/>
      <c r="AY87" s="94"/>
    </row>
    <row r="88" spans="1:51" x14ac:dyDescent="0.25">
      <c r="B88" s="161"/>
      <c r="C88" s="161"/>
      <c r="D88" s="161"/>
      <c r="E88" s="161"/>
      <c r="F88" s="161"/>
      <c r="G88" s="161"/>
      <c r="H88" s="161"/>
      <c r="I88" s="161"/>
      <c r="J88" s="161"/>
      <c r="K88" s="161"/>
      <c r="L88" s="161"/>
      <c r="M88" s="161"/>
      <c r="N88" s="161"/>
      <c r="O88" s="219"/>
      <c r="P88" s="220"/>
      <c r="Q88" s="161"/>
      <c r="R88" s="161"/>
      <c r="S88" s="161"/>
      <c r="T88" s="220"/>
      <c r="U88" s="161"/>
      <c r="V88" s="161"/>
      <c r="AS88" s="94"/>
      <c r="AT88" s="94"/>
      <c r="AU88" s="94"/>
      <c r="AV88" s="94"/>
      <c r="AW88" s="94"/>
      <c r="AX88" s="94"/>
      <c r="AY88" s="94"/>
    </row>
    <row r="89" spans="1:51" x14ac:dyDescent="0.25">
      <c r="O89" s="96"/>
      <c r="Q89" s="96"/>
      <c r="R89" s="96"/>
      <c r="S89" s="96"/>
      <c r="AS89" s="94"/>
      <c r="AT89" s="94"/>
      <c r="AU89" s="94"/>
      <c r="AV89" s="94"/>
      <c r="AW89" s="94"/>
      <c r="AX89" s="94"/>
      <c r="AY89" s="94"/>
    </row>
    <row r="90" spans="1:51" x14ac:dyDescent="0.25">
      <c r="O90" s="12"/>
      <c r="P90" s="96"/>
      <c r="Q90" s="96"/>
      <c r="R90" s="96"/>
      <c r="S90" s="96"/>
      <c r="T90" s="96"/>
      <c r="AS90" s="94"/>
      <c r="AT90" s="94"/>
      <c r="AU90" s="94"/>
      <c r="AV90" s="94"/>
      <c r="AW90" s="94"/>
      <c r="AX90" s="94"/>
      <c r="AY90" s="94"/>
    </row>
    <row r="91" spans="1:51" x14ac:dyDescent="0.25">
      <c r="O91" s="12"/>
      <c r="P91" s="96"/>
      <c r="Q91" s="96"/>
      <c r="R91" s="96"/>
      <c r="S91" s="96"/>
      <c r="T91" s="96"/>
      <c r="U91" s="96"/>
      <c r="AS91" s="94"/>
      <c r="AT91" s="94"/>
      <c r="AU91" s="94"/>
      <c r="AV91" s="94"/>
      <c r="AW91" s="94"/>
      <c r="AX91" s="94"/>
      <c r="AY91" s="94"/>
    </row>
    <row r="92" spans="1:51" x14ac:dyDescent="0.25">
      <c r="O92" s="12"/>
      <c r="P92" s="96"/>
      <c r="T92" s="96"/>
      <c r="U92" s="96"/>
      <c r="AS92" s="94"/>
      <c r="AT92" s="94"/>
      <c r="AU92" s="94"/>
      <c r="AV92" s="94"/>
      <c r="AW92" s="94"/>
      <c r="AX92" s="94"/>
      <c r="AY92" s="94"/>
    </row>
    <row r="104" spans="45:51" x14ac:dyDescent="0.25">
      <c r="AS104" s="94"/>
      <c r="AT104" s="94"/>
      <c r="AU104" s="94"/>
      <c r="AV104" s="94"/>
      <c r="AW104" s="94"/>
      <c r="AX104" s="94"/>
      <c r="AY104" s="94"/>
    </row>
  </sheetData>
  <protectedRanges>
    <protectedRange sqref="S78:T81"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8:R81" name="Range2_12_1_6_1_1"/>
    <protectedRange sqref="L78:M81" name="Range2_2_12_1_7_1_1"/>
    <protectedRange sqref="AS11:AS15" name="Range1_4_1_1_1_1"/>
    <protectedRange sqref="J11:J15 J26:J34" name="Range1_1_2_1_10_1_1_1_1"/>
    <protectedRange sqref="S38:S40 S55:S77 S42:S52" name="Range2_12_3_1_1_1_1"/>
    <protectedRange sqref="D38:H38 N55:R55 N59:R77 N38:R40 N42:R52" name="Range2_12_1_3_1_1_1_1"/>
    <protectedRange sqref="I38:M38 F49:M49 G48:M48 E59:M77 E55:M55 E50:M52 E39:M40 E57:H58 E42:M47" name="Range2_2_12_1_6_1_1_1_1"/>
    <protectedRange sqref="D55 D50:D52 D39:D40 D57:D77 D42:D47" name="Range2_1_1_1_1_11_1_1_1_1_1_1"/>
    <protectedRange sqref="C55 C50:C52 C39:C40 C57:C77 C42:C47" name="Range2_1_2_1_1_1_1_1"/>
    <protectedRange sqref="C38" name="Range2_3_1_1_1_1_1"/>
    <protectedRange sqref="Q35" name="Range1_16_3_1_1_1_1_1_2"/>
    <protectedRange sqref="P35" name="Range1_16_3_1_1_2"/>
    <protectedRange sqref="U35 V11:V34 X11:AB34" name="Range1_16_3_1_1_3"/>
    <protectedRange sqref="L6 D6 D8 O8:U8" name="Range1_16_3_1_1_7"/>
    <protectedRange sqref="J78:K81" name="Range2_2_12_1_4_1_1_1_1_1_1_1_1_1_1_1_1_1_1_1"/>
    <protectedRange sqref="I78:I81" name="Range2_2_12_1_7_1_1_2_2_1_2"/>
    <protectedRange sqref="F78:H81" name="Range2_2_12_1_3_1_2_1_1_1_1_2_1_1_1_1_1_1_1_1_1_1_1"/>
    <protectedRange sqref="E78:E81"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 AR16 AR20 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E49" name="Range2_2_12_1_6_1_1_1_1_2"/>
    <protectedRange sqref="D49" name="Range2_1_1_1_1_11_1_1_1_1_1_1_2"/>
    <protectedRange sqref="C49" name="Range2_1_2_1_1_1_1_1_2"/>
    <protectedRange sqref="N58:R58" name="Range2_12_1_3_1_1_1_1_2_1_2_2_2_2_2_2_2_2_2_2"/>
    <protectedRange sqref="I58:M58" name="Range2_2_12_1_6_1_1_1_1_3_1_2_2_2_3_2_2_2_2_2_2"/>
    <protectedRange sqref="N57:R57" name="Range2_12_1_3_1_1_1_1_2_1_2_2_2_2_2_2_3_2_2_2_2_2_2"/>
    <protectedRange sqref="I57:M57" name="Range2_2_12_1_6_1_1_1_1_3_1_2_2_2_3_2_2_3_2_2_2_2_2_2"/>
    <protectedRange sqref="E56" name="Range2_2_12_1_6_1_1_1_1_3_1_2_2_2_1_2_2_2_2_2_2_2_2_2_2_2_2_2"/>
    <protectedRange sqref="D56" name="Range2_1_1_1_1_11_1_1_1_1_1_1_3_1_2_2_2_1_2_2_2_2_2_2_2_2_2_2_2_2_2"/>
    <protectedRange sqref="N56:R56" name="Range2_12_1_3_1_1_1_1_2_1_2_2_2_2_2_2_3_2_2_2_2_2_2_2_2"/>
    <protectedRange sqref="I56:M56" name="Range2_2_12_1_6_1_1_1_1_3_1_2_2_2_3_2_2_3_2_2_2_2_2_2_2_2"/>
    <protectedRange sqref="G56:H56" name="Range2_2_12_1_6_1_1_1_1_2_2_1_2_2_2_2_2_2_3_2_2_2_2_2_2_2_2"/>
    <protectedRange sqref="F56" name="Range2_2_12_1_6_1_1_1_1_3_1_2_2_2_1_2_2_2_2_2_2_2_2_2_2_2_2_2_2_2"/>
    <protectedRange sqref="C56" name="Range2_1_2_1_1_1_1_1_3_1_2_2_1_2_1_2_2_2_2_2_2_2_2_2_2_2_2_2_2"/>
    <protectedRange sqref="Q10" name="Range1_16_3_1_1_1_1_1_4_1"/>
    <protectedRange sqref="AG10" name="Range1_16_3_1_1_1_1_1_3"/>
    <protectedRange sqref="AP10" name="Range1_16_3_1_1_1_1_1_5"/>
    <protectedRange sqref="F48" name="Range2_12_5_1_1_1_2_2_1_1_1_1_1_1_1_1_1_1_1_2_1_1_1_2_1_1_1_1_1_1_1_1_1_1_1_1_1_1_1_1_2_1_1_1_1_1_1_1_1_1_2_1_1_3_1_1_1_3_1_1_1_1_1_1_1_1_1_1_1_1_1_1_1_1_1_1_1_1_1_1_2_1_1_1_1_1_1_1_1_1_1_1_2_2_1_2_1_1_1_1_1_1_1_1_1_1_1_1_1_2_2_2_2_2_2_2_2_1_1_1_2_3_2__4"/>
    <protectedRange sqref="C48"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60" name="Range2_12_5_1_1_1_1_1_2_1_1_2_1_1_1_1_1_1_1_1_1_1_1_1_1_1_1_1_1_2_1_1_1_1_1_1_1_1_1_1_1_1_1_1_3_1_1_1_2_1_1_1_1_1_1_1_1_1_2_1_1_1_1_1_1_1_1_1_1_1_1_1_1_1_1_1_1_1_1_1_1_1_1_1_1_2_1_1_1_2_2_1_1"/>
    <protectedRange sqref="B61" name="Range2_12_5_1_1_1_2_1_1_1_1_1_1_1_1_1_1_1_2_1_2_1_1_1_1_1_1_1_1_1_2_1_1_1_1_1_1_1_1_1_1_1_1_1_1_1_1_1_1_1_1_1_1_1_1_1_1_1_1_1_1_1_1_1_1_1_1_1_1_1_1_1_1_1_2_1_1_1_1_1_1_1_1_1_2_1_2_1_1_1_1_1_2_1_1_1_1_1_1_1_1_2_1_1_1_1_1_2_1_1"/>
    <protectedRange sqref="AR13:AR15 AR17:AR19 AR21:AR23 AR11" name="Range1_16_3_1_1_5_1_2"/>
    <protectedRange sqref="AR25:AR34" name="Range1_16_3_1_1_5_2"/>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S41" name="Range2_12_3_1_1_1_1_1"/>
    <protectedRange sqref="N41:R41" name="Range2_12_1_3_1_1_1_1_1"/>
    <protectedRange sqref="E41:M41" name="Range2_2_12_1_6_1_1_1_1_1"/>
    <protectedRange sqref="D41" name="Range2_1_1_1_1_11_1_1_1_1_1_1_1"/>
    <protectedRange sqref="C41" name="Range2_1_2_1_1_1_1_1_1"/>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6"/>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15 AA11:AA12 AA14:AA15 X16:AB34">
    <cfRule type="containsText" dxfId="125" priority="48" operator="containsText" text="N/A">
      <formula>NOT(ISERROR(SEARCH("N/A",X11)))</formula>
    </cfRule>
    <cfRule type="cellIs" dxfId="124" priority="61" operator="equal">
      <formula>0</formula>
    </cfRule>
  </conditionalFormatting>
  <conditionalFormatting sqref="AC11:AE34 X11:Y15 AA11:AA12 AA14:AA15 X16:AB34">
    <cfRule type="cellIs" dxfId="123" priority="60" operator="greaterThanOrEqual">
      <formula>1185</formula>
    </cfRule>
  </conditionalFormatting>
  <conditionalFormatting sqref="AC11:AE34 X11:Y15 AA11:AA12 AA14:AA15 X16:AB34">
    <cfRule type="cellIs" dxfId="122" priority="59" operator="between">
      <formula>0.1</formula>
      <formula>1184</formula>
    </cfRule>
  </conditionalFormatting>
  <conditionalFormatting sqref="X8">
    <cfRule type="cellIs" dxfId="121" priority="58" operator="equal">
      <formula>0</formula>
    </cfRule>
  </conditionalFormatting>
  <conditionalFormatting sqref="X8">
    <cfRule type="cellIs" dxfId="120" priority="57" operator="greaterThan">
      <formula>1179</formula>
    </cfRule>
  </conditionalFormatting>
  <conditionalFormatting sqref="X8">
    <cfRule type="cellIs" dxfId="119" priority="56" operator="greaterThan">
      <formula>99</formula>
    </cfRule>
  </conditionalFormatting>
  <conditionalFormatting sqref="X8">
    <cfRule type="cellIs" dxfId="118" priority="55" operator="greaterThan">
      <formula>0.99</formula>
    </cfRule>
  </conditionalFormatting>
  <conditionalFormatting sqref="AB8">
    <cfRule type="cellIs" dxfId="117" priority="54" operator="equal">
      <formula>0</formula>
    </cfRule>
  </conditionalFormatting>
  <conditionalFormatting sqref="AB8">
    <cfRule type="cellIs" dxfId="116" priority="53" operator="greaterThan">
      <formula>1179</formula>
    </cfRule>
  </conditionalFormatting>
  <conditionalFormatting sqref="AB8">
    <cfRule type="cellIs" dxfId="115" priority="52" operator="greaterThan">
      <formula>99</formula>
    </cfRule>
  </conditionalFormatting>
  <conditionalFormatting sqref="AB8">
    <cfRule type="cellIs" dxfId="114" priority="51" operator="greaterThan">
      <formula>0.99</formula>
    </cfRule>
  </conditionalFormatting>
  <conditionalFormatting sqref="AH11:AH31">
    <cfRule type="cellIs" dxfId="113" priority="49" operator="greaterThan">
      <formula>$AH$8</formula>
    </cfRule>
    <cfRule type="cellIs" dxfId="112" priority="50" operator="greaterThan">
      <formula>$AH$8</formula>
    </cfRule>
  </conditionalFormatting>
  <conditionalFormatting sqref="AB11:AB12 AB14:AB15">
    <cfRule type="containsText" dxfId="111" priority="44" operator="containsText" text="N/A">
      <formula>NOT(ISERROR(SEARCH("N/A",AB11)))</formula>
    </cfRule>
    <cfRule type="cellIs" dxfId="110" priority="47" operator="equal">
      <formula>0</formula>
    </cfRule>
  </conditionalFormatting>
  <conditionalFormatting sqref="AB11:AB12 AB14:AB15">
    <cfRule type="cellIs" dxfId="109" priority="46" operator="greaterThanOrEqual">
      <formula>1185</formula>
    </cfRule>
  </conditionalFormatting>
  <conditionalFormatting sqref="AB11:AB12 AB14:AB15">
    <cfRule type="cellIs" dxfId="108" priority="45" operator="between">
      <formula>0.1</formula>
      <formula>1184</formula>
    </cfRule>
  </conditionalFormatting>
  <conditionalFormatting sqref="AN11:AN35 AO11:AO34">
    <cfRule type="cellIs" dxfId="107" priority="43" operator="equal">
      <formula>0</formula>
    </cfRule>
  </conditionalFormatting>
  <conditionalFormatting sqref="AN11:AN35 AO11:AO34">
    <cfRule type="cellIs" dxfId="106" priority="42" operator="greaterThan">
      <formula>1179</formula>
    </cfRule>
  </conditionalFormatting>
  <conditionalFormatting sqref="AN11:AN35 AO11:AO34">
    <cfRule type="cellIs" dxfId="105" priority="41" operator="greaterThan">
      <formula>99</formula>
    </cfRule>
  </conditionalFormatting>
  <conditionalFormatting sqref="AN11:AN35 AO11:AO34">
    <cfRule type="cellIs" dxfId="104" priority="40" operator="greaterThan">
      <formula>0.99</formula>
    </cfRule>
  </conditionalFormatting>
  <conditionalFormatting sqref="AQ11:AQ34">
    <cfRule type="cellIs" dxfId="103" priority="39" operator="equal">
      <formula>0</formula>
    </cfRule>
  </conditionalFormatting>
  <conditionalFormatting sqref="AQ11:AQ34">
    <cfRule type="cellIs" dxfId="102" priority="38" operator="greaterThan">
      <formula>1179</formula>
    </cfRule>
  </conditionalFormatting>
  <conditionalFormatting sqref="AQ11:AQ34">
    <cfRule type="cellIs" dxfId="101" priority="37" operator="greaterThan">
      <formula>99</formula>
    </cfRule>
  </conditionalFormatting>
  <conditionalFormatting sqref="AQ11:AQ34">
    <cfRule type="cellIs" dxfId="100" priority="36" operator="greaterThan">
      <formula>0.99</formula>
    </cfRule>
  </conditionalFormatting>
  <conditionalFormatting sqref="Z11:Z12 Z14:Z15">
    <cfRule type="containsText" dxfId="99" priority="32" operator="containsText" text="N/A">
      <formula>NOT(ISERROR(SEARCH("N/A",Z11)))</formula>
    </cfRule>
    <cfRule type="cellIs" dxfId="98" priority="35" operator="equal">
      <formula>0</formula>
    </cfRule>
  </conditionalFormatting>
  <conditionalFormatting sqref="Z11:Z12 Z14:Z15">
    <cfRule type="cellIs" dxfId="97" priority="34" operator="greaterThanOrEqual">
      <formula>1185</formula>
    </cfRule>
  </conditionalFormatting>
  <conditionalFormatting sqref="Z11:Z12 Z14:Z15">
    <cfRule type="cellIs" dxfId="96" priority="33" operator="between">
      <formula>0.1</formula>
      <formula>1184</formula>
    </cfRule>
  </conditionalFormatting>
  <conditionalFormatting sqref="AJ11:AN35">
    <cfRule type="cellIs" dxfId="95" priority="31" operator="equal">
      <formula>0</formula>
    </cfRule>
  </conditionalFormatting>
  <conditionalFormatting sqref="AJ11:AN35">
    <cfRule type="cellIs" dxfId="94" priority="30" operator="greaterThan">
      <formula>1179</formula>
    </cfRule>
  </conditionalFormatting>
  <conditionalFormatting sqref="AJ11:AN35">
    <cfRule type="cellIs" dxfId="93" priority="29" operator="greaterThan">
      <formula>99</formula>
    </cfRule>
  </conditionalFormatting>
  <conditionalFormatting sqref="AJ11:AN35">
    <cfRule type="cellIs" dxfId="92" priority="28" operator="greaterThan">
      <formula>0.99</formula>
    </cfRule>
  </conditionalFormatting>
  <conditionalFormatting sqref="AP11:AP34">
    <cfRule type="cellIs" dxfId="91" priority="27" operator="equal">
      <formula>0</formula>
    </cfRule>
  </conditionalFormatting>
  <conditionalFormatting sqref="AP11:AP34">
    <cfRule type="cellIs" dxfId="90" priority="26" operator="greaterThan">
      <formula>1179</formula>
    </cfRule>
  </conditionalFormatting>
  <conditionalFormatting sqref="AP11:AP34">
    <cfRule type="cellIs" dxfId="89" priority="25" operator="greaterThan">
      <formula>99</formula>
    </cfRule>
  </conditionalFormatting>
  <conditionalFormatting sqref="AP11:AP34">
    <cfRule type="cellIs" dxfId="88" priority="24" operator="greaterThan">
      <formula>0.99</formula>
    </cfRule>
  </conditionalFormatting>
  <conditionalFormatting sqref="AH32:AH34">
    <cfRule type="cellIs" dxfId="87" priority="22" operator="greaterThan">
      <formula>$AH$8</formula>
    </cfRule>
    <cfRule type="cellIs" dxfId="86" priority="23" operator="greaterThan">
      <formula>$AH$8</formula>
    </cfRule>
  </conditionalFormatting>
  <conditionalFormatting sqref="AI11:AI34">
    <cfRule type="cellIs" dxfId="85" priority="21" operator="greaterThan">
      <formula>$AI$8</formula>
    </cfRule>
  </conditionalFormatting>
  <conditionalFormatting sqref="AL32:AN34 AM12:AN12 AL11:AL34">
    <cfRule type="cellIs" dxfId="84" priority="20" operator="equal">
      <formula>0</formula>
    </cfRule>
  </conditionalFormatting>
  <conditionalFormatting sqref="AL32:AN34 AM12:AN12 AL11:AL34">
    <cfRule type="cellIs" dxfId="83" priority="19" operator="greaterThan">
      <formula>1179</formula>
    </cfRule>
  </conditionalFormatting>
  <conditionalFormatting sqref="AL32:AN34 AM12:AN12 AL11:AL34">
    <cfRule type="cellIs" dxfId="82" priority="18" operator="greaterThan">
      <formula>99</formula>
    </cfRule>
  </conditionalFormatting>
  <conditionalFormatting sqref="AL32:AN34 AM12:AN12 AL11:AL34">
    <cfRule type="cellIs" dxfId="81" priority="17" operator="greaterThan">
      <formula>0.99</formula>
    </cfRule>
  </conditionalFormatting>
  <conditionalFormatting sqref="AM16:AM34">
    <cfRule type="cellIs" dxfId="80" priority="16" operator="equal">
      <formula>0</formula>
    </cfRule>
  </conditionalFormatting>
  <conditionalFormatting sqref="AM16:AM34">
    <cfRule type="cellIs" dxfId="79" priority="15" operator="greaterThan">
      <formula>1179</formula>
    </cfRule>
  </conditionalFormatting>
  <conditionalFormatting sqref="AM16:AM34">
    <cfRule type="cellIs" dxfId="78" priority="14" operator="greaterThan">
      <formula>99</formula>
    </cfRule>
  </conditionalFormatting>
  <conditionalFormatting sqref="AM16:AM34">
    <cfRule type="cellIs" dxfId="77" priority="13" operator="greaterThan">
      <formula>0.99</formula>
    </cfRule>
  </conditionalFormatting>
  <conditionalFormatting sqref="AA13">
    <cfRule type="containsText" dxfId="76" priority="9" operator="containsText" text="N/A">
      <formula>NOT(ISERROR(SEARCH("N/A",AA13)))</formula>
    </cfRule>
    <cfRule type="cellIs" dxfId="75" priority="12" operator="equal">
      <formula>0</formula>
    </cfRule>
  </conditionalFormatting>
  <conditionalFormatting sqref="AA13">
    <cfRule type="cellIs" dxfId="74" priority="11" operator="greaterThanOrEqual">
      <formula>1185</formula>
    </cfRule>
  </conditionalFormatting>
  <conditionalFormatting sqref="AA13">
    <cfRule type="cellIs" dxfId="73" priority="10" operator="between">
      <formula>0.1</formula>
      <formula>1184</formula>
    </cfRule>
  </conditionalFormatting>
  <conditionalFormatting sqref="AB13">
    <cfRule type="containsText" dxfId="72" priority="5" operator="containsText" text="N/A">
      <formula>NOT(ISERROR(SEARCH("N/A",AB13)))</formula>
    </cfRule>
    <cfRule type="cellIs" dxfId="71" priority="8" operator="equal">
      <formula>0</formula>
    </cfRule>
  </conditionalFormatting>
  <conditionalFormatting sqref="AB13">
    <cfRule type="cellIs" dxfId="70" priority="7" operator="greaterThanOrEqual">
      <formula>1185</formula>
    </cfRule>
  </conditionalFormatting>
  <conditionalFormatting sqref="AB13">
    <cfRule type="cellIs" dxfId="69" priority="6" operator="between">
      <formula>0.1</formula>
      <formula>1184</formula>
    </cfRule>
  </conditionalFormatting>
  <conditionalFormatting sqref="Z13">
    <cfRule type="containsText" dxfId="68" priority="1" operator="containsText" text="N/A">
      <formula>NOT(ISERROR(SEARCH("N/A",Z13)))</formula>
    </cfRule>
    <cfRule type="cellIs" dxfId="67" priority="4" operator="equal">
      <formula>0</formula>
    </cfRule>
  </conditionalFormatting>
  <conditionalFormatting sqref="Z13">
    <cfRule type="cellIs" dxfId="66" priority="3" operator="greaterThanOrEqual">
      <formula>1185</formula>
    </cfRule>
  </conditionalFormatting>
  <conditionalFormatting sqref="Z13">
    <cfRule type="cellIs" dxfId="65" priority="2" operator="between">
      <formula>0.1</formula>
      <formula>1184</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04"/>
  <sheetViews>
    <sheetView tabSelected="1" showWhiteSpace="0" topLeftCell="A13" zoomScaleNormal="100" workbookViewId="0">
      <selection activeCell="AP33" sqref="AP33"/>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126</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237"/>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240" t="s">
        <v>10</v>
      </c>
      <c r="I7" s="108" t="s">
        <v>11</v>
      </c>
      <c r="J7" s="108" t="s">
        <v>12</v>
      </c>
      <c r="K7" s="108" t="s">
        <v>13</v>
      </c>
      <c r="L7" s="12"/>
      <c r="M7" s="12"/>
      <c r="N7" s="12"/>
      <c r="O7" s="240"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42613</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26967</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238" t="s">
        <v>51</v>
      </c>
      <c r="V9" s="238" t="s">
        <v>52</v>
      </c>
      <c r="W9" s="283" t="s">
        <v>53</v>
      </c>
      <c r="X9" s="284" t="s">
        <v>54</v>
      </c>
      <c r="Y9" s="285"/>
      <c r="Z9" s="285"/>
      <c r="AA9" s="285"/>
      <c r="AB9" s="285"/>
      <c r="AC9" s="285"/>
      <c r="AD9" s="285"/>
      <c r="AE9" s="286"/>
      <c r="AF9" s="236" t="s">
        <v>55</v>
      </c>
      <c r="AG9" s="236" t="s">
        <v>56</v>
      </c>
      <c r="AH9" s="272" t="s">
        <v>57</v>
      </c>
      <c r="AI9" s="287" t="s">
        <v>58</v>
      </c>
      <c r="AJ9" s="238" t="s">
        <v>59</v>
      </c>
      <c r="AK9" s="238" t="s">
        <v>60</v>
      </c>
      <c r="AL9" s="238" t="s">
        <v>61</v>
      </c>
      <c r="AM9" s="238" t="s">
        <v>62</v>
      </c>
      <c r="AN9" s="238" t="s">
        <v>63</v>
      </c>
      <c r="AO9" s="238" t="s">
        <v>64</v>
      </c>
      <c r="AP9" s="238" t="s">
        <v>65</v>
      </c>
      <c r="AQ9" s="270" t="s">
        <v>66</v>
      </c>
      <c r="AR9" s="238" t="s">
        <v>67</v>
      </c>
      <c r="AS9" s="272" t="s">
        <v>68</v>
      </c>
      <c r="AV9" s="35" t="s">
        <v>69</v>
      </c>
      <c r="AW9" s="35" t="s">
        <v>70</v>
      </c>
      <c r="AY9" s="36" t="s">
        <v>71</v>
      </c>
    </row>
    <row r="10" spans="2:51" x14ac:dyDescent="0.25">
      <c r="B10" s="238" t="s">
        <v>72</v>
      </c>
      <c r="C10" s="238" t="s">
        <v>73</v>
      </c>
      <c r="D10" s="238" t="s">
        <v>74</v>
      </c>
      <c r="E10" s="238" t="s">
        <v>75</v>
      </c>
      <c r="F10" s="238" t="s">
        <v>74</v>
      </c>
      <c r="G10" s="238" t="s">
        <v>75</v>
      </c>
      <c r="H10" s="266"/>
      <c r="I10" s="238" t="s">
        <v>75</v>
      </c>
      <c r="J10" s="238" t="s">
        <v>75</v>
      </c>
      <c r="K10" s="238" t="s">
        <v>75</v>
      </c>
      <c r="L10" s="28" t="s">
        <v>29</v>
      </c>
      <c r="M10" s="269"/>
      <c r="N10" s="28" t="s">
        <v>29</v>
      </c>
      <c r="O10" s="271"/>
      <c r="P10" s="271"/>
      <c r="Q10" s="1">
        <f>'AUG 30'!Q34</f>
        <v>15345223</v>
      </c>
      <c r="R10" s="280"/>
      <c r="S10" s="281"/>
      <c r="T10" s="282"/>
      <c r="U10" s="238" t="s">
        <v>75</v>
      </c>
      <c r="V10" s="238" t="s">
        <v>75</v>
      </c>
      <c r="W10" s="283"/>
      <c r="X10" s="37" t="s">
        <v>76</v>
      </c>
      <c r="Y10" s="37" t="s">
        <v>77</v>
      </c>
      <c r="Z10" s="37" t="s">
        <v>78</v>
      </c>
      <c r="AA10" s="37" t="s">
        <v>79</v>
      </c>
      <c r="AB10" s="37" t="s">
        <v>80</v>
      </c>
      <c r="AC10" s="37" t="s">
        <v>81</v>
      </c>
      <c r="AD10" s="37" t="s">
        <v>82</v>
      </c>
      <c r="AE10" s="37" t="s">
        <v>83</v>
      </c>
      <c r="AF10" s="38"/>
      <c r="AG10" s="1">
        <f>'AUG 30'!AG34</f>
        <v>49711513</v>
      </c>
      <c r="AH10" s="272"/>
      <c r="AI10" s="288"/>
      <c r="AJ10" s="238" t="s">
        <v>84</v>
      </c>
      <c r="AK10" s="238" t="s">
        <v>84</v>
      </c>
      <c r="AL10" s="238" t="s">
        <v>84</v>
      </c>
      <c r="AM10" s="238" t="s">
        <v>84</v>
      </c>
      <c r="AN10" s="238" t="s">
        <v>84</v>
      </c>
      <c r="AO10" s="238" t="s">
        <v>84</v>
      </c>
      <c r="AP10" s="1">
        <f>'AUG 30'!AP34</f>
        <v>11203487</v>
      </c>
      <c r="AQ10" s="271"/>
      <c r="AR10" s="239" t="s">
        <v>85</v>
      </c>
      <c r="AS10" s="272"/>
      <c r="AV10" s="39" t="s">
        <v>86</v>
      </c>
      <c r="AW10" s="39" t="s">
        <v>87</v>
      </c>
      <c r="AY10" s="80" t="s">
        <v>126</v>
      </c>
    </row>
    <row r="11" spans="2:51" x14ac:dyDescent="0.25">
      <c r="B11" s="40">
        <v>2</v>
      </c>
      <c r="C11" s="40">
        <v>4.1666666666666664E-2</v>
      </c>
      <c r="D11" s="102">
        <v>4</v>
      </c>
      <c r="E11" s="41">
        <f t="shared" ref="E11:E34" si="0">D11/1.42</f>
        <v>2.8169014084507045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132</v>
      </c>
      <c r="P11" s="103">
        <v>114</v>
      </c>
      <c r="Q11" s="103">
        <v>15349698</v>
      </c>
      <c r="R11" s="46">
        <f>IF(ISBLANK(Q11),"-",Q11-Q10)</f>
        <v>4475</v>
      </c>
      <c r="S11" s="47">
        <f>R11*24/1000</f>
        <v>107.4</v>
      </c>
      <c r="T11" s="47">
        <f>R11/1000</f>
        <v>4.4749999999999996</v>
      </c>
      <c r="U11" s="104">
        <v>4.8</v>
      </c>
      <c r="V11" s="104">
        <f>U11</f>
        <v>4.8</v>
      </c>
      <c r="W11" s="105" t="s">
        <v>131</v>
      </c>
      <c r="X11" s="107">
        <v>0</v>
      </c>
      <c r="Y11" s="107">
        <v>0</v>
      </c>
      <c r="Z11" s="107">
        <v>1097</v>
      </c>
      <c r="AA11" s="107">
        <v>1185</v>
      </c>
      <c r="AB11" s="107">
        <v>1097</v>
      </c>
      <c r="AC11" s="48" t="s">
        <v>90</v>
      </c>
      <c r="AD11" s="48" t="s">
        <v>90</v>
      </c>
      <c r="AE11" s="48" t="s">
        <v>90</v>
      </c>
      <c r="AF11" s="106" t="s">
        <v>90</v>
      </c>
      <c r="AG11" s="112">
        <v>49712344</v>
      </c>
      <c r="AH11" s="49">
        <f>IF(ISBLANK(AG11),"-",AG11-AG10)</f>
        <v>831</v>
      </c>
      <c r="AI11" s="50">
        <f>AH11/T11</f>
        <v>185.69832402234638</v>
      </c>
      <c r="AJ11" s="95">
        <v>0</v>
      </c>
      <c r="AK11" s="95">
        <v>0</v>
      </c>
      <c r="AL11" s="95">
        <v>1</v>
      </c>
      <c r="AM11" s="95">
        <v>1</v>
      </c>
      <c r="AN11" s="95">
        <v>1</v>
      </c>
      <c r="AO11" s="95">
        <v>0.65</v>
      </c>
      <c r="AP11" s="107">
        <v>11203927</v>
      </c>
      <c r="AQ11" s="107">
        <f t="shared" ref="AQ11:AQ34" si="1">AP11-AP10</f>
        <v>440</v>
      </c>
      <c r="AR11" s="51"/>
      <c r="AS11" s="52" t="s">
        <v>113</v>
      </c>
      <c r="AV11" s="39" t="s">
        <v>88</v>
      </c>
      <c r="AW11" s="39" t="s">
        <v>91</v>
      </c>
      <c r="AY11" s="80" t="s">
        <v>125</v>
      </c>
    </row>
    <row r="12" spans="2:51" x14ac:dyDescent="0.25">
      <c r="B12" s="40">
        <v>2.0416666666666701</v>
      </c>
      <c r="C12" s="40">
        <v>8.3333333333333329E-2</v>
      </c>
      <c r="D12" s="102">
        <v>5</v>
      </c>
      <c r="E12" s="41">
        <f t="shared" si="0"/>
        <v>3.5211267605633805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131</v>
      </c>
      <c r="P12" s="103">
        <v>105</v>
      </c>
      <c r="Q12" s="103">
        <v>15354075</v>
      </c>
      <c r="R12" s="46">
        <f t="shared" ref="R12:R34" si="4">IF(ISBLANK(Q12),"-",Q12-Q11)</f>
        <v>4377</v>
      </c>
      <c r="S12" s="47">
        <f t="shared" ref="S12:S34" si="5">R12*24/1000</f>
        <v>105.048</v>
      </c>
      <c r="T12" s="47">
        <f t="shared" ref="T12:T34" si="6">R12/1000</f>
        <v>4.3769999999999998</v>
      </c>
      <c r="U12" s="104">
        <v>5.7</v>
      </c>
      <c r="V12" s="104">
        <f t="shared" ref="V12:V34" si="7">U12</f>
        <v>5.7</v>
      </c>
      <c r="W12" s="105" t="s">
        <v>131</v>
      </c>
      <c r="X12" s="107">
        <v>0</v>
      </c>
      <c r="Y12" s="107">
        <v>0</v>
      </c>
      <c r="Z12" s="107">
        <v>1066</v>
      </c>
      <c r="AA12" s="107">
        <v>1185</v>
      </c>
      <c r="AB12" s="107">
        <v>1066</v>
      </c>
      <c r="AC12" s="48" t="s">
        <v>90</v>
      </c>
      <c r="AD12" s="48" t="s">
        <v>90</v>
      </c>
      <c r="AE12" s="48" t="s">
        <v>90</v>
      </c>
      <c r="AF12" s="106" t="s">
        <v>90</v>
      </c>
      <c r="AG12" s="112">
        <v>49713223</v>
      </c>
      <c r="AH12" s="49">
        <f>IF(ISBLANK(AG12),"-",AG12-AG11)</f>
        <v>879</v>
      </c>
      <c r="AI12" s="50">
        <f t="shared" ref="AI12:AI34" si="8">AH12/T12</f>
        <v>200.82248115147362</v>
      </c>
      <c r="AJ12" s="95">
        <v>0</v>
      </c>
      <c r="AK12" s="95">
        <v>0</v>
      </c>
      <c r="AL12" s="95">
        <v>1</v>
      </c>
      <c r="AM12" s="95">
        <v>1</v>
      </c>
      <c r="AN12" s="95">
        <v>1</v>
      </c>
      <c r="AO12" s="95">
        <v>0.65</v>
      </c>
      <c r="AP12" s="107">
        <v>11204514</v>
      </c>
      <c r="AQ12" s="107">
        <f t="shared" si="1"/>
        <v>587</v>
      </c>
      <c r="AR12" s="110">
        <v>1.05</v>
      </c>
      <c r="AS12" s="52" t="s">
        <v>113</v>
      </c>
      <c r="AV12" s="39" t="s">
        <v>92</v>
      </c>
      <c r="AW12" s="39" t="s">
        <v>93</v>
      </c>
      <c r="AY12" s="80" t="s">
        <v>124</v>
      </c>
    </row>
    <row r="13" spans="2:51" x14ac:dyDescent="0.25">
      <c r="B13" s="40">
        <v>2.0833333333333299</v>
      </c>
      <c r="C13" s="40">
        <v>0.125</v>
      </c>
      <c r="D13" s="102">
        <v>5</v>
      </c>
      <c r="E13" s="41">
        <f t="shared" si="0"/>
        <v>3.5211267605633805</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131</v>
      </c>
      <c r="P13" s="103">
        <v>108</v>
      </c>
      <c r="Q13" s="103">
        <v>15358354</v>
      </c>
      <c r="R13" s="46">
        <f t="shared" si="4"/>
        <v>4279</v>
      </c>
      <c r="S13" s="47">
        <f t="shared" si="5"/>
        <v>102.696</v>
      </c>
      <c r="T13" s="47">
        <f t="shared" si="6"/>
        <v>4.2789999999999999</v>
      </c>
      <c r="U13" s="104">
        <v>6.9</v>
      </c>
      <c r="V13" s="104">
        <f t="shared" si="7"/>
        <v>6.9</v>
      </c>
      <c r="W13" s="105" t="s">
        <v>131</v>
      </c>
      <c r="X13" s="107">
        <v>0</v>
      </c>
      <c r="Y13" s="107">
        <v>0</v>
      </c>
      <c r="Z13" s="107">
        <v>1066</v>
      </c>
      <c r="AA13" s="107">
        <v>1185</v>
      </c>
      <c r="AB13" s="107">
        <v>1066</v>
      </c>
      <c r="AC13" s="48" t="s">
        <v>90</v>
      </c>
      <c r="AD13" s="48" t="s">
        <v>90</v>
      </c>
      <c r="AE13" s="48" t="s">
        <v>90</v>
      </c>
      <c r="AF13" s="106" t="s">
        <v>90</v>
      </c>
      <c r="AG13" s="112">
        <v>49714000</v>
      </c>
      <c r="AH13" s="49">
        <f>IF(ISBLANK(AG13),"-",AG13-AG12)</f>
        <v>777</v>
      </c>
      <c r="AI13" s="50">
        <f t="shared" si="8"/>
        <v>181.5844823556906</v>
      </c>
      <c r="AJ13" s="95">
        <v>0</v>
      </c>
      <c r="AK13" s="95">
        <v>0</v>
      </c>
      <c r="AL13" s="95">
        <v>1</v>
      </c>
      <c r="AM13" s="95">
        <v>1</v>
      </c>
      <c r="AN13" s="95">
        <v>1</v>
      </c>
      <c r="AO13" s="95">
        <v>0.65</v>
      </c>
      <c r="AP13" s="107">
        <v>11205169</v>
      </c>
      <c r="AQ13" s="107">
        <f t="shared" si="1"/>
        <v>655</v>
      </c>
      <c r="AR13" s="51"/>
      <c r="AS13" s="52" t="s">
        <v>113</v>
      </c>
      <c r="AV13" s="39" t="s">
        <v>94</v>
      </c>
      <c r="AW13" s="39" t="s">
        <v>95</v>
      </c>
      <c r="AY13" s="80" t="s">
        <v>129</v>
      </c>
    </row>
    <row r="14" spans="2:51" x14ac:dyDescent="0.25">
      <c r="B14" s="40">
        <v>2.125</v>
      </c>
      <c r="C14" s="40">
        <v>0.16666666666666699</v>
      </c>
      <c r="D14" s="102">
        <v>4</v>
      </c>
      <c r="E14" s="41">
        <f t="shared" si="0"/>
        <v>2.8169014084507045</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132</v>
      </c>
      <c r="P14" s="103">
        <v>114</v>
      </c>
      <c r="Q14" s="103">
        <v>15363124</v>
      </c>
      <c r="R14" s="46">
        <f t="shared" si="4"/>
        <v>4770</v>
      </c>
      <c r="S14" s="47">
        <f t="shared" si="5"/>
        <v>114.48</v>
      </c>
      <c r="T14" s="47">
        <f t="shared" si="6"/>
        <v>4.7699999999999996</v>
      </c>
      <c r="U14" s="104">
        <v>8.8000000000000007</v>
      </c>
      <c r="V14" s="104">
        <f t="shared" si="7"/>
        <v>8.8000000000000007</v>
      </c>
      <c r="W14" s="105" t="s">
        <v>131</v>
      </c>
      <c r="X14" s="107">
        <v>0</v>
      </c>
      <c r="Y14" s="107">
        <v>0</v>
      </c>
      <c r="Z14" s="107">
        <v>1166</v>
      </c>
      <c r="AA14" s="107">
        <v>1185</v>
      </c>
      <c r="AB14" s="107">
        <v>1166</v>
      </c>
      <c r="AC14" s="48" t="s">
        <v>90</v>
      </c>
      <c r="AD14" s="48" t="s">
        <v>90</v>
      </c>
      <c r="AE14" s="48" t="s">
        <v>90</v>
      </c>
      <c r="AF14" s="106" t="s">
        <v>90</v>
      </c>
      <c r="AG14" s="112">
        <v>49715115</v>
      </c>
      <c r="AH14" s="49">
        <f t="shared" ref="AH14:AH34" si="9">IF(ISBLANK(AG14),"-",AG14-AG13)</f>
        <v>1115</v>
      </c>
      <c r="AI14" s="50">
        <f t="shared" si="8"/>
        <v>233.7526205450734</v>
      </c>
      <c r="AJ14" s="95">
        <v>0</v>
      </c>
      <c r="AK14" s="95">
        <v>0</v>
      </c>
      <c r="AL14" s="95">
        <v>1</v>
      </c>
      <c r="AM14" s="95">
        <v>1</v>
      </c>
      <c r="AN14" s="95">
        <v>1</v>
      </c>
      <c r="AO14" s="95">
        <v>0.65</v>
      </c>
      <c r="AP14" s="107">
        <v>11205871</v>
      </c>
      <c r="AQ14" s="107">
        <f>AP14-AP13</f>
        <v>702</v>
      </c>
      <c r="AR14" s="51"/>
      <c r="AS14" s="52" t="s">
        <v>113</v>
      </c>
      <c r="AT14" s="54"/>
      <c r="AV14" s="39" t="s">
        <v>96</v>
      </c>
      <c r="AW14" s="39" t="s">
        <v>97</v>
      </c>
      <c r="AY14" s="80" t="s">
        <v>146</v>
      </c>
    </row>
    <row r="15" spans="2:51" ht="14.25" customHeight="1" x14ac:dyDescent="0.25">
      <c r="B15" s="40">
        <v>2.1666666666666701</v>
      </c>
      <c r="C15" s="40">
        <v>0.20833333333333301</v>
      </c>
      <c r="D15" s="102">
        <v>4</v>
      </c>
      <c r="E15" s="41">
        <f t="shared" si="0"/>
        <v>2.8169014084507045</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134</v>
      </c>
      <c r="P15" s="103">
        <v>117</v>
      </c>
      <c r="Q15" s="103">
        <v>15367899</v>
      </c>
      <c r="R15" s="46">
        <f t="shared" si="4"/>
        <v>4775</v>
      </c>
      <c r="S15" s="47">
        <f t="shared" si="5"/>
        <v>114.6</v>
      </c>
      <c r="T15" s="47">
        <f t="shared" si="6"/>
        <v>4.7750000000000004</v>
      </c>
      <c r="U15" s="104">
        <v>9.5</v>
      </c>
      <c r="V15" s="104">
        <f t="shared" si="7"/>
        <v>9.5</v>
      </c>
      <c r="W15" s="105" t="s">
        <v>131</v>
      </c>
      <c r="X15" s="107">
        <v>0</v>
      </c>
      <c r="Y15" s="107">
        <v>0</v>
      </c>
      <c r="Z15" s="107">
        <v>1167</v>
      </c>
      <c r="AA15" s="107">
        <v>1185</v>
      </c>
      <c r="AB15" s="107">
        <v>1167</v>
      </c>
      <c r="AC15" s="48" t="s">
        <v>90</v>
      </c>
      <c r="AD15" s="48" t="s">
        <v>90</v>
      </c>
      <c r="AE15" s="48" t="s">
        <v>90</v>
      </c>
      <c r="AF15" s="106" t="s">
        <v>90</v>
      </c>
      <c r="AG15" s="112">
        <v>49716239</v>
      </c>
      <c r="AH15" s="49">
        <f t="shared" si="9"/>
        <v>1124</v>
      </c>
      <c r="AI15" s="50">
        <f t="shared" si="8"/>
        <v>235.39267015706804</v>
      </c>
      <c r="AJ15" s="95">
        <v>0</v>
      </c>
      <c r="AK15" s="95">
        <v>0</v>
      </c>
      <c r="AL15" s="95">
        <v>1</v>
      </c>
      <c r="AM15" s="95">
        <v>1</v>
      </c>
      <c r="AN15" s="95">
        <v>1</v>
      </c>
      <c r="AO15" s="95">
        <v>0.65</v>
      </c>
      <c r="AP15" s="107">
        <v>11206237</v>
      </c>
      <c r="AQ15" s="107">
        <f>AP15-AP14</f>
        <v>366</v>
      </c>
      <c r="AR15" s="51"/>
      <c r="AS15" s="52" t="s">
        <v>113</v>
      </c>
      <c r="AV15" s="39" t="s">
        <v>98</v>
      </c>
      <c r="AW15" s="39" t="s">
        <v>99</v>
      </c>
      <c r="AY15" s="94"/>
    </row>
    <row r="16" spans="2:51" x14ac:dyDescent="0.25">
      <c r="B16" s="40">
        <v>2.2083333333333299</v>
      </c>
      <c r="C16" s="40">
        <v>0.25</v>
      </c>
      <c r="D16" s="102">
        <v>4</v>
      </c>
      <c r="E16" s="41">
        <f t="shared" si="0"/>
        <v>2.8169014084507045</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143</v>
      </c>
      <c r="P16" s="103">
        <v>125</v>
      </c>
      <c r="Q16" s="103">
        <v>15373490</v>
      </c>
      <c r="R16" s="46">
        <f t="shared" si="4"/>
        <v>5591</v>
      </c>
      <c r="S16" s="47">
        <f t="shared" si="5"/>
        <v>134.184</v>
      </c>
      <c r="T16" s="47">
        <f t="shared" si="6"/>
        <v>5.5910000000000002</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49717353</v>
      </c>
      <c r="AH16" s="49">
        <f t="shared" si="9"/>
        <v>1114</v>
      </c>
      <c r="AI16" s="50">
        <f t="shared" si="8"/>
        <v>199.24879270255767</v>
      </c>
      <c r="AJ16" s="95">
        <v>0</v>
      </c>
      <c r="AK16" s="95">
        <v>0</v>
      </c>
      <c r="AL16" s="95">
        <v>1</v>
      </c>
      <c r="AM16" s="95">
        <v>1</v>
      </c>
      <c r="AN16" s="95">
        <v>1</v>
      </c>
      <c r="AO16" s="95">
        <v>0</v>
      </c>
      <c r="AP16" s="107">
        <v>11206237</v>
      </c>
      <c r="AQ16" s="107">
        <f>AP16-AP15</f>
        <v>0</v>
      </c>
      <c r="AR16" s="53">
        <v>1.1000000000000001</v>
      </c>
      <c r="AS16" s="52" t="s">
        <v>101</v>
      </c>
      <c r="AV16" s="39" t="s">
        <v>102</v>
      </c>
      <c r="AW16" s="39" t="s">
        <v>103</v>
      </c>
      <c r="AY16" s="94"/>
    </row>
    <row r="17" spans="1:51" x14ac:dyDescent="0.25">
      <c r="B17" s="40">
        <v>2.25</v>
      </c>
      <c r="C17" s="40">
        <v>0.29166666666666702</v>
      </c>
      <c r="D17" s="102">
        <v>4</v>
      </c>
      <c r="E17" s="41">
        <f t="shared" si="0"/>
        <v>2.8169014084507045</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133</v>
      </c>
      <c r="P17" s="103">
        <v>142</v>
      </c>
      <c r="Q17" s="103">
        <v>15379491</v>
      </c>
      <c r="R17" s="46">
        <f t="shared" si="4"/>
        <v>6001</v>
      </c>
      <c r="S17" s="47">
        <f t="shared" si="5"/>
        <v>144.024</v>
      </c>
      <c r="T17" s="47">
        <f t="shared" si="6"/>
        <v>6.0010000000000003</v>
      </c>
      <c r="U17" s="104">
        <v>9.1</v>
      </c>
      <c r="V17" s="104">
        <f t="shared" si="7"/>
        <v>9.1</v>
      </c>
      <c r="W17" s="105" t="s">
        <v>127</v>
      </c>
      <c r="X17" s="107">
        <v>1027</v>
      </c>
      <c r="Y17" s="107">
        <v>0</v>
      </c>
      <c r="Z17" s="107">
        <v>1187</v>
      </c>
      <c r="AA17" s="107">
        <v>1185</v>
      </c>
      <c r="AB17" s="107">
        <v>1187</v>
      </c>
      <c r="AC17" s="48" t="s">
        <v>90</v>
      </c>
      <c r="AD17" s="48" t="s">
        <v>90</v>
      </c>
      <c r="AE17" s="48" t="s">
        <v>90</v>
      </c>
      <c r="AF17" s="106" t="s">
        <v>90</v>
      </c>
      <c r="AG17" s="112">
        <v>49718543</v>
      </c>
      <c r="AH17" s="49">
        <f t="shared" si="9"/>
        <v>1190</v>
      </c>
      <c r="AI17" s="50">
        <f t="shared" si="8"/>
        <v>198.30028328611897</v>
      </c>
      <c r="AJ17" s="95">
        <v>1</v>
      </c>
      <c r="AK17" s="95">
        <v>0</v>
      </c>
      <c r="AL17" s="95">
        <v>1</v>
      </c>
      <c r="AM17" s="95">
        <v>1</v>
      </c>
      <c r="AN17" s="95">
        <v>1</v>
      </c>
      <c r="AO17" s="95">
        <v>0</v>
      </c>
      <c r="AP17" s="107">
        <v>11206237</v>
      </c>
      <c r="AQ17" s="107">
        <f t="shared" si="1"/>
        <v>0</v>
      </c>
      <c r="AR17" s="51"/>
      <c r="AS17" s="52" t="s">
        <v>101</v>
      </c>
      <c r="AT17" s="54"/>
      <c r="AV17" s="39" t="s">
        <v>104</v>
      </c>
      <c r="AW17" s="39" t="s">
        <v>105</v>
      </c>
      <c r="AY17" s="97"/>
    </row>
    <row r="18" spans="1:51" x14ac:dyDescent="0.25">
      <c r="B18" s="40">
        <v>2.2916666666666701</v>
      </c>
      <c r="C18" s="40">
        <v>0.33333333333333298</v>
      </c>
      <c r="D18" s="102">
        <v>4</v>
      </c>
      <c r="E18" s="41">
        <f t="shared" si="0"/>
        <v>2.8169014084507045</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135</v>
      </c>
      <c r="P18" s="103">
        <v>144</v>
      </c>
      <c r="Q18" s="103">
        <v>15385575</v>
      </c>
      <c r="R18" s="46">
        <f t="shared" si="4"/>
        <v>6084</v>
      </c>
      <c r="S18" s="47">
        <f t="shared" si="5"/>
        <v>146.01599999999999</v>
      </c>
      <c r="T18" s="47">
        <f t="shared" si="6"/>
        <v>6.0839999999999996</v>
      </c>
      <c r="U18" s="104">
        <v>8.4</v>
      </c>
      <c r="V18" s="104">
        <f t="shared" si="7"/>
        <v>8.4</v>
      </c>
      <c r="W18" s="105" t="s">
        <v>127</v>
      </c>
      <c r="X18" s="107">
        <v>1026</v>
      </c>
      <c r="Y18" s="107">
        <v>0</v>
      </c>
      <c r="Z18" s="107">
        <v>1187</v>
      </c>
      <c r="AA18" s="107">
        <v>1185</v>
      </c>
      <c r="AB18" s="107">
        <v>1186</v>
      </c>
      <c r="AC18" s="48" t="s">
        <v>90</v>
      </c>
      <c r="AD18" s="48" t="s">
        <v>90</v>
      </c>
      <c r="AE18" s="48" t="s">
        <v>90</v>
      </c>
      <c r="AF18" s="106" t="s">
        <v>90</v>
      </c>
      <c r="AG18" s="112">
        <v>49719742</v>
      </c>
      <c r="AH18" s="49">
        <f t="shared" si="9"/>
        <v>1199</v>
      </c>
      <c r="AI18" s="50">
        <f t="shared" si="8"/>
        <v>197.0742932281394</v>
      </c>
      <c r="AJ18" s="95">
        <v>1</v>
      </c>
      <c r="AK18" s="95">
        <v>0</v>
      </c>
      <c r="AL18" s="95">
        <v>1</v>
      </c>
      <c r="AM18" s="95">
        <v>1</v>
      </c>
      <c r="AN18" s="95">
        <v>1</v>
      </c>
      <c r="AO18" s="95">
        <v>0</v>
      </c>
      <c r="AP18" s="107">
        <v>11206237</v>
      </c>
      <c r="AQ18" s="107">
        <f t="shared" si="1"/>
        <v>0</v>
      </c>
      <c r="AR18" s="51"/>
      <c r="AS18" s="52" t="s">
        <v>101</v>
      </c>
      <c r="AV18" s="39" t="s">
        <v>106</v>
      </c>
      <c r="AW18" s="39" t="s">
        <v>107</v>
      </c>
      <c r="AY18" s="97"/>
    </row>
    <row r="19" spans="1:51" x14ac:dyDescent="0.25">
      <c r="A19" s="94" t="s">
        <v>130</v>
      </c>
      <c r="B19" s="40">
        <v>2.3333333333333299</v>
      </c>
      <c r="C19" s="40">
        <v>0.375</v>
      </c>
      <c r="D19" s="102">
        <v>4</v>
      </c>
      <c r="E19" s="41">
        <f t="shared" si="0"/>
        <v>2.8169014084507045</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135</v>
      </c>
      <c r="P19" s="103">
        <v>144</v>
      </c>
      <c r="Q19" s="103">
        <v>15391832</v>
      </c>
      <c r="R19" s="46">
        <f t="shared" si="4"/>
        <v>6257</v>
      </c>
      <c r="S19" s="47">
        <f t="shared" si="5"/>
        <v>150.16800000000001</v>
      </c>
      <c r="T19" s="47">
        <f t="shared" si="6"/>
        <v>6.2569999999999997</v>
      </c>
      <c r="U19" s="104">
        <v>7.9</v>
      </c>
      <c r="V19" s="104">
        <f t="shared" si="7"/>
        <v>7.9</v>
      </c>
      <c r="W19" s="105" t="s">
        <v>127</v>
      </c>
      <c r="X19" s="107">
        <v>1026</v>
      </c>
      <c r="Y19" s="107">
        <v>0</v>
      </c>
      <c r="Z19" s="107">
        <v>1187</v>
      </c>
      <c r="AA19" s="107">
        <v>1185</v>
      </c>
      <c r="AB19" s="107">
        <v>1186</v>
      </c>
      <c r="AC19" s="48" t="s">
        <v>90</v>
      </c>
      <c r="AD19" s="48" t="s">
        <v>90</v>
      </c>
      <c r="AE19" s="48" t="s">
        <v>90</v>
      </c>
      <c r="AF19" s="106" t="s">
        <v>90</v>
      </c>
      <c r="AG19" s="112">
        <v>49720943</v>
      </c>
      <c r="AH19" s="49">
        <f t="shared" si="9"/>
        <v>1201</v>
      </c>
      <c r="AI19" s="50">
        <f t="shared" si="8"/>
        <v>191.94502157583509</v>
      </c>
      <c r="AJ19" s="95">
        <v>1</v>
      </c>
      <c r="AK19" s="95">
        <v>0</v>
      </c>
      <c r="AL19" s="95">
        <v>1</v>
      </c>
      <c r="AM19" s="95">
        <v>1</v>
      </c>
      <c r="AN19" s="95">
        <v>1</v>
      </c>
      <c r="AO19" s="95">
        <v>0</v>
      </c>
      <c r="AP19" s="107">
        <v>11206237</v>
      </c>
      <c r="AQ19" s="107">
        <f t="shared" si="1"/>
        <v>0</v>
      </c>
      <c r="AR19" s="51"/>
      <c r="AS19" s="52" t="s">
        <v>101</v>
      </c>
      <c r="AV19" s="39" t="s">
        <v>108</v>
      </c>
      <c r="AW19" s="39" t="s">
        <v>109</v>
      </c>
      <c r="AY19" s="97"/>
    </row>
    <row r="20" spans="1:51" x14ac:dyDescent="0.25">
      <c r="B20" s="40">
        <v>2.375</v>
      </c>
      <c r="C20" s="40">
        <v>0.41666666666666669</v>
      </c>
      <c r="D20" s="102">
        <v>4</v>
      </c>
      <c r="E20" s="41">
        <f t="shared" si="0"/>
        <v>2.8169014084507045</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134</v>
      </c>
      <c r="P20" s="103">
        <v>146</v>
      </c>
      <c r="Q20" s="103">
        <v>15398225</v>
      </c>
      <c r="R20" s="46">
        <f t="shared" si="4"/>
        <v>6393</v>
      </c>
      <c r="S20" s="47">
        <f t="shared" si="5"/>
        <v>153.43199999999999</v>
      </c>
      <c r="T20" s="47">
        <f t="shared" si="6"/>
        <v>6.3929999999999998</v>
      </c>
      <c r="U20" s="104">
        <v>7.3</v>
      </c>
      <c r="V20" s="104">
        <f t="shared" si="7"/>
        <v>7.3</v>
      </c>
      <c r="W20" s="105" t="s">
        <v>127</v>
      </c>
      <c r="X20" s="107">
        <v>1047</v>
      </c>
      <c r="Y20" s="107">
        <v>0</v>
      </c>
      <c r="Z20" s="107">
        <v>1187</v>
      </c>
      <c r="AA20" s="107">
        <v>1185</v>
      </c>
      <c r="AB20" s="107">
        <v>1187</v>
      </c>
      <c r="AC20" s="48" t="s">
        <v>90</v>
      </c>
      <c r="AD20" s="48" t="s">
        <v>90</v>
      </c>
      <c r="AE20" s="48" t="s">
        <v>90</v>
      </c>
      <c r="AF20" s="106" t="s">
        <v>90</v>
      </c>
      <c r="AG20" s="112">
        <v>49722152</v>
      </c>
      <c r="AH20" s="49">
        <f t="shared" si="9"/>
        <v>1209</v>
      </c>
      <c r="AI20" s="50">
        <f t="shared" si="8"/>
        <v>189.11309244486156</v>
      </c>
      <c r="AJ20" s="95">
        <v>1</v>
      </c>
      <c r="AK20" s="95">
        <v>0</v>
      </c>
      <c r="AL20" s="95">
        <v>1</v>
      </c>
      <c r="AM20" s="95">
        <v>1</v>
      </c>
      <c r="AN20" s="95">
        <v>1</v>
      </c>
      <c r="AO20" s="95">
        <v>0</v>
      </c>
      <c r="AP20" s="107">
        <v>11206237</v>
      </c>
      <c r="AQ20" s="107">
        <v>0</v>
      </c>
      <c r="AR20" s="53">
        <v>1.19</v>
      </c>
      <c r="AS20" s="52" t="s">
        <v>130</v>
      </c>
      <c r="AY20" s="97"/>
    </row>
    <row r="21" spans="1:51" x14ac:dyDescent="0.25">
      <c r="B21" s="40">
        <v>2.4166666666666701</v>
      </c>
      <c r="C21" s="40">
        <v>0.45833333333333298</v>
      </c>
      <c r="D21" s="102">
        <v>5</v>
      </c>
      <c r="E21" s="41">
        <f t="shared" si="0"/>
        <v>3.5211267605633805</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136</v>
      </c>
      <c r="P21" s="103">
        <v>143</v>
      </c>
      <c r="Q21" s="103">
        <v>15404599</v>
      </c>
      <c r="R21" s="46">
        <f t="shared" si="4"/>
        <v>6374</v>
      </c>
      <c r="S21" s="47">
        <f t="shared" si="5"/>
        <v>152.976</v>
      </c>
      <c r="T21" s="47">
        <f t="shared" si="6"/>
        <v>6.3739999999999997</v>
      </c>
      <c r="U21" s="104">
        <v>6.7</v>
      </c>
      <c r="V21" s="104">
        <f t="shared" si="7"/>
        <v>6.7</v>
      </c>
      <c r="W21" s="105" t="s">
        <v>127</v>
      </c>
      <c r="X21" s="107">
        <v>1046</v>
      </c>
      <c r="Y21" s="107">
        <v>0</v>
      </c>
      <c r="Z21" s="107">
        <v>1187</v>
      </c>
      <c r="AA21" s="107">
        <v>1185</v>
      </c>
      <c r="AB21" s="107">
        <v>1186</v>
      </c>
      <c r="AC21" s="48" t="s">
        <v>90</v>
      </c>
      <c r="AD21" s="48" t="s">
        <v>90</v>
      </c>
      <c r="AE21" s="48" t="s">
        <v>90</v>
      </c>
      <c r="AF21" s="106" t="s">
        <v>90</v>
      </c>
      <c r="AG21" s="112">
        <v>49723359</v>
      </c>
      <c r="AH21" s="49">
        <f t="shared" si="9"/>
        <v>1207</v>
      </c>
      <c r="AI21" s="50">
        <f t="shared" si="8"/>
        <v>189.36303733919047</v>
      </c>
      <c r="AJ21" s="95">
        <v>1</v>
      </c>
      <c r="AK21" s="95">
        <v>0</v>
      </c>
      <c r="AL21" s="95">
        <v>1</v>
      </c>
      <c r="AM21" s="95">
        <v>1</v>
      </c>
      <c r="AN21" s="95">
        <v>1</v>
      </c>
      <c r="AO21" s="95">
        <v>0</v>
      </c>
      <c r="AP21" s="107">
        <v>11206237</v>
      </c>
      <c r="AQ21" s="107">
        <f t="shared" si="1"/>
        <v>0</v>
      </c>
      <c r="AR21" s="51"/>
      <c r="AS21" s="52" t="s">
        <v>101</v>
      </c>
      <c r="AY21" s="97"/>
    </row>
    <row r="22" spans="1:51" x14ac:dyDescent="0.25">
      <c r="A22" s="94" t="s">
        <v>135</v>
      </c>
      <c r="B22" s="40">
        <v>2.4583333333333299</v>
      </c>
      <c r="C22" s="40">
        <v>0.5</v>
      </c>
      <c r="D22" s="102">
        <v>5</v>
      </c>
      <c r="E22" s="41">
        <f t="shared" si="0"/>
        <v>3.5211267605633805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130</v>
      </c>
      <c r="P22" s="103">
        <v>143</v>
      </c>
      <c r="Q22" s="103">
        <v>15410744</v>
      </c>
      <c r="R22" s="46">
        <f t="shared" si="4"/>
        <v>6145</v>
      </c>
      <c r="S22" s="47">
        <f t="shared" si="5"/>
        <v>147.47999999999999</v>
      </c>
      <c r="T22" s="47">
        <f t="shared" si="6"/>
        <v>6.1449999999999996</v>
      </c>
      <c r="U22" s="104">
        <v>6.1</v>
      </c>
      <c r="V22" s="104">
        <f t="shared" si="7"/>
        <v>6.1</v>
      </c>
      <c r="W22" s="105" t="s">
        <v>127</v>
      </c>
      <c r="X22" s="107">
        <v>1047</v>
      </c>
      <c r="Y22" s="107">
        <v>0</v>
      </c>
      <c r="Z22" s="107">
        <v>1187</v>
      </c>
      <c r="AA22" s="107">
        <v>1185</v>
      </c>
      <c r="AB22" s="107">
        <v>1187</v>
      </c>
      <c r="AC22" s="48" t="s">
        <v>90</v>
      </c>
      <c r="AD22" s="48" t="s">
        <v>90</v>
      </c>
      <c r="AE22" s="48" t="s">
        <v>90</v>
      </c>
      <c r="AF22" s="106" t="s">
        <v>90</v>
      </c>
      <c r="AG22" s="112">
        <v>49724556</v>
      </c>
      <c r="AH22" s="49">
        <f t="shared" si="9"/>
        <v>1197</v>
      </c>
      <c r="AI22" s="50">
        <f t="shared" si="8"/>
        <v>194.79251423921889</v>
      </c>
      <c r="AJ22" s="95">
        <v>1</v>
      </c>
      <c r="AK22" s="95">
        <v>0</v>
      </c>
      <c r="AL22" s="95">
        <v>1</v>
      </c>
      <c r="AM22" s="95">
        <v>1</v>
      </c>
      <c r="AN22" s="95">
        <v>1</v>
      </c>
      <c r="AO22" s="95">
        <v>0</v>
      </c>
      <c r="AP22" s="107">
        <v>11206237</v>
      </c>
      <c r="AQ22" s="107">
        <f t="shared" si="1"/>
        <v>0</v>
      </c>
      <c r="AR22" s="51"/>
      <c r="AS22" s="52" t="s">
        <v>101</v>
      </c>
      <c r="AV22" s="55" t="s">
        <v>110</v>
      </c>
      <c r="AY22" s="97"/>
    </row>
    <row r="23" spans="1:51" x14ac:dyDescent="0.25">
      <c r="B23" s="40">
        <v>2.5</v>
      </c>
      <c r="C23" s="40">
        <v>0.54166666666666696</v>
      </c>
      <c r="D23" s="102">
        <v>4</v>
      </c>
      <c r="E23" s="41">
        <f t="shared" si="0"/>
        <v>2.8169014084507045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129</v>
      </c>
      <c r="P23" s="103">
        <v>140</v>
      </c>
      <c r="Q23" s="103">
        <v>15416654</v>
      </c>
      <c r="R23" s="46">
        <f t="shared" si="4"/>
        <v>5910</v>
      </c>
      <c r="S23" s="47">
        <f t="shared" si="5"/>
        <v>141.84</v>
      </c>
      <c r="T23" s="47">
        <f t="shared" si="6"/>
        <v>5.91</v>
      </c>
      <c r="U23" s="104">
        <v>5.6</v>
      </c>
      <c r="V23" s="104">
        <f t="shared" si="7"/>
        <v>5.6</v>
      </c>
      <c r="W23" s="105" t="s">
        <v>127</v>
      </c>
      <c r="X23" s="107">
        <v>1046</v>
      </c>
      <c r="Y23" s="107">
        <v>0</v>
      </c>
      <c r="Z23" s="107">
        <v>1187</v>
      </c>
      <c r="AA23" s="107">
        <v>1185</v>
      </c>
      <c r="AB23" s="107">
        <v>1187</v>
      </c>
      <c r="AC23" s="48" t="s">
        <v>90</v>
      </c>
      <c r="AD23" s="48" t="s">
        <v>90</v>
      </c>
      <c r="AE23" s="48" t="s">
        <v>90</v>
      </c>
      <c r="AF23" s="106" t="s">
        <v>90</v>
      </c>
      <c r="AG23" s="112">
        <v>49725746</v>
      </c>
      <c r="AH23" s="49">
        <f t="shared" si="9"/>
        <v>1190</v>
      </c>
      <c r="AI23" s="50">
        <f t="shared" si="8"/>
        <v>201.35363790186125</v>
      </c>
      <c r="AJ23" s="95">
        <v>1</v>
      </c>
      <c r="AK23" s="95">
        <v>0</v>
      </c>
      <c r="AL23" s="95">
        <v>1</v>
      </c>
      <c r="AM23" s="95">
        <v>1</v>
      </c>
      <c r="AN23" s="95">
        <v>1</v>
      </c>
      <c r="AO23" s="95">
        <v>0</v>
      </c>
      <c r="AP23" s="107">
        <v>11206237</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127</v>
      </c>
      <c r="P24" s="103">
        <v>131</v>
      </c>
      <c r="Q24" s="103">
        <v>15422786</v>
      </c>
      <c r="R24" s="46">
        <f t="shared" si="4"/>
        <v>6132</v>
      </c>
      <c r="S24" s="47">
        <f t="shared" si="5"/>
        <v>147.16800000000001</v>
      </c>
      <c r="T24" s="47">
        <f t="shared" si="6"/>
        <v>6.1319999999999997</v>
      </c>
      <c r="U24" s="104">
        <v>5.2</v>
      </c>
      <c r="V24" s="104">
        <f t="shared" si="7"/>
        <v>5.2</v>
      </c>
      <c r="W24" s="105" t="s">
        <v>127</v>
      </c>
      <c r="X24" s="107">
        <v>1045</v>
      </c>
      <c r="Y24" s="107">
        <v>0</v>
      </c>
      <c r="Z24" s="107">
        <v>1186</v>
      </c>
      <c r="AA24" s="107">
        <v>1185</v>
      </c>
      <c r="AB24" s="107">
        <v>1187</v>
      </c>
      <c r="AC24" s="48" t="s">
        <v>90</v>
      </c>
      <c r="AD24" s="48" t="s">
        <v>90</v>
      </c>
      <c r="AE24" s="48" t="s">
        <v>90</v>
      </c>
      <c r="AF24" s="106" t="s">
        <v>90</v>
      </c>
      <c r="AG24" s="112">
        <v>49726950</v>
      </c>
      <c r="AH24" s="49">
        <f>IF(ISBLANK(AG24),"-",AG24-AG23)</f>
        <v>1204</v>
      </c>
      <c r="AI24" s="50">
        <f t="shared" si="8"/>
        <v>196.34703196347033</v>
      </c>
      <c r="AJ24" s="95">
        <v>1</v>
      </c>
      <c r="AK24" s="95">
        <v>0</v>
      </c>
      <c r="AL24" s="95">
        <v>1</v>
      </c>
      <c r="AM24" s="95">
        <v>1</v>
      </c>
      <c r="AN24" s="95">
        <v>1</v>
      </c>
      <c r="AO24" s="95">
        <v>0</v>
      </c>
      <c r="AP24" s="107">
        <v>11206237</v>
      </c>
      <c r="AQ24" s="107">
        <f t="shared" si="1"/>
        <v>0</v>
      </c>
      <c r="AR24" s="53">
        <v>1.26</v>
      </c>
      <c r="AS24" s="52" t="s">
        <v>113</v>
      </c>
      <c r="AV24" s="58" t="s">
        <v>29</v>
      </c>
      <c r="AW24" s="58">
        <v>14.7</v>
      </c>
      <c r="AY24" s="97"/>
    </row>
    <row r="25" spans="1:51" x14ac:dyDescent="0.25">
      <c r="A25" s="94" t="s">
        <v>130</v>
      </c>
      <c r="B25" s="40">
        <v>2.5833333333333299</v>
      </c>
      <c r="C25" s="40">
        <v>0.625</v>
      </c>
      <c r="D25" s="102">
        <v>5</v>
      </c>
      <c r="E25" s="41">
        <f t="shared" si="0"/>
        <v>3.5211267605633805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137</v>
      </c>
      <c r="P25" s="103">
        <v>140</v>
      </c>
      <c r="Q25" s="103">
        <v>15428352</v>
      </c>
      <c r="R25" s="46">
        <f t="shared" si="4"/>
        <v>5566</v>
      </c>
      <c r="S25" s="47">
        <f t="shared" si="5"/>
        <v>133.584</v>
      </c>
      <c r="T25" s="47">
        <f t="shared" si="6"/>
        <v>5.5659999999999998</v>
      </c>
      <c r="U25" s="104">
        <v>4.8</v>
      </c>
      <c r="V25" s="104">
        <f t="shared" si="7"/>
        <v>4.8</v>
      </c>
      <c r="W25" s="105" t="s">
        <v>127</v>
      </c>
      <c r="X25" s="107">
        <v>1024</v>
      </c>
      <c r="Y25" s="107">
        <v>0</v>
      </c>
      <c r="Z25" s="107">
        <v>1187</v>
      </c>
      <c r="AA25" s="107">
        <v>1185</v>
      </c>
      <c r="AB25" s="107">
        <v>1187</v>
      </c>
      <c r="AC25" s="48" t="s">
        <v>90</v>
      </c>
      <c r="AD25" s="48" t="s">
        <v>90</v>
      </c>
      <c r="AE25" s="48" t="s">
        <v>90</v>
      </c>
      <c r="AF25" s="106" t="s">
        <v>90</v>
      </c>
      <c r="AG25" s="112">
        <v>49728070</v>
      </c>
      <c r="AH25" s="49">
        <f t="shared" si="9"/>
        <v>1120</v>
      </c>
      <c r="AI25" s="50">
        <f t="shared" si="8"/>
        <v>201.22170319798778</v>
      </c>
      <c r="AJ25" s="95">
        <v>1</v>
      </c>
      <c r="AK25" s="95">
        <v>0</v>
      </c>
      <c r="AL25" s="95">
        <v>1</v>
      </c>
      <c r="AM25" s="95">
        <v>1</v>
      </c>
      <c r="AN25" s="95">
        <v>1</v>
      </c>
      <c r="AO25" s="95">
        <v>0</v>
      </c>
      <c r="AP25" s="107">
        <v>11206237</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135</v>
      </c>
      <c r="P26" s="103">
        <v>141</v>
      </c>
      <c r="Q26" s="103">
        <v>15434356</v>
      </c>
      <c r="R26" s="46">
        <f t="shared" si="4"/>
        <v>6004</v>
      </c>
      <c r="S26" s="47">
        <f t="shared" si="5"/>
        <v>144.096</v>
      </c>
      <c r="T26" s="47">
        <f t="shared" si="6"/>
        <v>6.0039999999999996</v>
      </c>
      <c r="U26" s="104">
        <v>4.5</v>
      </c>
      <c r="V26" s="104">
        <f t="shared" si="7"/>
        <v>4.5</v>
      </c>
      <c r="W26" s="105" t="s">
        <v>127</v>
      </c>
      <c r="X26" s="107">
        <v>1025</v>
      </c>
      <c r="Y26" s="107">
        <v>0</v>
      </c>
      <c r="Z26" s="107">
        <v>1187</v>
      </c>
      <c r="AA26" s="107">
        <v>1185</v>
      </c>
      <c r="AB26" s="107">
        <v>1188</v>
      </c>
      <c r="AC26" s="48" t="s">
        <v>90</v>
      </c>
      <c r="AD26" s="48" t="s">
        <v>90</v>
      </c>
      <c r="AE26" s="48" t="s">
        <v>90</v>
      </c>
      <c r="AF26" s="106" t="s">
        <v>90</v>
      </c>
      <c r="AG26" s="112">
        <v>49729252</v>
      </c>
      <c r="AH26" s="49">
        <f t="shared" si="9"/>
        <v>1182</v>
      </c>
      <c r="AI26" s="50">
        <f t="shared" si="8"/>
        <v>196.86875416389074</v>
      </c>
      <c r="AJ26" s="95">
        <v>1</v>
      </c>
      <c r="AK26" s="95">
        <v>0</v>
      </c>
      <c r="AL26" s="95">
        <v>1</v>
      </c>
      <c r="AM26" s="95">
        <v>1</v>
      </c>
      <c r="AN26" s="95">
        <v>1</v>
      </c>
      <c r="AO26" s="95">
        <v>0</v>
      </c>
      <c r="AP26" s="107">
        <v>11206237</v>
      </c>
      <c r="AQ26" s="107">
        <f t="shared" si="1"/>
        <v>0</v>
      </c>
      <c r="AR26" s="51"/>
      <c r="AS26" s="52" t="s">
        <v>113</v>
      </c>
      <c r="AV26" s="58" t="s">
        <v>114</v>
      </c>
      <c r="AW26" s="58">
        <v>1.01325</v>
      </c>
      <c r="AY26" s="97"/>
    </row>
    <row r="27" spans="1:51" x14ac:dyDescent="0.25">
      <c r="B27" s="40">
        <v>2.6666666666666701</v>
      </c>
      <c r="C27" s="40">
        <v>0.70833333333333404</v>
      </c>
      <c r="D27" s="102">
        <v>5</v>
      </c>
      <c r="E27" s="41">
        <f t="shared" si="0"/>
        <v>3.5211267605633805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136</v>
      </c>
      <c r="P27" s="103">
        <v>137</v>
      </c>
      <c r="Q27" s="103">
        <v>15440222</v>
      </c>
      <c r="R27" s="46">
        <f t="shared" si="4"/>
        <v>5866</v>
      </c>
      <c r="S27" s="47">
        <f t="shared" si="5"/>
        <v>140.78399999999999</v>
      </c>
      <c r="T27" s="47">
        <f t="shared" si="6"/>
        <v>5.8659999999999997</v>
      </c>
      <c r="U27" s="104">
        <v>4.0999999999999996</v>
      </c>
      <c r="V27" s="104">
        <f t="shared" si="7"/>
        <v>4.0999999999999996</v>
      </c>
      <c r="W27" s="105" t="s">
        <v>127</v>
      </c>
      <c r="X27" s="107">
        <v>1026</v>
      </c>
      <c r="Y27" s="107">
        <v>0</v>
      </c>
      <c r="Z27" s="107">
        <v>1187</v>
      </c>
      <c r="AA27" s="107">
        <v>1185</v>
      </c>
      <c r="AB27" s="107">
        <v>1187</v>
      </c>
      <c r="AC27" s="48" t="s">
        <v>90</v>
      </c>
      <c r="AD27" s="48" t="s">
        <v>90</v>
      </c>
      <c r="AE27" s="48" t="s">
        <v>90</v>
      </c>
      <c r="AF27" s="106" t="s">
        <v>90</v>
      </c>
      <c r="AG27" s="112">
        <v>49730434</v>
      </c>
      <c r="AH27" s="49">
        <f t="shared" si="9"/>
        <v>1182</v>
      </c>
      <c r="AI27" s="50">
        <f t="shared" si="8"/>
        <v>201.50017047391751</v>
      </c>
      <c r="AJ27" s="95">
        <v>1</v>
      </c>
      <c r="AK27" s="95">
        <v>0</v>
      </c>
      <c r="AL27" s="95">
        <v>1</v>
      </c>
      <c r="AM27" s="95">
        <v>1</v>
      </c>
      <c r="AN27" s="95">
        <v>1</v>
      </c>
      <c r="AO27" s="95">
        <v>0</v>
      </c>
      <c r="AP27" s="107">
        <v>11206237</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137</v>
      </c>
      <c r="P28" s="103">
        <v>140</v>
      </c>
      <c r="Q28" s="103">
        <v>15446306</v>
      </c>
      <c r="R28" s="46">
        <f t="shared" si="4"/>
        <v>6084</v>
      </c>
      <c r="S28" s="47">
        <f t="shared" si="5"/>
        <v>146.01599999999999</v>
      </c>
      <c r="T28" s="47">
        <f t="shared" si="6"/>
        <v>6.0839999999999996</v>
      </c>
      <c r="U28" s="104">
        <v>3.7</v>
      </c>
      <c r="V28" s="104">
        <f t="shared" si="7"/>
        <v>3.7</v>
      </c>
      <c r="W28" s="105" t="s">
        <v>127</v>
      </c>
      <c r="X28" s="107">
        <v>1016</v>
      </c>
      <c r="Y28" s="107">
        <v>0</v>
      </c>
      <c r="Z28" s="107">
        <v>1186</v>
      </c>
      <c r="AA28" s="107">
        <v>1185</v>
      </c>
      <c r="AB28" s="107">
        <v>1187</v>
      </c>
      <c r="AC28" s="48" t="s">
        <v>90</v>
      </c>
      <c r="AD28" s="48" t="s">
        <v>90</v>
      </c>
      <c r="AE28" s="48" t="s">
        <v>90</v>
      </c>
      <c r="AF28" s="106" t="s">
        <v>90</v>
      </c>
      <c r="AG28" s="112">
        <v>49731618</v>
      </c>
      <c r="AH28" s="49">
        <f t="shared" si="9"/>
        <v>1184</v>
      </c>
      <c r="AI28" s="50">
        <f t="shared" si="8"/>
        <v>194.60880999342538</v>
      </c>
      <c r="AJ28" s="95">
        <v>1</v>
      </c>
      <c r="AK28" s="95">
        <v>0</v>
      </c>
      <c r="AL28" s="95">
        <v>1</v>
      </c>
      <c r="AM28" s="95">
        <v>1</v>
      </c>
      <c r="AN28" s="95">
        <v>1</v>
      </c>
      <c r="AO28" s="95">
        <v>0</v>
      </c>
      <c r="AP28" s="107">
        <v>11206237</v>
      </c>
      <c r="AQ28" s="107">
        <f t="shared" si="1"/>
        <v>0</v>
      </c>
      <c r="AR28" s="53">
        <v>1.1399999999999999</v>
      </c>
      <c r="AS28" s="52" t="s">
        <v>113</v>
      </c>
      <c r="AV28" s="58" t="s">
        <v>116</v>
      </c>
      <c r="AW28" s="58">
        <v>101.325</v>
      </c>
      <c r="AY28" s="97"/>
    </row>
    <row r="29" spans="1:51" x14ac:dyDescent="0.25">
      <c r="A29" s="94" t="s">
        <v>130</v>
      </c>
      <c r="B29" s="40">
        <v>2.75</v>
      </c>
      <c r="C29" s="40">
        <v>0.79166666666666896</v>
      </c>
      <c r="D29" s="102">
        <v>5</v>
      </c>
      <c r="E29" s="41">
        <f t="shared" si="0"/>
        <v>3.5211267605633805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136</v>
      </c>
      <c r="P29" s="103">
        <v>139</v>
      </c>
      <c r="Q29" s="103">
        <v>15452422</v>
      </c>
      <c r="R29" s="46">
        <f t="shared" si="4"/>
        <v>6116</v>
      </c>
      <c r="S29" s="47">
        <f t="shared" si="5"/>
        <v>146.78399999999999</v>
      </c>
      <c r="T29" s="47">
        <f t="shared" si="6"/>
        <v>6.1159999999999997</v>
      </c>
      <c r="U29" s="104">
        <v>3.4</v>
      </c>
      <c r="V29" s="104">
        <f t="shared" si="7"/>
        <v>3.4</v>
      </c>
      <c r="W29" s="105" t="s">
        <v>127</v>
      </c>
      <c r="X29" s="107">
        <v>1016</v>
      </c>
      <c r="Y29" s="107">
        <v>0</v>
      </c>
      <c r="Z29" s="107">
        <v>1186</v>
      </c>
      <c r="AA29" s="107">
        <v>1185</v>
      </c>
      <c r="AB29" s="107">
        <v>1187</v>
      </c>
      <c r="AC29" s="48" t="s">
        <v>90</v>
      </c>
      <c r="AD29" s="48" t="s">
        <v>90</v>
      </c>
      <c r="AE29" s="48" t="s">
        <v>90</v>
      </c>
      <c r="AF29" s="106" t="s">
        <v>90</v>
      </c>
      <c r="AG29" s="112">
        <v>49732796</v>
      </c>
      <c r="AH29" s="49">
        <f t="shared" si="9"/>
        <v>1178</v>
      </c>
      <c r="AI29" s="50">
        <f t="shared" si="8"/>
        <v>192.60954872465666</v>
      </c>
      <c r="AJ29" s="95">
        <v>1</v>
      </c>
      <c r="AK29" s="95">
        <v>0</v>
      </c>
      <c r="AL29" s="95">
        <v>1</v>
      </c>
      <c r="AM29" s="95">
        <v>1</v>
      </c>
      <c r="AN29" s="95">
        <v>1</v>
      </c>
      <c r="AO29" s="95">
        <v>0</v>
      </c>
      <c r="AP29" s="107">
        <v>11206237</v>
      </c>
      <c r="AQ29" s="107">
        <f t="shared" si="1"/>
        <v>0</v>
      </c>
      <c r="AR29" s="51"/>
      <c r="AS29" s="52" t="s">
        <v>113</v>
      </c>
      <c r="AY29" s="97"/>
    </row>
    <row r="30" spans="1:51" x14ac:dyDescent="0.25">
      <c r="B30" s="40">
        <v>2.7916666666666701</v>
      </c>
      <c r="C30" s="40">
        <v>0.83333333333333703</v>
      </c>
      <c r="D30" s="102">
        <v>4</v>
      </c>
      <c r="E30" s="41">
        <f t="shared" si="0"/>
        <v>2.8169014084507045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135</v>
      </c>
      <c r="P30" s="103">
        <v>137</v>
      </c>
      <c r="Q30" s="103">
        <v>15458662</v>
      </c>
      <c r="R30" s="46">
        <f t="shared" si="4"/>
        <v>6240</v>
      </c>
      <c r="S30" s="47">
        <f t="shared" si="5"/>
        <v>149.76</v>
      </c>
      <c r="T30" s="47">
        <f t="shared" si="6"/>
        <v>6.24</v>
      </c>
      <c r="U30" s="104">
        <v>3.1</v>
      </c>
      <c r="V30" s="104">
        <f t="shared" si="7"/>
        <v>3.1</v>
      </c>
      <c r="W30" s="105" t="s">
        <v>127</v>
      </c>
      <c r="X30" s="107">
        <v>1005</v>
      </c>
      <c r="Y30" s="107">
        <v>0</v>
      </c>
      <c r="Z30" s="107">
        <v>1187</v>
      </c>
      <c r="AA30" s="107">
        <v>1185</v>
      </c>
      <c r="AB30" s="107">
        <v>1186</v>
      </c>
      <c r="AC30" s="48" t="s">
        <v>90</v>
      </c>
      <c r="AD30" s="48" t="s">
        <v>90</v>
      </c>
      <c r="AE30" s="48" t="s">
        <v>90</v>
      </c>
      <c r="AF30" s="106" t="s">
        <v>90</v>
      </c>
      <c r="AG30" s="112">
        <v>49734032</v>
      </c>
      <c r="AH30" s="49">
        <f t="shared" si="9"/>
        <v>1236</v>
      </c>
      <c r="AI30" s="50">
        <f t="shared" si="8"/>
        <v>198.07692307692307</v>
      </c>
      <c r="AJ30" s="95">
        <v>1</v>
      </c>
      <c r="AK30" s="95">
        <v>0</v>
      </c>
      <c r="AL30" s="95">
        <v>1</v>
      </c>
      <c r="AM30" s="95">
        <v>1</v>
      </c>
      <c r="AN30" s="95">
        <v>1</v>
      </c>
      <c r="AO30" s="95">
        <v>0</v>
      </c>
      <c r="AP30" s="107">
        <v>11206237</v>
      </c>
      <c r="AQ30" s="107">
        <f t="shared" si="1"/>
        <v>0</v>
      </c>
      <c r="AR30" s="51"/>
      <c r="AS30" s="52" t="s">
        <v>113</v>
      </c>
      <c r="AV30" s="273" t="s">
        <v>117</v>
      </c>
      <c r="AW30" s="273"/>
      <c r="AY30" s="97"/>
    </row>
    <row r="31" spans="1:51" x14ac:dyDescent="0.25">
      <c r="B31" s="40">
        <v>2.8333333333333299</v>
      </c>
      <c r="C31" s="40">
        <v>0.875000000000004</v>
      </c>
      <c r="D31" s="102">
        <v>4</v>
      </c>
      <c r="E31" s="41">
        <f t="shared" si="0"/>
        <v>2.8169014084507045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133</v>
      </c>
      <c r="P31" s="103">
        <v>135</v>
      </c>
      <c r="Q31" s="103">
        <v>15464302</v>
      </c>
      <c r="R31" s="46">
        <f t="shared" si="4"/>
        <v>5640</v>
      </c>
      <c r="S31" s="47">
        <f t="shared" si="5"/>
        <v>135.36000000000001</v>
      </c>
      <c r="T31" s="47">
        <f t="shared" si="6"/>
        <v>5.64</v>
      </c>
      <c r="U31" s="104">
        <v>2.8</v>
      </c>
      <c r="V31" s="104">
        <f t="shared" si="7"/>
        <v>2.8</v>
      </c>
      <c r="W31" s="105" t="s">
        <v>127</v>
      </c>
      <c r="X31" s="107">
        <v>1034</v>
      </c>
      <c r="Y31" s="107">
        <v>0</v>
      </c>
      <c r="Z31" s="107">
        <v>1187</v>
      </c>
      <c r="AA31" s="107">
        <v>1185</v>
      </c>
      <c r="AB31" s="107">
        <v>1187</v>
      </c>
      <c r="AC31" s="48" t="s">
        <v>90</v>
      </c>
      <c r="AD31" s="48" t="s">
        <v>90</v>
      </c>
      <c r="AE31" s="48" t="s">
        <v>90</v>
      </c>
      <c r="AF31" s="106" t="s">
        <v>90</v>
      </c>
      <c r="AG31" s="112">
        <v>49735136</v>
      </c>
      <c r="AH31" s="49">
        <f t="shared" si="9"/>
        <v>1104</v>
      </c>
      <c r="AI31" s="50">
        <f t="shared" si="8"/>
        <v>195.74468085106383</v>
      </c>
      <c r="AJ31" s="95">
        <v>1</v>
      </c>
      <c r="AK31" s="95">
        <v>0</v>
      </c>
      <c r="AL31" s="95">
        <v>1</v>
      </c>
      <c r="AM31" s="95">
        <v>1</v>
      </c>
      <c r="AN31" s="95">
        <v>1</v>
      </c>
      <c r="AO31" s="95">
        <v>0</v>
      </c>
      <c r="AP31" s="107">
        <v>11206237</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129</v>
      </c>
      <c r="P32" s="103">
        <v>133</v>
      </c>
      <c r="Q32" s="103">
        <v>15470266</v>
      </c>
      <c r="R32" s="46">
        <f t="shared" si="4"/>
        <v>5964</v>
      </c>
      <c r="S32" s="47">
        <f t="shared" si="5"/>
        <v>143.136</v>
      </c>
      <c r="T32" s="47">
        <f t="shared" si="6"/>
        <v>5.9640000000000004</v>
      </c>
      <c r="U32" s="104">
        <v>2.6</v>
      </c>
      <c r="V32" s="104">
        <f t="shared" si="7"/>
        <v>2.6</v>
      </c>
      <c r="W32" s="105" t="s">
        <v>127</v>
      </c>
      <c r="X32" s="107">
        <v>1015</v>
      </c>
      <c r="Y32" s="107">
        <v>0</v>
      </c>
      <c r="Z32" s="107">
        <v>1187</v>
      </c>
      <c r="AA32" s="107">
        <v>1185</v>
      </c>
      <c r="AB32" s="107">
        <v>1187</v>
      </c>
      <c r="AC32" s="48" t="s">
        <v>90</v>
      </c>
      <c r="AD32" s="48" t="s">
        <v>90</v>
      </c>
      <c r="AE32" s="48" t="s">
        <v>90</v>
      </c>
      <c r="AF32" s="106" t="s">
        <v>90</v>
      </c>
      <c r="AG32" s="112">
        <v>49736322</v>
      </c>
      <c r="AH32" s="49">
        <f t="shared" si="9"/>
        <v>1186</v>
      </c>
      <c r="AI32" s="50">
        <f t="shared" si="8"/>
        <v>198.85982562038899</v>
      </c>
      <c r="AJ32" s="95">
        <v>1</v>
      </c>
      <c r="AK32" s="95">
        <v>0</v>
      </c>
      <c r="AL32" s="95">
        <v>1</v>
      </c>
      <c r="AM32" s="95">
        <v>1</v>
      </c>
      <c r="AN32" s="95">
        <v>1</v>
      </c>
      <c r="AO32" s="95">
        <v>0</v>
      </c>
      <c r="AP32" s="107">
        <v>11206237</v>
      </c>
      <c r="AQ32" s="107">
        <f t="shared" si="1"/>
        <v>0</v>
      </c>
      <c r="AR32" s="53">
        <v>1.08</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132</v>
      </c>
      <c r="P33" s="103">
        <v>127</v>
      </c>
      <c r="Q33" s="103">
        <v>15475631</v>
      </c>
      <c r="R33" s="46">
        <f t="shared" si="4"/>
        <v>5365</v>
      </c>
      <c r="S33" s="47">
        <f t="shared" si="5"/>
        <v>128.76</v>
      </c>
      <c r="T33" s="47">
        <f t="shared" si="6"/>
        <v>5.3650000000000002</v>
      </c>
      <c r="U33" s="104">
        <v>2.8</v>
      </c>
      <c r="V33" s="104">
        <f t="shared" si="7"/>
        <v>2.8</v>
      </c>
      <c r="W33" s="105" t="s">
        <v>131</v>
      </c>
      <c r="X33" s="107">
        <v>0</v>
      </c>
      <c r="Y33" s="107">
        <v>0</v>
      </c>
      <c r="Z33" s="107">
        <v>1187</v>
      </c>
      <c r="AA33" s="107">
        <v>1185</v>
      </c>
      <c r="AB33" s="107">
        <v>1187</v>
      </c>
      <c r="AC33" s="48" t="s">
        <v>90</v>
      </c>
      <c r="AD33" s="48" t="s">
        <v>90</v>
      </c>
      <c r="AE33" s="48" t="s">
        <v>90</v>
      </c>
      <c r="AF33" s="106" t="s">
        <v>90</v>
      </c>
      <c r="AG33" s="112">
        <v>49737403</v>
      </c>
      <c r="AH33" s="49">
        <f t="shared" si="9"/>
        <v>1081</v>
      </c>
      <c r="AI33" s="50">
        <f t="shared" si="8"/>
        <v>201.49114631873252</v>
      </c>
      <c r="AJ33" s="95">
        <v>0</v>
      </c>
      <c r="AK33" s="95">
        <v>0</v>
      </c>
      <c r="AL33" s="95">
        <v>1</v>
      </c>
      <c r="AM33" s="95">
        <v>1</v>
      </c>
      <c r="AN33" s="95">
        <v>1</v>
      </c>
      <c r="AO33" s="95">
        <v>0.45</v>
      </c>
      <c r="AP33" s="107">
        <v>11206296</v>
      </c>
      <c r="AQ33" s="107">
        <f t="shared" si="1"/>
        <v>59</v>
      </c>
      <c r="AR33" s="51"/>
      <c r="AS33" s="52" t="s">
        <v>113</v>
      </c>
      <c r="AY33" s="97"/>
    </row>
    <row r="34" spans="2:51" x14ac:dyDescent="0.25">
      <c r="B34" s="40">
        <v>2.9583333333333299</v>
      </c>
      <c r="C34" s="40">
        <v>1</v>
      </c>
      <c r="D34" s="102">
        <v>4</v>
      </c>
      <c r="E34" s="41">
        <f t="shared" si="0"/>
        <v>2.8169014084507045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135</v>
      </c>
      <c r="P34" s="103">
        <v>124</v>
      </c>
      <c r="Q34" s="103">
        <v>15480824</v>
      </c>
      <c r="R34" s="46">
        <f t="shared" si="4"/>
        <v>5193</v>
      </c>
      <c r="S34" s="47">
        <f t="shared" si="5"/>
        <v>124.63200000000001</v>
      </c>
      <c r="T34" s="47">
        <f t="shared" si="6"/>
        <v>5.1929999999999996</v>
      </c>
      <c r="U34" s="104">
        <v>3.1</v>
      </c>
      <c r="V34" s="104">
        <f t="shared" si="7"/>
        <v>3.1</v>
      </c>
      <c r="W34" s="105" t="s">
        <v>131</v>
      </c>
      <c r="X34" s="107">
        <v>0</v>
      </c>
      <c r="Y34" s="107">
        <v>0</v>
      </c>
      <c r="Z34" s="107">
        <v>1187</v>
      </c>
      <c r="AA34" s="107">
        <v>1185</v>
      </c>
      <c r="AB34" s="107">
        <v>1187</v>
      </c>
      <c r="AC34" s="48" t="s">
        <v>90</v>
      </c>
      <c r="AD34" s="48" t="s">
        <v>90</v>
      </c>
      <c r="AE34" s="48" t="s">
        <v>90</v>
      </c>
      <c r="AF34" s="106" t="s">
        <v>90</v>
      </c>
      <c r="AG34" s="112">
        <v>49738480</v>
      </c>
      <c r="AH34" s="49">
        <f t="shared" si="9"/>
        <v>1077</v>
      </c>
      <c r="AI34" s="50">
        <f t="shared" si="8"/>
        <v>207.3945696129405</v>
      </c>
      <c r="AJ34" s="95">
        <v>0</v>
      </c>
      <c r="AK34" s="95">
        <v>0</v>
      </c>
      <c r="AL34" s="95">
        <v>1</v>
      </c>
      <c r="AM34" s="95">
        <v>1</v>
      </c>
      <c r="AN34" s="95">
        <v>1</v>
      </c>
      <c r="AO34" s="95">
        <v>0.45</v>
      </c>
      <c r="AP34" s="107">
        <v>11206521</v>
      </c>
      <c r="AQ34" s="107">
        <f t="shared" si="1"/>
        <v>225</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135601</v>
      </c>
      <c r="S35" s="65">
        <f>AVERAGE(S11:S34)</f>
        <v>135.60100000000003</v>
      </c>
      <c r="T35" s="65">
        <f>SUM(T11:T34)</f>
        <v>135.60100000000003</v>
      </c>
      <c r="U35" s="104"/>
      <c r="V35" s="91"/>
      <c r="W35" s="57"/>
      <c r="X35" s="85"/>
      <c r="Y35" s="86"/>
      <c r="Z35" s="86"/>
      <c r="AA35" s="86"/>
      <c r="AB35" s="87"/>
      <c r="AC35" s="85"/>
      <c r="AD35" s="86"/>
      <c r="AE35" s="87"/>
      <c r="AF35" s="88"/>
      <c r="AG35" s="66">
        <f>AG34-AG10</f>
        <v>26967</v>
      </c>
      <c r="AH35" s="67">
        <f>SUM(AH11:AH34)</f>
        <v>26967</v>
      </c>
      <c r="AI35" s="68">
        <f>$AH$35/$T35</f>
        <v>198.87021482142458</v>
      </c>
      <c r="AJ35" s="95"/>
      <c r="AK35" s="95"/>
      <c r="AL35" s="95"/>
      <c r="AM35" s="95"/>
      <c r="AN35" s="95"/>
      <c r="AO35" s="69"/>
      <c r="AP35" s="70">
        <f>AP34-AP10</f>
        <v>3034</v>
      </c>
      <c r="AQ35" s="71">
        <f>SUM(AQ11:AQ34)</f>
        <v>3034</v>
      </c>
      <c r="AR35" s="72">
        <f>AVERAGE(AR11:AR34)</f>
        <v>1.1366666666666667</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221" t="s">
        <v>244</v>
      </c>
      <c r="C41" s="210"/>
      <c r="D41" s="210"/>
      <c r="E41" s="210"/>
      <c r="F41" s="210"/>
      <c r="G41" s="210"/>
      <c r="H41" s="210"/>
      <c r="I41" s="211"/>
      <c r="J41" s="211"/>
      <c r="K41" s="211"/>
      <c r="L41" s="211"/>
      <c r="M41" s="211"/>
      <c r="N41" s="211"/>
      <c r="O41" s="211"/>
      <c r="P41" s="211"/>
      <c r="Q41" s="211"/>
      <c r="R41" s="211"/>
      <c r="S41" s="212"/>
      <c r="T41" s="212"/>
      <c r="U41" s="212"/>
      <c r="V41" s="139"/>
      <c r="W41" s="98"/>
      <c r="X41" s="98"/>
      <c r="Y41" s="98"/>
      <c r="Z41" s="98"/>
      <c r="AA41" s="98"/>
      <c r="AB41" s="98"/>
      <c r="AC41" s="98"/>
      <c r="AD41" s="98"/>
      <c r="AE41" s="98"/>
      <c r="AM41" s="20"/>
      <c r="AN41" s="96"/>
      <c r="AO41" s="96"/>
      <c r="AP41" s="96"/>
      <c r="AQ41" s="96"/>
      <c r="AR41" s="98"/>
      <c r="AV41" s="73"/>
      <c r="AW41" s="73"/>
      <c r="AY41" s="97"/>
    </row>
    <row r="42" spans="2:51" x14ac:dyDescent="0.25">
      <c r="B42" s="135" t="s">
        <v>276</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167</v>
      </c>
      <c r="C44" s="99"/>
      <c r="D44" s="99"/>
      <c r="E44" s="99"/>
      <c r="F44" s="99"/>
      <c r="G44" s="99"/>
      <c r="H44" s="99"/>
      <c r="I44" s="100"/>
      <c r="J44" s="100"/>
      <c r="K44" s="100"/>
      <c r="L44" s="100"/>
      <c r="M44" s="100"/>
      <c r="N44" s="100"/>
      <c r="O44" s="100"/>
      <c r="P44" s="100"/>
      <c r="Q44" s="100"/>
      <c r="R44" s="100"/>
      <c r="S44" s="139"/>
      <c r="T44" s="139"/>
      <c r="U44" s="139"/>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99"/>
      <c r="D45" s="99"/>
      <c r="E45" s="99"/>
      <c r="F45" s="99"/>
      <c r="G45" s="99"/>
      <c r="H45" s="99"/>
      <c r="I45" s="100"/>
      <c r="J45" s="100"/>
      <c r="K45" s="100"/>
      <c r="L45" s="100"/>
      <c r="M45" s="100"/>
      <c r="N45" s="100"/>
      <c r="O45" s="100"/>
      <c r="P45" s="100"/>
      <c r="Q45" s="100"/>
      <c r="R45" s="100"/>
      <c r="S45" s="139"/>
      <c r="T45" s="139"/>
      <c r="U45" s="139"/>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99"/>
      <c r="D46" s="99"/>
      <c r="E46" s="99"/>
      <c r="F46" s="99"/>
      <c r="G46" s="99"/>
      <c r="H46" s="99"/>
      <c r="I46" s="100"/>
      <c r="J46" s="100"/>
      <c r="K46" s="100"/>
      <c r="L46" s="100"/>
      <c r="M46" s="100"/>
      <c r="N46" s="100"/>
      <c r="O46" s="100"/>
      <c r="P46" s="100"/>
      <c r="Q46" s="100"/>
      <c r="R46" s="100"/>
      <c r="S46" s="139"/>
      <c r="T46" s="139"/>
      <c r="U46" s="139"/>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150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288</v>
      </c>
      <c r="C48" s="99"/>
      <c r="D48" s="192"/>
      <c r="E48" s="193"/>
      <c r="F48" s="193"/>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150"/>
      <c r="G49" s="150"/>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150"/>
      <c r="D50" s="150"/>
      <c r="E50" s="150"/>
      <c r="F50" s="150"/>
      <c r="G50" s="150"/>
      <c r="H50" s="99"/>
      <c r="I50" s="100"/>
      <c r="J50" s="100"/>
      <c r="K50" s="100"/>
      <c r="L50" s="100"/>
      <c r="M50" s="100"/>
      <c r="N50" s="100"/>
      <c r="O50" s="100"/>
      <c r="P50" s="100"/>
      <c r="Q50" s="100"/>
      <c r="R50" s="100"/>
      <c r="S50" s="139"/>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139"/>
      <c r="T51" s="139"/>
      <c r="U51" s="139"/>
      <c r="V51" s="139"/>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139"/>
      <c r="T52" s="139"/>
      <c r="U52" s="139"/>
      <c r="V52" s="139"/>
      <c r="W52" s="98"/>
      <c r="X52" s="98"/>
      <c r="Y52" s="98"/>
      <c r="Z52" s="98"/>
      <c r="AA52" s="98"/>
      <c r="AB52" s="98"/>
      <c r="AC52" s="98"/>
      <c r="AD52" s="98"/>
      <c r="AE52" s="98"/>
      <c r="AM52" s="20"/>
      <c r="AN52" s="96"/>
      <c r="AO52" s="96"/>
      <c r="AP52" s="96"/>
      <c r="AQ52" s="96"/>
      <c r="AR52" s="98"/>
      <c r="AV52" s="113"/>
      <c r="AW52" s="113"/>
      <c r="AY52" s="97"/>
    </row>
    <row r="53" spans="1:51" x14ac:dyDescent="0.25">
      <c r="A53" s="161"/>
      <c r="B53" s="114" t="s">
        <v>275</v>
      </c>
      <c r="C53" s="99"/>
      <c r="D53" s="99"/>
      <c r="E53" s="99"/>
      <c r="F53" s="99"/>
      <c r="G53" s="99"/>
      <c r="H53" s="99"/>
      <c r="I53" s="100"/>
      <c r="J53" s="100"/>
      <c r="K53" s="100"/>
      <c r="L53" s="100"/>
      <c r="M53" s="100"/>
      <c r="N53" s="100"/>
      <c r="O53" s="100"/>
      <c r="P53" s="100"/>
      <c r="Q53" s="100"/>
      <c r="R53" s="100"/>
      <c r="S53" s="139"/>
      <c r="T53" s="139"/>
      <c r="U53" s="139"/>
      <c r="V53" s="139"/>
      <c r="W53" s="98"/>
      <c r="X53" s="98"/>
      <c r="Y53" s="98"/>
      <c r="Z53" s="98"/>
      <c r="AA53" s="98"/>
      <c r="AB53" s="98"/>
      <c r="AC53" s="98"/>
      <c r="AD53" s="98"/>
      <c r="AE53" s="98"/>
      <c r="AM53" s="20"/>
      <c r="AN53" s="96"/>
      <c r="AO53" s="96"/>
      <c r="AP53" s="96"/>
      <c r="AQ53" s="96"/>
      <c r="AR53" s="98"/>
      <c r="AV53" s="113"/>
      <c r="AW53" s="113"/>
      <c r="AY53" s="97"/>
    </row>
    <row r="54" spans="1:51" x14ac:dyDescent="0.25">
      <c r="A54" s="161"/>
      <c r="B54" s="123" t="s">
        <v>134</v>
      </c>
      <c r="C54" s="99"/>
      <c r="D54" s="99"/>
      <c r="E54" s="99"/>
      <c r="F54" s="99"/>
      <c r="G54" s="99"/>
      <c r="H54" s="99"/>
      <c r="I54" s="100"/>
      <c r="J54" s="100"/>
      <c r="K54" s="100"/>
      <c r="L54" s="100"/>
      <c r="M54" s="100"/>
      <c r="N54" s="100"/>
      <c r="O54" s="100"/>
      <c r="P54" s="100"/>
      <c r="Q54" s="100"/>
      <c r="R54" s="100"/>
      <c r="S54" s="139"/>
      <c r="T54" s="139"/>
      <c r="U54" s="139"/>
      <c r="V54" s="139"/>
      <c r="W54" s="98"/>
      <c r="X54" s="98"/>
      <c r="Y54" s="98"/>
      <c r="Z54" s="98"/>
      <c r="AA54" s="98"/>
      <c r="AB54" s="98"/>
      <c r="AC54" s="98"/>
      <c r="AD54" s="98"/>
      <c r="AE54" s="98"/>
      <c r="AM54" s="20"/>
      <c r="AN54" s="96"/>
      <c r="AO54" s="96"/>
      <c r="AP54" s="96"/>
      <c r="AQ54" s="96"/>
      <c r="AR54" s="98"/>
      <c r="AV54" s="113"/>
      <c r="AW54" s="113"/>
      <c r="AY54" s="97"/>
    </row>
    <row r="55" spans="1:51" x14ac:dyDescent="0.25">
      <c r="A55" s="161"/>
      <c r="B55" s="114" t="s">
        <v>267</v>
      </c>
      <c r="C55" s="223"/>
      <c r="D55" s="223"/>
      <c r="E55" s="223"/>
      <c r="F55" s="223"/>
      <c r="G55" s="223"/>
      <c r="H55" s="223"/>
      <c r="I55" s="224"/>
      <c r="J55" s="224"/>
      <c r="K55" s="224"/>
      <c r="L55" s="224"/>
      <c r="M55" s="224"/>
      <c r="N55" s="224"/>
      <c r="O55" s="224"/>
      <c r="P55" s="224"/>
      <c r="Q55" s="224"/>
      <c r="R55" s="100"/>
      <c r="S55" s="139"/>
      <c r="T55" s="139"/>
      <c r="U55" s="139"/>
      <c r="V55" s="139"/>
      <c r="W55" s="98"/>
      <c r="X55" s="98"/>
      <c r="Y55" s="98"/>
      <c r="Z55" s="98"/>
      <c r="AA55" s="98"/>
      <c r="AB55" s="98"/>
      <c r="AC55" s="98"/>
      <c r="AD55" s="98"/>
      <c r="AE55" s="98"/>
      <c r="AM55" s="20"/>
      <c r="AN55" s="96"/>
      <c r="AO55" s="96"/>
      <c r="AP55" s="96"/>
      <c r="AQ55" s="96"/>
      <c r="AR55" s="98"/>
      <c r="AV55" s="113"/>
      <c r="AW55" s="113"/>
      <c r="AY55" s="97"/>
    </row>
    <row r="56" spans="1:51" x14ac:dyDescent="0.25">
      <c r="B56" s="123"/>
      <c r="C56" s="194"/>
      <c r="D56" s="194"/>
      <c r="E56" s="99"/>
      <c r="F56" s="99"/>
      <c r="G56" s="99"/>
      <c r="H56" s="99"/>
      <c r="I56" s="100"/>
      <c r="J56" s="100"/>
      <c r="K56" s="100"/>
      <c r="L56" s="100"/>
      <c r="M56" s="100"/>
      <c r="N56" s="100"/>
      <c r="O56" s="100"/>
      <c r="P56" s="100"/>
      <c r="Q56" s="100"/>
      <c r="R56" s="100"/>
      <c r="S56" s="139"/>
      <c r="T56" s="139"/>
      <c r="U56" s="139"/>
      <c r="V56" s="139"/>
      <c r="W56" s="98"/>
      <c r="X56" s="98"/>
      <c r="Y56" s="98"/>
      <c r="Z56" s="98"/>
      <c r="AA56" s="98"/>
      <c r="AB56" s="98"/>
      <c r="AC56" s="98"/>
      <c r="AD56" s="98"/>
      <c r="AE56" s="98"/>
      <c r="AM56" s="20"/>
      <c r="AN56" s="96"/>
      <c r="AO56" s="96"/>
      <c r="AP56" s="96"/>
      <c r="AQ56" s="96"/>
      <c r="AR56" s="98"/>
      <c r="AV56" s="113"/>
      <c r="AW56" s="113"/>
      <c r="AY56" s="97"/>
    </row>
    <row r="57" spans="1:51" x14ac:dyDescent="0.25">
      <c r="B57" s="114"/>
      <c r="C57" s="99"/>
      <c r="D57" s="99"/>
      <c r="E57" s="99"/>
      <c r="F57" s="99"/>
      <c r="G57" s="99"/>
      <c r="H57" s="99"/>
      <c r="I57" s="100"/>
      <c r="J57" s="100"/>
      <c r="K57" s="100"/>
      <c r="L57" s="100"/>
      <c r="M57" s="100"/>
      <c r="N57" s="100"/>
      <c r="O57" s="100"/>
      <c r="P57" s="100"/>
      <c r="Q57" s="100"/>
      <c r="R57" s="100"/>
      <c r="S57" s="190"/>
      <c r="T57" s="139"/>
      <c r="U57" s="139"/>
      <c r="V57" s="139"/>
      <c r="W57" s="98"/>
      <c r="X57" s="98"/>
      <c r="Y57" s="98"/>
      <c r="Z57" s="98"/>
      <c r="AA57" s="98"/>
      <c r="AB57" s="98"/>
      <c r="AC57" s="98"/>
      <c r="AD57" s="98"/>
      <c r="AE57" s="98"/>
      <c r="AM57" s="20"/>
      <c r="AN57" s="96"/>
      <c r="AO57" s="96"/>
      <c r="AP57" s="96"/>
      <c r="AQ57" s="96"/>
      <c r="AR57" s="98"/>
      <c r="AV57" s="113"/>
      <c r="AW57" s="113"/>
      <c r="AY57" s="97"/>
    </row>
    <row r="58" spans="1:51" x14ac:dyDescent="0.25">
      <c r="B58" s="123"/>
      <c r="C58" s="99"/>
      <c r="D58" s="99"/>
      <c r="E58" s="99"/>
      <c r="F58" s="99"/>
      <c r="G58" s="99"/>
      <c r="H58" s="99"/>
      <c r="I58" s="100"/>
      <c r="J58" s="100"/>
      <c r="K58" s="100"/>
      <c r="L58" s="100"/>
      <c r="M58" s="100"/>
      <c r="N58" s="100"/>
      <c r="O58" s="100"/>
      <c r="P58" s="100"/>
      <c r="Q58" s="100"/>
      <c r="R58" s="100"/>
      <c r="S58" s="190"/>
      <c r="T58" s="139"/>
      <c r="U58" s="139"/>
      <c r="V58" s="139"/>
      <c r="W58" s="98"/>
      <c r="X58" s="98"/>
      <c r="Y58" s="98"/>
      <c r="Z58" s="98"/>
      <c r="AA58" s="98"/>
      <c r="AB58" s="98"/>
      <c r="AC58" s="98"/>
      <c r="AD58" s="98"/>
      <c r="AE58" s="98"/>
      <c r="AM58" s="20"/>
      <c r="AN58" s="96"/>
      <c r="AO58" s="96"/>
      <c r="AP58" s="96"/>
      <c r="AQ58" s="96"/>
      <c r="AR58" s="98"/>
      <c r="AV58" s="113"/>
      <c r="AW58" s="113"/>
      <c r="AY58" s="97"/>
    </row>
    <row r="59" spans="1:51" x14ac:dyDescent="0.25">
      <c r="B59" s="114"/>
      <c r="C59" s="99"/>
      <c r="D59" s="99"/>
      <c r="E59" s="99"/>
      <c r="F59" s="99"/>
      <c r="G59" s="99"/>
      <c r="H59" s="99"/>
      <c r="I59" s="100"/>
      <c r="J59" s="100"/>
      <c r="K59" s="100"/>
      <c r="L59" s="100"/>
      <c r="M59" s="100"/>
      <c r="N59" s="100"/>
      <c r="O59" s="100"/>
      <c r="P59" s="100"/>
      <c r="Q59" s="100"/>
      <c r="R59" s="100"/>
      <c r="S59" s="139"/>
      <c r="T59" s="139"/>
      <c r="U59" s="139"/>
      <c r="V59" s="139"/>
      <c r="W59" s="98"/>
      <c r="X59" s="98"/>
      <c r="Y59" s="98"/>
      <c r="Z59" s="98"/>
      <c r="AA59" s="98"/>
      <c r="AB59" s="98"/>
      <c r="AC59" s="98"/>
      <c r="AD59" s="98"/>
      <c r="AE59" s="98"/>
      <c r="AM59" s="20"/>
      <c r="AN59" s="96"/>
      <c r="AO59" s="96"/>
      <c r="AP59" s="96"/>
      <c r="AQ59" s="96"/>
      <c r="AR59" s="98"/>
      <c r="AV59" s="113"/>
      <c r="AW59" s="113"/>
      <c r="AY59" s="97"/>
    </row>
    <row r="60" spans="1:51" x14ac:dyDescent="0.25">
      <c r="B60" s="168"/>
      <c r="C60" s="99"/>
      <c r="D60" s="99"/>
      <c r="E60" s="99"/>
      <c r="F60" s="99"/>
      <c r="G60" s="99"/>
      <c r="H60" s="99"/>
      <c r="I60" s="100"/>
      <c r="J60" s="100"/>
      <c r="K60" s="100"/>
      <c r="L60" s="100"/>
      <c r="M60" s="100"/>
      <c r="N60" s="100"/>
      <c r="O60" s="100"/>
      <c r="P60" s="100"/>
      <c r="Q60" s="100"/>
      <c r="R60" s="100"/>
      <c r="S60" s="139"/>
      <c r="T60" s="139"/>
      <c r="U60" s="139"/>
      <c r="V60" s="139"/>
      <c r="W60" s="98"/>
      <c r="X60" s="98"/>
      <c r="Y60" s="98"/>
      <c r="Z60" s="98"/>
      <c r="AA60" s="98"/>
      <c r="AB60" s="98"/>
      <c r="AC60" s="98"/>
      <c r="AD60" s="98"/>
      <c r="AE60" s="98"/>
      <c r="AM60" s="20"/>
      <c r="AN60" s="96"/>
      <c r="AO60" s="96"/>
      <c r="AP60" s="96"/>
      <c r="AQ60" s="96"/>
      <c r="AR60" s="98"/>
      <c r="AV60" s="113"/>
      <c r="AW60" s="113"/>
      <c r="AY60" s="97"/>
    </row>
    <row r="61" spans="1:51" x14ac:dyDescent="0.25">
      <c r="B61" s="115"/>
      <c r="C61" s="99"/>
      <c r="D61" s="99"/>
      <c r="E61" s="99"/>
      <c r="F61" s="99"/>
      <c r="G61" s="99"/>
      <c r="H61" s="99"/>
      <c r="I61" s="100"/>
      <c r="J61" s="100"/>
      <c r="K61" s="100"/>
      <c r="L61" s="100"/>
      <c r="M61" s="100"/>
      <c r="N61" s="100"/>
      <c r="O61" s="100"/>
      <c r="P61" s="100"/>
      <c r="Q61" s="100"/>
      <c r="R61" s="100"/>
      <c r="S61" s="139"/>
      <c r="T61" s="139"/>
      <c r="U61" s="139"/>
      <c r="V61" s="139"/>
      <c r="W61" s="98"/>
      <c r="X61" s="98"/>
      <c r="Y61" s="98"/>
      <c r="Z61" s="98"/>
      <c r="AA61" s="98"/>
      <c r="AB61" s="98"/>
      <c r="AC61" s="98"/>
      <c r="AD61" s="98"/>
      <c r="AE61" s="98"/>
      <c r="AM61" s="20"/>
      <c r="AN61" s="96"/>
      <c r="AO61" s="96"/>
      <c r="AP61" s="96"/>
      <c r="AQ61" s="96"/>
      <c r="AR61" s="98"/>
      <c r="AV61" s="113"/>
      <c r="AW61" s="113"/>
      <c r="AY61" s="97"/>
    </row>
    <row r="62" spans="1:51" x14ac:dyDescent="0.25">
      <c r="B62" s="213"/>
      <c r="C62" s="99"/>
      <c r="D62" s="99"/>
      <c r="E62" s="99"/>
      <c r="F62" s="99"/>
      <c r="G62" s="99"/>
      <c r="H62" s="99"/>
      <c r="I62" s="100"/>
      <c r="J62" s="100"/>
      <c r="K62" s="100"/>
      <c r="L62" s="100"/>
      <c r="M62" s="100"/>
      <c r="N62" s="100"/>
      <c r="O62" s="100"/>
      <c r="P62" s="100"/>
      <c r="Q62" s="100"/>
      <c r="R62" s="100"/>
      <c r="S62" s="139"/>
      <c r="T62" s="139"/>
      <c r="U62" s="139"/>
      <c r="V62" s="139"/>
      <c r="W62" s="98"/>
      <c r="X62" s="98"/>
      <c r="Y62" s="98"/>
      <c r="Z62" s="98"/>
      <c r="AA62" s="98"/>
      <c r="AB62" s="98"/>
      <c r="AC62" s="98"/>
      <c r="AD62" s="98"/>
      <c r="AE62" s="98"/>
      <c r="AM62" s="20"/>
      <c r="AN62" s="96"/>
      <c r="AO62" s="96"/>
      <c r="AP62" s="96"/>
      <c r="AQ62" s="96"/>
      <c r="AR62" s="98"/>
      <c r="AV62" s="113"/>
      <c r="AW62" s="113"/>
      <c r="AY62" s="97"/>
    </row>
    <row r="63" spans="1:51" x14ac:dyDescent="0.25">
      <c r="B63" s="123"/>
      <c r="C63" s="99"/>
      <c r="D63" s="99"/>
      <c r="E63" s="99"/>
      <c r="F63" s="99"/>
      <c r="G63" s="99"/>
      <c r="H63" s="99"/>
      <c r="I63" s="100"/>
      <c r="J63" s="100"/>
      <c r="K63" s="100"/>
      <c r="L63" s="100"/>
      <c r="M63" s="100"/>
      <c r="N63" s="100"/>
      <c r="O63" s="100"/>
      <c r="P63" s="100"/>
      <c r="Q63" s="100"/>
      <c r="R63" s="100"/>
      <c r="S63" s="139"/>
      <c r="T63" s="139"/>
      <c r="U63" s="139"/>
      <c r="V63" s="139"/>
      <c r="W63" s="98"/>
      <c r="X63" s="98"/>
      <c r="Y63" s="98"/>
      <c r="Z63" s="98"/>
      <c r="AA63" s="98"/>
      <c r="AB63" s="98"/>
      <c r="AC63" s="98"/>
      <c r="AD63" s="98"/>
      <c r="AE63" s="98"/>
      <c r="AM63" s="20"/>
      <c r="AN63" s="96"/>
      <c r="AO63" s="96"/>
      <c r="AP63" s="96"/>
      <c r="AQ63" s="96"/>
      <c r="AR63" s="98"/>
      <c r="AV63" s="113"/>
      <c r="AW63" s="113"/>
      <c r="AY63" s="97"/>
    </row>
    <row r="64" spans="1:51" x14ac:dyDescent="0.25">
      <c r="B64" s="199"/>
      <c r="C64" s="99"/>
      <c r="D64" s="99"/>
      <c r="E64" s="99"/>
      <c r="F64" s="99"/>
      <c r="G64" s="99"/>
      <c r="H64" s="99"/>
      <c r="I64" s="100"/>
      <c r="J64" s="100"/>
      <c r="K64" s="100"/>
      <c r="L64" s="100"/>
      <c r="M64" s="100"/>
      <c r="N64" s="100"/>
      <c r="O64" s="100"/>
      <c r="P64" s="100"/>
      <c r="Q64" s="100"/>
      <c r="R64" s="100"/>
      <c r="S64" s="139"/>
      <c r="T64" s="139"/>
      <c r="U64" s="139"/>
      <c r="V64" s="139"/>
      <c r="W64" s="98"/>
      <c r="X64" s="98"/>
      <c r="Y64" s="98"/>
      <c r="Z64" s="98"/>
      <c r="AA64" s="98"/>
      <c r="AB64" s="98"/>
      <c r="AC64" s="98"/>
      <c r="AD64" s="98"/>
      <c r="AE64" s="98"/>
      <c r="AM64" s="20"/>
      <c r="AN64" s="96"/>
      <c r="AO64" s="96"/>
      <c r="AP64" s="96"/>
      <c r="AQ64" s="96"/>
      <c r="AR64" s="98"/>
      <c r="AV64" s="113"/>
      <c r="AW64" s="113"/>
      <c r="AY64" s="97"/>
    </row>
    <row r="65" spans="1:51" x14ac:dyDescent="0.25">
      <c r="B65" s="123"/>
      <c r="C65" s="99"/>
      <c r="D65" s="99"/>
      <c r="E65" s="99"/>
      <c r="F65" s="99"/>
      <c r="G65" s="99"/>
      <c r="H65" s="99"/>
      <c r="I65" s="100"/>
      <c r="J65" s="100"/>
      <c r="K65" s="100"/>
      <c r="L65" s="100"/>
      <c r="M65" s="100"/>
      <c r="N65" s="100"/>
      <c r="O65" s="100"/>
      <c r="P65" s="100"/>
      <c r="Q65" s="100"/>
      <c r="R65" s="100"/>
      <c r="S65" s="139"/>
      <c r="T65" s="139"/>
      <c r="U65" s="139"/>
      <c r="V65" s="139"/>
      <c r="W65" s="98"/>
      <c r="X65" s="98"/>
      <c r="Y65" s="98"/>
      <c r="Z65" s="98"/>
      <c r="AA65" s="98"/>
      <c r="AB65" s="98"/>
      <c r="AC65" s="98"/>
      <c r="AD65" s="98"/>
      <c r="AE65" s="98"/>
      <c r="AM65" s="20"/>
      <c r="AN65" s="96"/>
      <c r="AO65" s="96"/>
      <c r="AP65" s="96"/>
      <c r="AQ65" s="96"/>
      <c r="AR65" s="98"/>
      <c r="AV65" s="113"/>
      <c r="AW65" s="113"/>
      <c r="AY65" s="97"/>
    </row>
    <row r="66" spans="1:51" x14ac:dyDescent="0.25">
      <c r="B66" s="199"/>
      <c r="C66" s="99"/>
      <c r="D66" s="99"/>
      <c r="E66" s="99"/>
      <c r="F66" s="99"/>
      <c r="G66" s="99"/>
      <c r="H66" s="99"/>
      <c r="I66" s="100"/>
      <c r="J66" s="100"/>
      <c r="K66" s="100"/>
      <c r="L66" s="100"/>
      <c r="M66" s="100"/>
      <c r="N66" s="100"/>
      <c r="O66" s="100"/>
      <c r="P66" s="100"/>
      <c r="Q66" s="100"/>
      <c r="R66" s="100"/>
      <c r="S66" s="139"/>
      <c r="T66" s="139"/>
      <c r="U66" s="139"/>
      <c r="V66" s="139"/>
      <c r="W66" s="98"/>
      <c r="X66" s="98"/>
      <c r="Y66" s="98"/>
      <c r="Z66" s="98"/>
      <c r="AA66" s="98"/>
      <c r="AB66" s="98"/>
      <c r="AC66" s="98"/>
      <c r="AD66" s="98"/>
      <c r="AE66" s="98"/>
      <c r="AM66" s="20"/>
      <c r="AN66" s="96"/>
      <c r="AO66" s="96"/>
      <c r="AP66" s="96"/>
      <c r="AQ66" s="96"/>
      <c r="AR66" s="98"/>
      <c r="AV66" s="113"/>
      <c r="AW66" s="113"/>
      <c r="AY66" s="97"/>
    </row>
    <row r="67" spans="1:51" x14ac:dyDescent="0.25">
      <c r="B67" s="123"/>
      <c r="C67" s="99"/>
      <c r="D67" s="99"/>
      <c r="E67" s="99"/>
      <c r="F67" s="99"/>
      <c r="G67" s="99"/>
      <c r="H67" s="99"/>
      <c r="I67" s="100"/>
      <c r="J67" s="100"/>
      <c r="K67" s="100"/>
      <c r="L67" s="100"/>
      <c r="M67" s="100"/>
      <c r="N67" s="100"/>
      <c r="O67" s="100"/>
      <c r="P67" s="100"/>
      <c r="Q67" s="100"/>
      <c r="R67" s="100"/>
      <c r="S67" s="139"/>
      <c r="T67" s="139"/>
      <c r="U67" s="139"/>
      <c r="V67" s="139"/>
      <c r="W67" s="98"/>
      <c r="X67" s="98"/>
      <c r="Y67" s="98"/>
      <c r="Z67" s="98"/>
      <c r="AA67" s="98"/>
      <c r="AB67" s="98"/>
      <c r="AC67" s="98"/>
      <c r="AD67" s="98"/>
      <c r="AE67" s="98"/>
      <c r="AM67" s="20"/>
      <c r="AN67" s="96"/>
      <c r="AO67" s="96"/>
      <c r="AP67" s="96"/>
      <c r="AQ67" s="96"/>
      <c r="AR67" s="98"/>
      <c r="AV67" s="113"/>
      <c r="AW67" s="113"/>
      <c r="AY67" s="97"/>
    </row>
    <row r="68" spans="1:51" x14ac:dyDescent="0.25">
      <c r="B68" s="199"/>
      <c r="C68" s="99"/>
      <c r="D68" s="99"/>
      <c r="E68" s="99"/>
      <c r="F68" s="99"/>
      <c r="G68" s="99"/>
      <c r="H68" s="99"/>
      <c r="I68" s="100"/>
      <c r="J68" s="100"/>
      <c r="K68" s="100"/>
      <c r="L68" s="100"/>
      <c r="M68" s="100"/>
      <c r="N68" s="100"/>
      <c r="O68" s="100"/>
      <c r="P68" s="100"/>
      <c r="Q68" s="100"/>
      <c r="R68" s="100"/>
      <c r="S68" s="139"/>
      <c r="T68" s="139"/>
      <c r="U68" s="139"/>
      <c r="V68" s="139"/>
      <c r="W68" s="98"/>
      <c r="X68" s="98"/>
      <c r="Y68" s="98"/>
      <c r="Z68" s="98"/>
      <c r="AA68" s="98"/>
      <c r="AB68" s="98"/>
      <c r="AC68" s="98"/>
      <c r="AD68" s="98"/>
      <c r="AE68" s="98"/>
      <c r="AM68" s="20"/>
      <c r="AN68" s="96"/>
      <c r="AO68" s="96"/>
      <c r="AP68" s="96"/>
      <c r="AQ68" s="96"/>
      <c r="AR68" s="98"/>
      <c r="AV68" s="113"/>
      <c r="AW68" s="113"/>
      <c r="AY68" s="97"/>
    </row>
    <row r="69" spans="1:51" x14ac:dyDescent="0.25">
      <c r="B69" s="114"/>
      <c r="C69" s="99"/>
      <c r="D69" s="99"/>
      <c r="E69" s="99"/>
      <c r="F69" s="99"/>
      <c r="G69" s="99"/>
      <c r="H69" s="99"/>
      <c r="I69" s="100"/>
      <c r="J69" s="100"/>
      <c r="K69" s="100"/>
      <c r="L69" s="100"/>
      <c r="M69" s="100"/>
      <c r="N69" s="100"/>
      <c r="O69" s="100"/>
      <c r="P69" s="100"/>
      <c r="Q69" s="100"/>
      <c r="R69" s="100"/>
      <c r="S69" s="139"/>
      <c r="T69" s="139"/>
      <c r="U69" s="139"/>
      <c r="V69" s="139"/>
      <c r="W69" s="98"/>
      <c r="X69" s="98"/>
      <c r="Y69" s="98"/>
      <c r="Z69" s="98"/>
      <c r="AA69" s="98"/>
      <c r="AB69" s="98"/>
      <c r="AC69" s="98"/>
      <c r="AD69" s="98"/>
      <c r="AE69" s="98"/>
      <c r="AM69" s="20"/>
      <c r="AN69" s="96"/>
      <c r="AO69" s="96"/>
      <c r="AP69" s="96"/>
      <c r="AQ69" s="96"/>
      <c r="AR69" s="98"/>
      <c r="AV69" s="113"/>
      <c r="AW69" s="113"/>
      <c r="AY69" s="97"/>
    </row>
    <row r="70" spans="1:51" x14ac:dyDescent="0.25">
      <c r="B70" s="123"/>
      <c r="C70" s="99"/>
      <c r="D70" s="99"/>
      <c r="E70" s="99"/>
      <c r="F70" s="99"/>
      <c r="G70" s="99"/>
      <c r="H70" s="99"/>
      <c r="I70" s="100"/>
      <c r="J70" s="100"/>
      <c r="K70" s="100"/>
      <c r="L70" s="100"/>
      <c r="M70" s="100"/>
      <c r="N70" s="100"/>
      <c r="O70" s="100"/>
      <c r="P70" s="100"/>
      <c r="Q70" s="100"/>
      <c r="R70" s="100"/>
      <c r="S70" s="139"/>
      <c r="T70" s="139"/>
      <c r="U70" s="139"/>
      <c r="V70" s="139"/>
      <c r="W70" s="98"/>
      <c r="X70" s="98"/>
      <c r="Y70" s="98"/>
      <c r="Z70" s="98"/>
      <c r="AA70" s="98"/>
      <c r="AB70" s="98"/>
      <c r="AC70" s="98"/>
      <c r="AD70" s="98"/>
      <c r="AE70" s="98"/>
      <c r="AM70" s="20"/>
      <c r="AN70" s="96"/>
      <c r="AO70" s="96"/>
      <c r="AP70" s="96"/>
      <c r="AQ70" s="96"/>
      <c r="AR70" s="98"/>
      <c r="AV70" s="113"/>
      <c r="AW70" s="113"/>
      <c r="AY70" s="97"/>
    </row>
    <row r="71" spans="1:51" x14ac:dyDescent="0.25">
      <c r="B71" s="114"/>
      <c r="C71" s="99"/>
      <c r="D71" s="99"/>
      <c r="E71" s="99"/>
      <c r="F71" s="99"/>
      <c r="G71" s="99"/>
      <c r="H71" s="99"/>
      <c r="I71" s="100"/>
      <c r="J71" s="100"/>
      <c r="K71" s="100"/>
      <c r="L71" s="100"/>
      <c r="M71" s="100"/>
      <c r="N71" s="100"/>
      <c r="O71" s="100"/>
      <c r="P71" s="100"/>
      <c r="Q71" s="100"/>
      <c r="R71" s="100"/>
      <c r="S71" s="139"/>
      <c r="T71" s="139"/>
      <c r="U71" s="139"/>
      <c r="V71" s="139"/>
      <c r="W71" s="98"/>
      <c r="X71" s="98"/>
      <c r="Y71" s="98"/>
      <c r="Z71" s="98"/>
      <c r="AA71" s="98"/>
      <c r="AB71" s="98"/>
      <c r="AC71" s="98"/>
      <c r="AD71" s="98"/>
      <c r="AE71" s="98"/>
      <c r="AM71" s="20"/>
      <c r="AN71" s="96"/>
      <c r="AO71" s="96"/>
      <c r="AP71" s="96"/>
      <c r="AQ71" s="96"/>
      <c r="AR71" s="98"/>
      <c r="AV71" s="113"/>
      <c r="AW71" s="113"/>
      <c r="AY71" s="97"/>
    </row>
    <row r="72" spans="1:51" x14ac:dyDescent="0.25">
      <c r="B72" s="81"/>
      <c r="C72" s="99"/>
      <c r="D72" s="99"/>
      <c r="E72" s="99"/>
      <c r="F72" s="99"/>
      <c r="G72" s="99"/>
      <c r="H72" s="99"/>
      <c r="I72" s="100"/>
      <c r="J72" s="100"/>
      <c r="K72" s="100"/>
      <c r="L72" s="100"/>
      <c r="M72" s="100"/>
      <c r="N72" s="100"/>
      <c r="O72" s="100"/>
      <c r="P72" s="100"/>
      <c r="Q72" s="100"/>
      <c r="R72" s="100"/>
      <c r="S72" s="139"/>
      <c r="T72" s="139"/>
      <c r="U72" s="139"/>
      <c r="V72" s="139"/>
      <c r="W72" s="98"/>
      <c r="X72" s="98"/>
      <c r="Y72" s="98"/>
      <c r="Z72" s="98"/>
      <c r="AA72" s="98"/>
      <c r="AB72" s="98"/>
      <c r="AC72" s="98"/>
      <c r="AD72" s="98"/>
      <c r="AE72" s="98"/>
      <c r="AM72" s="20"/>
      <c r="AN72" s="96"/>
      <c r="AO72" s="96"/>
      <c r="AP72" s="96"/>
      <c r="AQ72" s="96"/>
      <c r="AR72" s="98"/>
      <c r="AV72" s="113"/>
      <c r="AW72" s="113"/>
      <c r="AY72" s="97"/>
    </row>
    <row r="73" spans="1:51" x14ac:dyDescent="0.25">
      <c r="B73" s="81"/>
      <c r="C73" s="99"/>
      <c r="D73" s="99"/>
      <c r="E73" s="99"/>
      <c r="F73" s="99"/>
      <c r="G73" s="99"/>
      <c r="H73" s="99"/>
      <c r="I73" s="100"/>
      <c r="J73" s="100"/>
      <c r="K73" s="100"/>
      <c r="L73" s="100"/>
      <c r="M73" s="100"/>
      <c r="N73" s="100"/>
      <c r="O73" s="100"/>
      <c r="P73" s="100"/>
      <c r="Q73" s="100"/>
      <c r="R73" s="100"/>
      <c r="S73" s="139"/>
      <c r="T73" s="139"/>
      <c r="U73" s="139"/>
      <c r="V73" s="139"/>
      <c r="W73" s="98"/>
      <c r="X73" s="98"/>
      <c r="Y73" s="98"/>
      <c r="Z73" s="98"/>
      <c r="AA73" s="98"/>
      <c r="AB73" s="98"/>
      <c r="AC73" s="98"/>
      <c r="AD73" s="98"/>
      <c r="AE73" s="98"/>
      <c r="AM73" s="20"/>
      <c r="AN73" s="96"/>
      <c r="AO73" s="96"/>
      <c r="AP73" s="96"/>
      <c r="AQ73" s="96"/>
      <c r="AR73" s="98"/>
      <c r="AV73" s="113"/>
      <c r="AW73" s="113"/>
      <c r="AY73" s="97"/>
    </row>
    <row r="74" spans="1:51" x14ac:dyDescent="0.25">
      <c r="B74" s="81"/>
      <c r="C74" s="99"/>
      <c r="D74" s="99"/>
      <c r="E74" s="99"/>
      <c r="F74" s="99"/>
      <c r="G74" s="99"/>
      <c r="H74" s="99"/>
      <c r="I74" s="100"/>
      <c r="J74" s="100"/>
      <c r="K74" s="100"/>
      <c r="L74" s="100"/>
      <c r="M74" s="100"/>
      <c r="N74" s="100"/>
      <c r="O74" s="100"/>
      <c r="P74" s="100"/>
      <c r="Q74" s="100"/>
      <c r="R74" s="100"/>
      <c r="S74" s="139"/>
      <c r="T74" s="139"/>
      <c r="U74" s="139"/>
      <c r="V74" s="139"/>
      <c r="W74" s="98"/>
      <c r="X74" s="98"/>
      <c r="Y74" s="98"/>
      <c r="Z74" s="98"/>
      <c r="AA74" s="98"/>
      <c r="AB74" s="98"/>
      <c r="AC74" s="98"/>
      <c r="AD74" s="98"/>
      <c r="AE74" s="98"/>
      <c r="AM74" s="20"/>
      <c r="AN74" s="96"/>
      <c r="AO74" s="96"/>
      <c r="AP74" s="96"/>
      <c r="AQ74" s="96"/>
      <c r="AR74" s="98"/>
      <c r="AV74" s="113"/>
      <c r="AW74" s="113"/>
      <c r="AY74" s="97"/>
    </row>
    <row r="75" spans="1:51" x14ac:dyDescent="0.25">
      <c r="B75" s="81"/>
      <c r="C75" s="99"/>
      <c r="D75" s="99"/>
      <c r="E75" s="99"/>
      <c r="F75" s="99"/>
      <c r="G75" s="99"/>
      <c r="H75" s="99"/>
      <c r="I75" s="100"/>
      <c r="J75" s="100"/>
      <c r="K75" s="100"/>
      <c r="L75" s="100"/>
      <c r="M75" s="100"/>
      <c r="N75" s="100"/>
      <c r="O75" s="100"/>
      <c r="P75" s="100"/>
      <c r="Q75" s="100"/>
      <c r="R75" s="100"/>
      <c r="S75" s="139"/>
      <c r="T75" s="139"/>
      <c r="U75" s="139"/>
      <c r="V75" s="139"/>
      <c r="W75" s="98"/>
      <c r="X75" s="98"/>
      <c r="Y75" s="98"/>
      <c r="Z75" s="98"/>
      <c r="AA75" s="98"/>
      <c r="AB75" s="98"/>
      <c r="AC75" s="98"/>
      <c r="AD75" s="98"/>
      <c r="AE75" s="98"/>
      <c r="AM75" s="20"/>
      <c r="AN75" s="96"/>
      <c r="AO75" s="96"/>
      <c r="AP75" s="96"/>
      <c r="AQ75" s="96"/>
      <c r="AR75" s="98"/>
      <c r="AV75" s="113"/>
      <c r="AW75" s="113"/>
      <c r="AY75" s="97"/>
    </row>
    <row r="76" spans="1:51" x14ac:dyDescent="0.25">
      <c r="B76" s="81"/>
      <c r="C76" s="99"/>
      <c r="D76" s="99"/>
      <c r="E76" s="99"/>
      <c r="F76" s="99"/>
      <c r="G76" s="99"/>
      <c r="H76" s="99"/>
      <c r="I76" s="100"/>
      <c r="J76" s="100"/>
      <c r="K76" s="100"/>
      <c r="L76" s="100"/>
      <c r="M76" s="100"/>
      <c r="N76" s="100"/>
      <c r="O76" s="100"/>
      <c r="P76" s="100"/>
      <c r="Q76" s="100"/>
      <c r="R76" s="100"/>
      <c r="S76" s="139"/>
      <c r="T76" s="139"/>
      <c r="U76" s="139"/>
      <c r="V76" s="139"/>
      <c r="W76" s="98"/>
      <c r="X76" s="98"/>
      <c r="Y76" s="98"/>
      <c r="Z76" s="98"/>
      <c r="AA76" s="98"/>
      <c r="AB76" s="98"/>
      <c r="AC76" s="98"/>
      <c r="AD76" s="98"/>
      <c r="AE76" s="98"/>
      <c r="AM76" s="20"/>
      <c r="AN76" s="96"/>
      <c r="AO76" s="96"/>
      <c r="AP76" s="96"/>
      <c r="AQ76" s="96"/>
      <c r="AR76" s="98"/>
      <c r="AV76" s="113"/>
      <c r="AW76" s="113"/>
      <c r="AY76" s="97"/>
    </row>
    <row r="77" spans="1:51" x14ac:dyDescent="0.25">
      <c r="B77" s="136"/>
      <c r="C77" s="99"/>
      <c r="D77" s="99"/>
      <c r="E77" s="99"/>
      <c r="F77" s="99"/>
      <c r="G77" s="99"/>
      <c r="H77" s="99"/>
      <c r="I77" s="100"/>
      <c r="J77" s="100"/>
      <c r="K77" s="100"/>
      <c r="L77" s="100"/>
      <c r="M77" s="100"/>
      <c r="N77" s="100"/>
      <c r="O77" s="100"/>
      <c r="P77" s="100"/>
      <c r="Q77" s="100"/>
      <c r="R77" s="100"/>
      <c r="S77" s="139"/>
      <c r="T77" s="139"/>
      <c r="U77" s="139"/>
      <c r="V77" s="139"/>
      <c r="W77" s="98"/>
      <c r="X77" s="98"/>
      <c r="Y77" s="98"/>
      <c r="Z77" s="98"/>
      <c r="AA77" s="98"/>
      <c r="AB77" s="98"/>
      <c r="AC77" s="98"/>
      <c r="AD77" s="98"/>
      <c r="AE77" s="98"/>
      <c r="AM77" s="20"/>
      <c r="AN77" s="96"/>
      <c r="AO77" s="96"/>
      <c r="AP77" s="96"/>
      <c r="AQ77" s="96"/>
      <c r="AR77" s="98"/>
      <c r="AV77" s="113"/>
      <c r="AW77" s="113"/>
      <c r="AY77" s="97"/>
    </row>
    <row r="78" spans="1:51" x14ac:dyDescent="0.25">
      <c r="A78" s="98"/>
      <c r="B78" s="116"/>
      <c r="C78" s="115"/>
      <c r="D78" s="109"/>
      <c r="E78" s="115"/>
      <c r="F78" s="115"/>
      <c r="G78" s="99"/>
      <c r="H78" s="99"/>
      <c r="I78" s="99"/>
      <c r="J78" s="100"/>
      <c r="K78" s="100"/>
      <c r="L78" s="100"/>
      <c r="M78" s="100"/>
      <c r="N78" s="100"/>
      <c r="O78" s="100"/>
      <c r="P78" s="100"/>
      <c r="Q78" s="100"/>
      <c r="R78" s="100"/>
      <c r="S78" s="100"/>
      <c r="T78" s="214"/>
      <c r="U78" s="215"/>
      <c r="V78" s="215"/>
      <c r="AS78" s="94"/>
      <c r="AT78" s="94"/>
      <c r="AU78" s="94"/>
      <c r="AV78" s="94"/>
      <c r="AW78" s="94"/>
      <c r="AX78" s="94"/>
      <c r="AY78" s="94"/>
    </row>
    <row r="79" spans="1:51" x14ac:dyDescent="0.25">
      <c r="A79" s="98"/>
      <c r="B79" s="117"/>
      <c r="C79" s="118"/>
      <c r="D79" s="119"/>
      <c r="E79" s="118"/>
      <c r="F79" s="118"/>
      <c r="G79" s="118"/>
      <c r="H79" s="118"/>
      <c r="I79" s="118"/>
      <c r="J79" s="120"/>
      <c r="K79" s="120"/>
      <c r="L79" s="120"/>
      <c r="M79" s="120"/>
      <c r="N79" s="120"/>
      <c r="O79" s="120"/>
      <c r="P79" s="120"/>
      <c r="Q79" s="120"/>
      <c r="R79" s="120"/>
      <c r="S79" s="120"/>
      <c r="T79" s="216"/>
      <c r="U79" s="217"/>
      <c r="V79" s="217"/>
      <c r="AS79" s="94"/>
      <c r="AT79" s="94"/>
      <c r="AU79" s="94"/>
      <c r="AV79" s="94"/>
      <c r="AW79" s="94"/>
      <c r="AX79" s="94"/>
      <c r="AY79" s="94"/>
    </row>
    <row r="80" spans="1:51" x14ac:dyDescent="0.25">
      <c r="A80" s="98"/>
      <c r="B80" s="117"/>
      <c r="C80" s="118"/>
      <c r="D80" s="119"/>
      <c r="E80" s="118"/>
      <c r="F80" s="118"/>
      <c r="G80" s="118"/>
      <c r="H80" s="118"/>
      <c r="I80" s="118"/>
      <c r="J80" s="120"/>
      <c r="K80" s="120"/>
      <c r="L80" s="120"/>
      <c r="M80" s="120"/>
      <c r="N80" s="120"/>
      <c r="O80" s="120"/>
      <c r="P80" s="120"/>
      <c r="Q80" s="120"/>
      <c r="R80" s="120"/>
      <c r="S80" s="120"/>
      <c r="T80" s="216"/>
      <c r="U80" s="217"/>
      <c r="V80" s="217"/>
      <c r="AS80" s="94"/>
      <c r="AT80" s="94"/>
      <c r="AU80" s="94"/>
      <c r="AV80" s="94"/>
      <c r="AW80" s="94"/>
      <c r="AX80" s="94"/>
      <c r="AY80" s="94"/>
    </row>
    <row r="81" spans="1:51" x14ac:dyDescent="0.25">
      <c r="A81" s="98"/>
      <c r="B81" s="218"/>
      <c r="C81" s="118"/>
      <c r="D81" s="119"/>
      <c r="E81" s="118"/>
      <c r="F81" s="118"/>
      <c r="G81" s="118"/>
      <c r="H81" s="118"/>
      <c r="I81" s="118"/>
      <c r="J81" s="120"/>
      <c r="K81" s="120"/>
      <c r="L81" s="120"/>
      <c r="M81" s="120"/>
      <c r="N81" s="120"/>
      <c r="O81" s="120"/>
      <c r="P81" s="120"/>
      <c r="Q81" s="120"/>
      <c r="R81" s="120"/>
      <c r="S81" s="120"/>
      <c r="T81" s="216"/>
      <c r="U81" s="217"/>
      <c r="V81" s="217"/>
      <c r="AS81" s="94"/>
      <c r="AT81" s="94"/>
      <c r="AU81" s="94"/>
      <c r="AV81" s="94"/>
      <c r="AW81" s="94"/>
      <c r="AX81" s="94"/>
      <c r="AY81" s="94"/>
    </row>
    <row r="82" spans="1:51" x14ac:dyDescent="0.25">
      <c r="B82" s="218"/>
      <c r="C82" s="161"/>
      <c r="D82" s="161"/>
      <c r="E82" s="161"/>
      <c r="F82" s="161"/>
      <c r="G82" s="161"/>
      <c r="H82" s="161"/>
      <c r="I82" s="161"/>
      <c r="J82" s="161"/>
      <c r="K82" s="161"/>
      <c r="L82" s="161"/>
      <c r="M82" s="161"/>
      <c r="N82" s="161"/>
      <c r="O82" s="219"/>
      <c r="P82" s="220"/>
      <c r="Q82" s="220"/>
      <c r="R82" s="161"/>
      <c r="S82" s="161"/>
      <c r="T82" s="161"/>
      <c r="U82" s="161"/>
      <c r="V82" s="161"/>
      <c r="AS82" s="94"/>
      <c r="AT82" s="94"/>
      <c r="AU82" s="94"/>
      <c r="AV82" s="94"/>
      <c r="AW82" s="94"/>
      <c r="AX82" s="94"/>
      <c r="AY82" s="94"/>
    </row>
    <row r="83" spans="1:51" x14ac:dyDescent="0.25">
      <c r="B83" s="218"/>
      <c r="C83" s="161"/>
      <c r="D83" s="161"/>
      <c r="E83" s="161"/>
      <c r="F83" s="161"/>
      <c r="G83" s="161"/>
      <c r="H83" s="161"/>
      <c r="I83" s="161"/>
      <c r="J83" s="161"/>
      <c r="K83" s="161"/>
      <c r="L83" s="161"/>
      <c r="M83" s="161"/>
      <c r="N83" s="161"/>
      <c r="O83" s="219"/>
      <c r="P83" s="220"/>
      <c r="Q83" s="220"/>
      <c r="R83" s="161"/>
      <c r="S83" s="161"/>
      <c r="T83" s="161"/>
      <c r="U83" s="161"/>
      <c r="V83" s="161"/>
      <c r="AS83" s="94"/>
      <c r="AT83" s="94"/>
      <c r="AU83" s="94"/>
      <c r="AV83" s="94"/>
      <c r="AW83" s="94"/>
      <c r="AX83" s="94"/>
      <c r="AY83" s="94"/>
    </row>
    <row r="84" spans="1:51" x14ac:dyDescent="0.25">
      <c r="B84" s="161"/>
      <c r="C84" s="161"/>
      <c r="D84" s="161"/>
      <c r="E84" s="161"/>
      <c r="F84" s="161"/>
      <c r="G84" s="161"/>
      <c r="H84" s="161"/>
      <c r="I84" s="161"/>
      <c r="J84" s="161"/>
      <c r="K84" s="161"/>
      <c r="L84" s="161"/>
      <c r="M84" s="161"/>
      <c r="N84" s="161"/>
      <c r="O84" s="219"/>
      <c r="P84" s="220"/>
      <c r="Q84" s="220"/>
      <c r="R84" s="161"/>
      <c r="S84" s="161"/>
      <c r="T84" s="161"/>
      <c r="U84" s="161"/>
      <c r="V84" s="161"/>
      <c r="AS84" s="94"/>
      <c r="AT84" s="94"/>
      <c r="AU84" s="94"/>
      <c r="AV84" s="94"/>
      <c r="AW84" s="94"/>
      <c r="AX84" s="94"/>
      <c r="AY84" s="94"/>
    </row>
    <row r="85" spans="1:51" x14ac:dyDescent="0.25">
      <c r="B85" s="161"/>
      <c r="C85" s="161"/>
      <c r="D85" s="161"/>
      <c r="E85" s="161"/>
      <c r="F85" s="161"/>
      <c r="G85" s="161"/>
      <c r="H85" s="161"/>
      <c r="I85" s="161"/>
      <c r="J85" s="161"/>
      <c r="K85" s="161"/>
      <c r="L85" s="161"/>
      <c r="M85" s="161"/>
      <c r="N85" s="161"/>
      <c r="O85" s="219"/>
      <c r="P85" s="220"/>
      <c r="Q85" s="220"/>
      <c r="R85" s="220"/>
      <c r="S85" s="220"/>
      <c r="T85" s="161"/>
      <c r="U85" s="161"/>
      <c r="V85" s="161"/>
      <c r="AS85" s="94"/>
      <c r="AT85" s="94"/>
      <c r="AU85" s="94"/>
      <c r="AV85" s="94"/>
      <c r="AW85" s="94"/>
      <c r="AX85" s="94"/>
      <c r="AY85" s="94"/>
    </row>
    <row r="86" spans="1:51" x14ac:dyDescent="0.25">
      <c r="B86" s="161"/>
      <c r="C86" s="161"/>
      <c r="D86" s="161"/>
      <c r="E86" s="161"/>
      <c r="F86" s="161"/>
      <c r="G86" s="161"/>
      <c r="H86" s="161"/>
      <c r="I86" s="161"/>
      <c r="J86" s="161"/>
      <c r="K86" s="161"/>
      <c r="L86" s="161"/>
      <c r="M86" s="161"/>
      <c r="N86" s="161"/>
      <c r="O86" s="219"/>
      <c r="P86" s="220"/>
      <c r="Q86" s="220"/>
      <c r="R86" s="220"/>
      <c r="S86" s="220"/>
      <c r="T86" s="220"/>
      <c r="U86" s="161"/>
      <c r="V86" s="161"/>
      <c r="AS86" s="94"/>
      <c r="AT86" s="94"/>
      <c r="AU86" s="94"/>
      <c r="AV86" s="94"/>
      <c r="AW86" s="94"/>
      <c r="AX86" s="94"/>
      <c r="AY86" s="94"/>
    </row>
    <row r="87" spans="1:51" x14ac:dyDescent="0.25">
      <c r="B87" s="161"/>
      <c r="C87" s="161"/>
      <c r="D87" s="161"/>
      <c r="E87" s="161"/>
      <c r="F87" s="161"/>
      <c r="G87" s="161"/>
      <c r="H87" s="161"/>
      <c r="I87" s="161"/>
      <c r="J87" s="161"/>
      <c r="K87" s="161"/>
      <c r="L87" s="161"/>
      <c r="M87" s="161"/>
      <c r="N87" s="161"/>
      <c r="O87" s="219"/>
      <c r="P87" s="220"/>
      <c r="Q87" s="220"/>
      <c r="R87" s="220"/>
      <c r="S87" s="220"/>
      <c r="T87" s="220"/>
      <c r="U87" s="161"/>
      <c r="V87" s="161"/>
      <c r="AS87" s="94"/>
      <c r="AT87" s="94"/>
      <c r="AU87" s="94"/>
      <c r="AV87" s="94"/>
      <c r="AW87" s="94"/>
      <c r="AX87" s="94"/>
      <c r="AY87" s="94"/>
    </row>
    <row r="88" spans="1:51" x14ac:dyDescent="0.25">
      <c r="B88" s="161"/>
      <c r="C88" s="161"/>
      <c r="D88" s="161"/>
      <c r="E88" s="161"/>
      <c r="F88" s="161"/>
      <c r="G88" s="161"/>
      <c r="H88" s="161"/>
      <c r="I88" s="161"/>
      <c r="J88" s="161"/>
      <c r="K88" s="161"/>
      <c r="L88" s="161"/>
      <c r="M88" s="161"/>
      <c r="N88" s="161"/>
      <c r="O88" s="219"/>
      <c r="P88" s="220"/>
      <c r="Q88" s="161"/>
      <c r="R88" s="161"/>
      <c r="S88" s="161"/>
      <c r="T88" s="220"/>
      <c r="U88" s="161"/>
      <c r="V88" s="161"/>
      <c r="AS88" s="94"/>
      <c r="AT88" s="94"/>
      <c r="AU88" s="94"/>
      <c r="AV88" s="94"/>
      <c r="AW88" s="94"/>
      <c r="AX88" s="94"/>
      <c r="AY88" s="94"/>
    </row>
    <row r="89" spans="1:51" x14ac:dyDescent="0.25">
      <c r="O89" s="96"/>
      <c r="Q89" s="96"/>
      <c r="R89" s="96"/>
      <c r="S89" s="96"/>
      <c r="AS89" s="94"/>
      <c r="AT89" s="94"/>
      <c r="AU89" s="94"/>
      <c r="AV89" s="94"/>
      <c r="AW89" s="94"/>
      <c r="AX89" s="94"/>
      <c r="AY89" s="94"/>
    </row>
    <row r="90" spans="1:51" x14ac:dyDescent="0.25">
      <c r="O90" s="12"/>
      <c r="P90" s="96"/>
      <c r="Q90" s="96"/>
      <c r="R90" s="96"/>
      <c r="S90" s="96"/>
      <c r="T90" s="96"/>
      <c r="AS90" s="94"/>
      <c r="AT90" s="94"/>
      <c r="AU90" s="94"/>
      <c r="AV90" s="94"/>
      <c r="AW90" s="94"/>
      <c r="AX90" s="94"/>
      <c r="AY90" s="94"/>
    </row>
    <row r="91" spans="1:51" x14ac:dyDescent="0.25">
      <c r="O91" s="12"/>
      <c r="P91" s="96"/>
      <c r="Q91" s="96"/>
      <c r="R91" s="96"/>
      <c r="S91" s="96"/>
      <c r="T91" s="96"/>
      <c r="U91" s="96"/>
      <c r="AS91" s="94"/>
      <c r="AT91" s="94"/>
      <c r="AU91" s="94"/>
      <c r="AV91" s="94"/>
      <c r="AW91" s="94"/>
      <c r="AX91" s="94"/>
      <c r="AY91" s="94"/>
    </row>
    <row r="92" spans="1:51" x14ac:dyDescent="0.25">
      <c r="O92" s="12"/>
      <c r="P92" s="96"/>
      <c r="T92" s="96"/>
      <c r="U92" s="96"/>
      <c r="AS92" s="94"/>
      <c r="AT92" s="94"/>
      <c r="AU92" s="94"/>
      <c r="AV92" s="94"/>
      <c r="AW92" s="94"/>
      <c r="AX92" s="94"/>
      <c r="AY92" s="94"/>
    </row>
    <row r="104" spans="45:51" x14ac:dyDescent="0.25">
      <c r="AS104" s="94"/>
      <c r="AT104" s="94"/>
      <c r="AU104" s="94"/>
      <c r="AV104" s="94"/>
      <c r="AW104" s="94"/>
      <c r="AX104" s="94"/>
      <c r="AY104" s="94"/>
    </row>
  </sheetData>
  <protectedRanges>
    <protectedRange sqref="S78:T81"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8:R81" name="Range2_12_1_6_1_1"/>
    <protectedRange sqref="L78:M81" name="Range2_2_12_1_7_1_1"/>
    <protectedRange sqref="AS11:AS15" name="Range1_4_1_1_1_1"/>
    <protectedRange sqref="J11:J15 J26:J34" name="Range1_1_2_1_10_1_1_1_1"/>
    <protectedRange sqref="S38:S40 S55:S77 S42:S52" name="Range2_12_3_1_1_1_1"/>
    <protectedRange sqref="D38:H38 N55:R55 N59:R77 N38:R40 N42:R52" name="Range2_12_1_3_1_1_1_1"/>
    <protectedRange sqref="I38:M38 F49:M49 G48:M48 E59:M77 E55:M55 E50:M52 E39:M40 E57:H58 E42:M47" name="Range2_2_12_1_6_1_1_1_1"/>
    <protectedRange sqref="D55 D50:D52 D39:D40 D57:D77 D42:D47" name="Range2_1_1_1_1_11_1_1_1_1_1_1"/>
    <protectedRange sqref="C55 C50:C52 C39:C40 C57:C77 C42:C47" name="Range2_1_2_1_1_1_1_1"/>
    <protectedRange sqref="C38" name="Range2_3_1_1_1_1_1"/>
    <protectedRange sqref="Q35" name="Range1_16_3_1_1_1_1_1_2"/>
    <protectedRange sqref="P35" name="Range1_16_3_1_1_2"/>
    <protectedRange sqref="U35 V11:V34 X11:AB34" name="Range1_16_3_1_1_3"/>
    <protectedRange sqref="L6 D6 D8 O8:U8" name="Range1_16_3_1_1_7"/>
    <protectedRange sqref="J78:K81" name="Range2_2_12_1_4_1_1_1_1_1_1_1_1_1_1_1_1_1_1_1"/>
    <protectedRange sqref="I78:I81" name="Range2_2_12_1_7_1_1_2_2_1_2"/>
    <protectedRange sqref="F78:H81" name="Range2_2_12_1_3_1_2_1_1_1_1_2_1_1_1_1_1_1_1_1_1_1_1"/>
    <protectedRange sqref="E78:E81"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 AR16 AR20 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E49" name="Range2_2_12_1_6_1_1_1_1_2"/>
    <protectedRange sqref="D49" name="Range2_1_1_1_1_11_1_1_1_1_1_1_2"/>
    <protectedRange sqref="C49" name="Range2_1_2_1_1_1_1_1_2"/>
    <protectedRange sqref="N58:R58" name="Range2_12_1_3_1_1_1_1_2_1_2_2_2_2_2_2_2_2_2_2"/>
    <protectedRange sqref="I58:M58" name="Range2_2_12_1_6_1_1_1_1_3_1_2_2_2_3_2_2_2_2_2_2"/>
    <protectedRange sqref="N57:R57" name="Range2_12_1_3_1_1_1_1_2_1_2_2_2_2_2_2_3_2_2_2_2_2_2"/>
    <protectedRange sqref="I57:M57" name="Range2_2_12_1_6_1_1_1_1_3_1_2_2_2_3_2_2_3_2_2_2_2_2_2"/>
    <protectedRange sqref="E56" name="Range2_2_12_1_6_1_1_1_1_3_1_2_2_2_1_2_2_2_2_2_2_2_2_2_2_2_2_2"/>
    <protectedRange sqref="D56" name="Range2_1_1_1_1_11_1_1_1_1_1_1_3_1_2_2_2_1_2_2_2_2_2_2_2_2_2_2_2_2_2"/>
    <protectedRange sqref="N56:R56" name="Range2_12_1_3_1_1_1_1_2_1_2_2_2_2_2_2_3_2_2_2_2_2_2_2_2"/>
    <protectedRange sqref="I56:M56" name="Range2_2_12_1_6_1_1_1_1_3_1_2_2_2_3_2_2_3_2_2_2_2_2_2_2_2"/>
    <protectedRange sqref="G56:H56" name="Range2_2_12_1_6_1_1_1_1_2_2_1_2_2_2_2_2_2_3_2_2_2_2_2_2_2_2"/>
    <protectedRange sqref="F56" name="Range2_2_12_1_6_1_1_1_1_3_1_2_2_2_1_2_2_2_2_2_2_2_2_2_2_2_2_2_2_2"/>
    <protectedRange sqref="C56" name="Range2_1_2_1_1_1_1_1_3_1_2_2_1_2_1_2_2_2_2_2_2_2_2_2_2_2_2_2_2"/>
    <protectedRange sqref="Q10" name="Range1_16_3_1_1_1_1_1_4_1"/>
    <protectedRange sqref="AG10" name="Range1_16_3_1_1_1_1_1_3"/>
    <protectedRange sqref="AP10" name="Range1_16_3_1_1_1_1_1_5"/>
    <protectedRange sqref="F48" name="Range2_12_5_1_1_1_2_2_1_1_1_1_1_1_1_1_1_1_1_2_1_1_1_2_1_1_1_1_1_1_1_1_1_1_1_1_1_1_1_1_2_1_1_1_1_1_1_1_1_1_2_1_1_3_1_1_1_3_1_1_1_1_1_1_1_1_1_1_1_1_1_1_1_1_1_1_1_1_1_1_2_1_1_1_1_1_1_1_1_1_1_1_2_2_1_2_1_1_1_1_1_1_1_1_1_1_1_1_1_2_2_2_2_2_2_2_2_1_1_1_2_3_2__4"/>
    <protectedRange sqref="C48"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60" name="Range2_12_5_1_1_1_1_1_2_1_1_2_1_1_1_1_1_1_1_1_1_1_1_1_1_1_1_1_1_2_1_1_1_1_1_1_1_1_1_1_1_1_1_1_3_1_1_1_2_1_1_1_1_1_1_1_1_1_2_1_1_1_1_1_1_1_1_1_1_1_1_1_1_1_1_1_1_1_1_1_1_1_1_1_1_2_1_1_1_2_2_1_1"/>
    <protectedRange sqref="B61" name="Range2_12_5_1_1_1_2_1_1_1_1_1_1_1_1_1_1_1_2_1_2_1_1_1_1_1_1_1_1_1_2_1_1_1_1_1_1_1_1_1_1_1_1_1_1_1_1_1_1_1_1_1_1_1_1_1_1_1_1_1_1_1_1_1_1_1_1_1_1_1_1_1_1_1_2_1_1_1_1_1_1_1_1_1_2_1_2_1_1_1_1_1_2_1_1_1_1_1_1_1_1_2_1_1_1_1_1_2_1_1"/>
    <protectedRange sqref="AR13:AR15 AR17:AR19 AR21:AR23 AR11" name="Range1_16_3_1_1_5_1_2"/>
    <protectedRange sqref="AR25:AR34" name="Range1_16_3_1_1_5_2"/>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S41" name="Range2_12_3_1_1_1_1_1"/>
    <protectedRange sqref="N41:R41" name="Range2_12_1_3_1_1_1_1_1"/>
    <protectedRange sqref="E41:M41" name="Range2_2_12_1_6_1_1_1_1_1"/>
    <protectedRange sqref="D41" name="Range2_1_1_1_1_11_1_1_1_1_1_1_1"/>
    <protectedRange sqref="C41" name="Range2_1_2_1_1_1_1_1_1"/>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5"/>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15 AA11:AA12 AA14:AA15 X16:AB34">
    <cfRule type="containsText" dxfId="64" priority="48" operator="containsText" text="N/A">
      <formula>NOT(ISERROR(SEARCH("N/A",X11)))</formula>
    </cfRule>
    <cfRule type="cellIs" dxfId="63" priority="61" operator="equal">
      <formula>0</formula>
    </cfRule>
  </conditionalFormatting>
  <conditionalFormatting sqref="AC11:AE34 X11:Y15 AA11:AA12 AA14:AA15 X16:AB34">
    <cfRule type="cellIs" dxfId="62" priority="60" operator="greaterThanOrEqual">
      <formula>1185</formula>
    </cfRule>
  </conditionalFormatting>
  <conditionalFormatting sqref="AC11:AE34 X11:Y15 AA11:AA12 AA14:AA15 X16:AB34">
    <cfRule type="cellIs" dxfId="61" priority="59" operator="between">
      <formula>0.1</formula>
      <formula>1184</formula>
    </cfRule>
  </conditionalFormatting>
  <conditionalFormatting sqref="X8">
    <cfRule type="cellIs" dxfId="60" priority="58" operator="equal">
      <formula>0</formula>
    </cfRule>
  </conditionalFormatting>
  <conditionalFormatting sqref="X8">
    <cfRule type="cellIs" dxfId="59" priority="57" operator="greaterThan">
      <formula>1179</formula>
    </cfRule>
  </conditionalFormatting>
  <conditionalFormatting sqref="X8">
    <cfRule type="cellIs" dxfId="58" priority="56" operator="greaterThan">
      <formula>99</formula>
    </cfRule>
  </conditionalFormatting>
  <conditionalFormatting sqref="X8">
    <cfRule type="cellIs" dxfId="57" priority="55" operator="greaterThan">
      <formula>0.99</formula>
    </cfRule>
  </conditionalFormatting>
  <conditionalFormatting sqref="AB8">
    <cfRule type="cellIs" dxfId="56" priority="54" operator="equal">
      <formula>0</formula>
    </cfRule>
  </conditionalFormatting>
  <conditionalFormatting sqref="AB8">
    <cfRule type="cellIs" dxfId="55" priority="53" operator="greaterThan">
      <formula>1179</formula>
    </cfRule>
  </conditionalFormatting>
  <conditionalFormatting sqref="AB8">
    <cfRule type="cellIs" dxfId="54" priority="52" operator="greaterThan">
      <formula>99</formula>
    </cfRule>
  </conditionalFormatting>
  <conditionalFormatting sqref="AB8">
    <cfRule type="cellIs" dxfId="53" priority="51" operator="greaterThan">
      <formula>0.99</formula>
    </cfRule>
  </conditionalFormatting>
  <conditionalFormatting sqref="AH11:AH31">
    <cfRule type="cellIs" dxfId="52" priority="49" operator="greaterThan">
      <formula>$AH$8</formula>
    </cfRule>
    <cfRule type="cellIs" dxfId="51" priority="50" operator="greaterThan">
      <formula>$AH$8</formula>
    </cfRule>
  </conditionalFormatting>
  <conditionalFormatting sqref="AB11:AB12 AB14:AB15">
    <cfRule type="containsText" dxfId="50" priority="44" operator="containsText" text="N/A">
      <formula>NOT(ISERROR(SEARCH("N/A",AB11)))</formula>
    </cfRule>
    <cfRule type="cellIs" dxfId="49" priority="47" operator="equal">
      <formula>0</formula>
    </cfRule>
  </conditionalFormatting>
  <conditionalFormatting sqref="AB11:AB12 AB14:AB15">
    <cfRule type="cellIs" dxfId="48" priority="46" operator="greaterThanOrEqual">
      <formula>1185</formula>
    </cfRule>
  </conditionalFormatting>
  <conditionalFormatting sqref="AB11:AB12 AB14:AB15">
    <cfRule type="cellIs" dxfId="47" priority="45" operator="between">
      <formula>0.1</formula>
      <formula>1184</formula>
    </cfRule>
  </conditionalFormatting>
  <conditionalFormatting sqref="AN11:AN35 AO11:AO34">
    <cfRule type="cellIs" dxfId="46" priority="43" operator="equal">
      <formula>0</formula>
    </cfRule>
  </conditionalFormatting>
  <conditionalFormatting sqref="AN11:AN35 AO11:AO34">
    <cfRule type="cellIs" dxfId="45" priority="42" operator="greaterThan">
      <formula>1179</formula>
    </cfRule>
  </conditionalFormatting>
  <conditionalFormatting sqref="AN11:AN35 AO11:AO34">
    <cfRule type="cellIs" dxfId="44" priority="41" operator="greaterThan">
      <formula>99</formula>
    </cfRule>
  </conditionalFormatting>
  <conditionalFormatting sqref="AN11:AN35 AO11:AO34">
    <cfRule type="cellIs" dxfId="43" priority="40" operator="greaterThan">
      <formula>0.99</formula>
    </cfRule>
  </conditionalFormatting>
  <conditionalFormatting sqref="AQ11:AQ34">
    <cfRule type="cellIs" dxfId="42" priority="39" operator="equal">
      <formula>0</formula>
    </cfRule>
  </conditionalFormatting>
  <conditionalFormatting sqref="AQ11:AQ34">
    <cfRule type="cellIs" dxfId="41" priority="38" operator="greaterThan">
      <formula>1179</formula>
    </cfRule>
  </conditionalFormatting>
  <conditionalFormatting sqref="AQ11:AQ34">
    <cfRule type="cellIs" dxfId="40" priority="37" operator="greaterThan">
      <formula>99</formula>
    </cfRule>
  </conditionalFormatting>
  <conditionalFormatting sqref="AQ11:AQ34">
    <cfRule type="cellIs" dxfId="39" priority="36" operator="greaterThan">
      <formula>0.99</formula>
    </cfRule>
  </conditionalFormatting>
  <conditionalFormatting sqref="Z11:Z12 Z14:Z15">
    <cfRule type="containsText" dxfId="38" priority="32" operator="containsText" text="N/A">
      <formula>NOT(ISERROR(SEARCH("N/A",Z11)))</formula>
    </cfRule>
    <cfRule type="cellIs" dxfId="37" priority="35" operator="equal">
      <formula>0</formula>
    </cfRule>
  </conditionalFormatting>
  <conditionalFormatting sqref="Z11:Z12 Z14:Z15">
    <cfRule type="cellIs" dxfId="36" priority="34" operator="greaterThanOrEqual">
      <formula>1185</formula>
    </cfRule>
  </conditionalFormatting>
  <conditionalFormatting sqref="Z11:Z12 Z14:Z15">
    <cfRule type="cellIs" dxfId="35" priority="33" operator="between">
      <formula>0.1</formula>
      <formula>1184</formula>
    </cfRule>
  </conditionalFormatting>
  <conditionalFormatting sqref="AJ11:AN35">
    <cfRule type="cellIs" dxfId="34" priority="31" operator="equal">
      <formula>0</formula>
    </cfRule>
  </conditionalFormatting>
  <conditionalFormatting sqref="AJ11:AN35">
    <cfRule type="cellIs" dxfId="33" priority="30" operator="greaterThan">
      <formula>1179</formula>
    </cfRule>
  </conditionalFormatting>
  <conditionalFormatting sqref="AJ11:AN35">
    <cfRule type="cellIs" dxfId="32" priority="29" operator="greaterThan">
      <formula>99</formula>
    </cfRule>
  </conditionalFormatting>
  <conditionalFormatting sqref="AJ11:AN35">
    <cfRule type="cellIs" dxfId="31" priority="28" operator="greaterThan">
      <formula>0.99</formula>
    </cfRule>
  </conditionalFormatting>
  <conditionalFormatting sqref="AP11:AP34">
    <cfRule type="cellIs" dxfId="30" priority="27" operator="equal">
      <formula>0</formula>
    </cfRule>
  </conditionalFormatting>
  <conditionalFormatting sqref="AP11:AP34">
    <cfRule type="cellIs" dxfId="29" priority="26" operator="greaterThan">
      <formula>1179</formula>
    </cfRule>
  </conditionalFormatting>
  <conditionalFormatting sqref="AP11:AP34">
    <cfRule type="cellIs" dxfId="28" priority="25" operator="greaterThan">
      <formula>99</formula>
    </cfRule>
  </conditionalFormatting>
  <conditionalFormatting sqref="AP11:AP34">
    <cfRule type="cellIs" dxfId="27" priority="24" operator="greaterThan">
      <formula>0.99</formula>
    </cfRule>
  </conditionalFormatting>
  <conditionalFormatting sqref="AH32:AH34">
    <cfRule type="cellIs" dxfId="26" priority="22" operator="greaterThan">
      <formula>$AH$8</formula>
    </cfRule>
    <cfRule type="cellIs" dxfId="25" priority="23" operator="greaterThan">
      <formula>$AH$8</formula>
    </cfRule>
  </conditionalFormatting>
  <conditionalFormatting sqref="AI11:AI34">
    <cfRule type="cellIs" dxfId="24" priority="21" operator="greaterThan">
      <formula>$AI$8</formula>
    </cfRule>
  </conditionalFormatting>
  <conditionalFormatting sqref="AL32:AN34 AM12:AN12 AL11:AL31">
    <cfRule type="cellIs" dxfId="23" priority="20" operator="equal">
      <formula>0</formula>
    </cfRule>
  </conditionalFormatting>
  <conditionalFormatting sqref="AL32:AN34 AM12:AN12 AL11:AL31">
    <cfRule type="cellIs" dxfId="22" priority="19" operator="greaterThan">
      <formula>1179</formula>
    </cfRule>
  </conditionalFormatting>
  <conditionalFormatting sqref="AL32:AN34 AM12:AN12 AL11:AL31">
    <cfRule type="cellIs" dxfId="21" priority="18" operator="greaterThan">
      <formula>99</formula>
    </cfRule>
  </conditionalFormatting>
  <conditionalFormatting sqref="AL32:AN34 AM12:AN12 AL11:AL31">
    <cfRule type="cellIs" dxfId="20" priority="17" operator="greaterThan">
      <formula>0.99</formula>
    </cfRule>
  </conditionalFormatting>
  <conditionalFormatting sqref="AM16:AM34">
    <cfRule type="cellIs" dxfId="19" priority="16" operator="equal">
      <formula>0</formula>
    </cfRule>
  </conditionalFormatting>
  <conditionalFormatting sqref="AM16:AM34">
    <cfRule type="cellIs" dxfId="18" priority="15" operator="greaterThan">
      <formula>1179</formula>
    </cfRule>
  </conditionalFormatting>
  <conditionalFormatting sqref="AM16:AM34">
    <cfRule type="cellIs" dxfId="17" priority="14" operator="greaterThan">
      <formula>99</formula>
    </cfRule>
  </conditionalFormatting>
  <conditionalFormatting sqref="AM16:AM34">
    <cfRule type="cellIs" dxfId="16" priority="13" operator="greaterThan">
      <formula>0.99</formula>
    </cfRule>
  </conditionalFormatting>
  <conditionalFormatting sqref="AA13">
    <cfRule type="containsText" dxfId="15" priority="9" operator="containsText" text="N/A">
      <formula>NOT(ISERROR(SEARCH("N/A",AA13)))</formula>
    </cfRule>
    <cfRule type="cellIs" dxfId="14" priority="12" operator="equal">
      <formula>0</formula>
    </cfRule>
  </conditionalFormatting>
  <conditionalFormatting sqref="AA13">
    <cfRule type="cellIs" dxfId="13" priority="11" operator="greaterThanOrEqual">
      <formula>1185</formula>
    </cfRule>
  </conditionalFormatting>
  <conditionalFormatting sqref="AA13">
    <cfRule type="cellIs" dxfId="12" priority="10" operator="between">
      <formula>0.1</formula>
      <formula>1184</formula>
    </cfRule>
  </conditionalFormatting>
  <conditionalFormatting sqref="AB13">
    <cfRule type="containsText" dxfId="11" priority="5" operator="containsText" text="N/A">
      <formula>NOT(ISERROR(SEARCH("N/A",AB13)))</formula>
    </cfRule>
    <cfRule type="cellIs" dxfId="10" priority="8" operator="equal">
      <formula>0</formula>
    </cfRule>
  </conditionalFormatting>
  <conditionalFormatting sqref="AB13">
    <cfRule type="cellIs" dxfId="9" priority="7" operator="greaterThanOrEqual">
      <formula>1185</formula>
    </cfRule>
  </conditionalFormatting>
  <conditionalFormatting sqref="AB13">
    <cfRule type="cellIs" dxfId="8" priority="6" operator="between">
      <formula>0.1</formula>
      <formula>1184</formula>
    </cfRule>
  </conditionalFormatting>
  <conditionalFormatting sqref="Z13">
    <cfRule type="containsText" dxfId="7" priority="1" operator="containsText" text="N/A">
      <formula>NOT(ISERROR(SEARCH("N/A",Z13)))</formula>
    </cfRule>
    <cfRule type="cellIs" dxfId="6" priority="4" operator="equal">
      <formula>0</formula>
    </cfRule>
  </conditionalFormatting>
  <conditionalFormatting sqref="Z13">
    <cfRule type="cellIs" dxfId="5" priority="3" operator="greaterThanOrEqual">
      <formula>1185</formula>
    </cfRule>
  </conditionalFormatting>
  <conditionalFormatting sqref="Z13">
    <cfRule type="cellIs" dxfId="4" priority="2" operator="between">
      <formula>0.1</formula>
      <formula>1184</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showWhiteSpace="0" topLeftCell="O13" zoomScaleNormal="100" workbookViewId="0">
      <selection activeCell="R15" sqref="R15"/>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125</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126</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152"/>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55" t="s">
        <v>10</v>
      </c>
      <c r="I7" s="108" t="s">
        <v>11</v>
      </c>
      <c r="J7" s="108" t="s">
        <v>12</v>
      </c>
      <c r="K7" s="108" t="s">
        <v>13</v>
      </c>
      <c r="L7" s="12"/>
      <c r="M7" s="12"/>
      <c r="N7" s="12"/>
      <c r="O7" s="155"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42586</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30512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153" t="s">
        <v>51</v>
      </c>
      <c r="V9" s="153" t="s">
        <v>52</v>
      </c>
      <c r="W9" s="283" t="s">
        <v>53</v>
      </c>
      <c r="X9" s="284" t="s">
        <v>54</v>
      </c>
      <c r="Y9" s="285"/>
      <c r="Z9" s="285"/>
      <c r="AA9" s="285"/>
      <c r="AB9" s="285"/>
      <c r="AC9" s="285"/>
      <c r="AD9" s="285"/>
      <c r="AE9" s="286"/>
      <c r="AF9" s="151" t="s">
        <v>55</v>
      </c>
      <c r="AG9" s="151" t="s">
        <v>56</v>
      </c>
      <c r="AH9" s="272" t="s">
        <v>57</v>
      </c>
      <c r="AI9" s="287" t="s">
        <v>58</v>
      </c>
      <c r="AJ9" s="153" t="s">
        <v>59</v>
      </c>
      <c r="AK9" s="153" t="s">
        <v>60</v>
      </c>
      <c r="AL9" s="153" t="s">
        <v>61</v>
      </c>
      <c r="AM9" s="153" t="s">
        <v>62</v>
      </c>
      <c r="AN9" s="153" t="s">
        <v>63</v>
      </c>
      <c r="AO9" s="153" t="s">
        <v>64</v>
      </c>
      <c r="AP9" s="153" t="s">
        <v>65</v>
      </c>
      <c r="AQ9" s="270" t="s">
        <v>66</v>
      </c>
      <c r="AR9" s="153" t="s">
        <v>67</v>
      </c>
      <c r="AS9" s="272" t="s">
        <v>68</v>
      </c>
      <c r="AV9" s="35" t="s">
        <v>69</v>
      </c>
      <c r="AW9" s="35" t="s">
        <v>70</v>
      </c>
      <c r="AY9" s="36" t="s">
        <v>71</v>
      </c>
    </row>
    <row r="10" spans="2:51" x14ac:dyDescent="0.25">
      <c r="B10" s="153" t="s">
        <v>72</v>
      </c>
      <c r="C10" s="153" t="s">
        <v>73</v>
      </c>
      <c r="D10" s="153" t="s">
        <v>74</v>
      </c>
      <c r="E10" s="153" t="s">
        <v>75</v>
      </c>
      <c r="F10" s="153" t="s">
        <v>74</v>
      </c>
      <c r="G10" s="153" t="s">
        <v>75</v>
      </c>
      <c r="H10" s="266"/>
      <c r="I10" s="153" t="s">
        <v>75</v>
      </c>
      <c r="J10" s="153" t="s">
        <v>75</v>
      </c>
      <c r="K10" s="153" t="s">
        <v>75</v>
      </c>
      <c r="L10" s="28" t="s">
        <v>29</v>
      </c>
      <c r="M10" s="269"/>
      <c r="N10" s="28" t="s">
        <v>29</v>
      </c>
      <c r="O10" s="271"/>
      <c r="P10" s="271"/>
      <c r="Q10" s="1">
        <f>'AUG 3'!Q34</f>
        <v>11843425</v>
      </c>
      <c r="R10" s="280"/>
      <c r="S10" s="281"/>
      <c r="T10" s="282"/>
      <c r="U10" s="153" t="s">
        <v>75</v>
      </c>
      <c r="V10" s="153" t="s">
        <v>75</v>
      </c>
      <c r="W10" s="283"/>
      <c r="X10" s="37" t="s">
        <v>76</v>
      </c>
      <c r="Y10" s="37" t="s">
        <v>77</v>
      </c>
      <c r="Z10" s="37" t="s">
        <v>78</v>
      </c>
      <c r="AA10" s="37" t="s">
        <v>79</v>
      </c>
      <c r="AB10" s="37" t="s">
        <v>80</v>
      </c>
      <c r="AC10" s="37" t="s">
        <v>81</v>
      </c>
      <c r="AD10" s="37" t="s">
        <v>82</v>
      </c>
      <c r="AE10" s="37" t="s">
        <v>83</v>
      </c>
      <c r="AF10" s="38"/>
      <c r="AG10" s="1">
        <f>'AUG 3'!AG34</f>
        <v>48978132</v>
      </c>
      <c r="AH10" s="272"/>
      <c r="AI10" s="288"/>
      <c r="AJ10" s="153" t="s">
        <v>84</v>
      </c>
      <c r="AK10" s="153" t="s">
        <v>84</v>
      </c>
      <c r="AL10" s="153" t="s">
        <v>84</v>
      </c>
      <c r="AM10" s="153" t="s">
        <v>84</v>
      </c>
      <c r="AN10" s="153" t="s">
        <v>84</v>
      </c>
      <c r="AO10" s="153" t="s">
        <v>84</v>
      </c>
      <c r="AP10" s="1">
        <f>'AUG 3'!AP34</f>
        <v>11094203</v>
      </c>
      <c r="AQ10" s="271"/>
      <c r="AR10" s="154" t="s">
        <v>85</v>
      </c>
      <c r="AS10" s="272"/>
      <c r="AV10" s="39" t="s">
        <v>86</v>
      </c>
      <c r="AW10" s="39" t="s">
        <v>87</v>
      </c>
      <c r="AY10" s="80" t="s">
        <v>126</v>
      </c>
    </row>
    <row r="11" spans="2:51" x14ac:dyDescent="0.25">
      <c r="B11" s="40">
        <v>2</v>
      </c>
      <c r="C11" s="40">
        <v>4.1666666666666664E-2</v>
      </c>
      <c r="D11" s="102">
        <v>4</v>
      </c>
      <c r="E11" s="41">
        <f t="shared" ref="E11:E34" si="0">D11/1.42</f>
        <v>2.8169014084507045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132</v>
      </c>
      <c r="P11" s="103">
        <v>103</v>
      </c>
      <c r="Q11" s="103">
        <v>11847703</v>
      </c>
      <c r="R11" s="46">
        <f>IF(ISBLANK(Q11),"-",Q11-Q10)</f>
        <v>4278</v>
      </c>
      <c r="S11" s="47">
        <f>R11*24/1000</f>
        <v>102.672</v>
      </c>
      <c r="T11" s="47">
        <f>R11/1000</f>
        <v>4.2779999999999996</v>
      </c>
      <c r="U11" s="104">
        <v>5</v>
      </c>
      <c r="V11" s="104">
        <f>U11</f>
        <v>5</v>
      </c>
      <c r="W11" s="105" t="s">
        <v>131</v>
      </c>
      <c r="X11" s="107">
        <v>0</v>
      </c>
      <c r="Y11" s="107">
        <v>0</v>
      </c>
      <c r="Z11" s="107">
        <v>1045</v>
      </c>
      <c r="AA11" s="107">
        <v>1185</v>
      </c>
      <c r="AB11" s="107">
        <v>1045</v>
      </c>
      <c r="AC11" s="48" t="s">
        <v>90</v>
      </c>
      <c r="AD11" s="48" t="s">
        <v>90</v>
      </c>
      <c r="AE11" s="48" t="s">
        <v>90</v>
      </c>
      <c r="AF11" s="106" t="s">
        <v>90</v>
      </c>
      <c r="AG11" s="112">
        <v>48979100</v>
      </c>
      <c r="AH11" s="49">
        <f>IF(ISBLANK(AG11),"-",AG11-AG10)</f>
        <v>968</v>
      </c>
      <c r="AI11" s="50">
        <f>AH11/T11</f>
        <v>226.27395979429642</v>
      </c>
      <c r="AJ11" s="95">
        <v>0</v>
      </c>
      <c r="AK11" s="95">
        <v>0</v>
      </c>
      <c r="AL11" s="95">
        <v>1</v>
      </c>
      <c r="AM11" s="95">
        <v>1</v>
      </c>
      <c r="AN11" s="95">
        <v>1</v>
      </c>
      <c r="AO11" s="95">
        <v>0.75</v>
      </c>
      <c r="AP11" s="107">
        <v>11094865</v>
      </c>
      <c r="AQ11" s="107">
        <f t="shared" ref="AQ11:AQ34" si="1">AP11-AP10</f>
        <v>662</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130</v>
      </c>
      <c r="P12" s="103">
        <v>100</v>
      </c>
      <c r="Q12" s="103">
        <v>11851903</v>
      </c>
      <c r="R12" s="46">
        <f t="shared" ref="R12:R34" si="4">IF(ISBLANK(Q12),"-",Q12-Q11)</f>
        <v>4200</v>
      </c>
      <c r="S12" s="47">
        <f t="shared" ref="S12:S34" si="5">R12*24/1000</f>
        <v>100.8</v>
      </c>
      <c r="T12" s="47">
        <f t="shared" ref="T12:T34" si="6">R12/1000</f>
        <v>4.2</v>
      </c>
      <c r="U12" s="104">
        <v>6.7</v>
      </c>
      <c r="V12" s="104">
        <f t="shared" ref="V12:V34" si="7">U12</f>
        <v>6.7</v>
      </c>
      <c r="W12" s="105" t="s">
        <v>131</v>
      </c>
      <c r="X12" s="107">
        <v>0</v>
      </c>
      <c r="Y12" s="107">
        <v>0</v>
      </c>
      <c r="Z12" s="107">
        <v>1045</v>
      </c>
      <c r="AA12" s="107">
        <v>1185</v>
      </c>
      <c r="AB12" s="107">
        <v>1046</v>
      </c>
      <c r="AC12" s="48" t="s">
        <v>90</v>
      </c>
      <c r="AD12" s="48" t="s">
        <v>90</v>
      </c>
      <c r="AE12" s="48" t="s">
        <v>90</v>
      </c>
      <c r="AF12" s="106" t="s">
        <v>90</v>
      </c>
      <c r="AG12" s="112">
        <v>48979976</v>
      </c>
      <c r="AH12" s="49">
        <f>IF(ISBLANK(AG12),"-",AG12-AG11)</f>
        <v>876</v>
      </c>
      <c r="AI12" s="50">
        <f t="shared" ref="AI12:AI34" si="8">AH12/T12</f>
        <v>208.57142857142856</v>
      </c>
      <c r="AJ12" s="95">
        <v>0</v>
      </c>
      <c r="AK12" s="95">
        <v>0</v>
      </c>
      <c r="AL12" s="95">
        <v>1</v>
      </c>
      <c r="AM12" s="95">
        <v>1</v>
      </c>
      <c r="AN12" s="95">
        <v>1</v>
      </c>
      <c r="AO12" s="95">
        <v>0.75</v>
      </c>
      <c r="AP12" s="107">
        <v>11095765</v>
      </c>
      <c r="AQ12" s="107">
        <f t="shared" si="1"/>
        <v>900</v>
      </c>
      <c r="AR12" s="110">
        <v>0.97</v>
      </c>
      <c r="AS12" s="52" t="s">
        <v>113</v>
      </c>
      <c r="AV12" s="39" t="s">
        <v>92</v>
      </c>
      <c r="AW12" s="39" t="s">
        <v>93</v>
      </c>
      <c r="AY12" s="80" t="s">
        <v>124</v>
      </c>
    </row>
    <row r="13" spans="2:51" x14ac:dyDescent="0.25">
      <c r="B13" s="40">
        <v>2.0833333333333299</v>
      </c>
      <c r="C13" s="40">
        <v>0.125</v>
      </c>
      <c r="D13" s="102">
        <v>4</v>
      </c>
      <c r="E13" s="41">
        <f t="shared" si="0"/>
        <v>2.8169014084507045</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126</v>
      </c>
      <c r="P13" s="103">
        <v>101</v>
      </c>
      <c r="Q13" s="103">
        <v>11856104</v>
      </c>
      <c r="R13" s="46">
        <f t="shared" si="4"/>
        <v>4201</v>
      </c>
      <c r="S13" s="47">
        <f t="shared" si="5"/>
        <v>100.824</v>
      </c>
      <c r="T13" s="47">
        <f t="shared" si="6"/>
        <v>4.2009999999999996</v>
      </c>
      <c r="U13" s="104">
        <v>7.8</v>
      </c>
      <c r="V13" s="104">
        <f t="shared" si="7"/>
        <v>7.8</v>
      </c>
      <c r="W13" s="105" t="s">
        <v>131</v>
      </c>
      <c r="X13" s="107">
        <v>0</v>
      </c>
      <c r="Y13" s="107">
        <v>0</v>
      </c>
      <c r="Z13" s="107">
        <v>1045</v>
      </c>
      <c r="AA13" s="107">
        <v>1185</v>
      </c>
      <c r="AB13" s="107">
        <v>1046</v>
      </c>
      <c r="AC13" s="48" t="s">
        <v>90</v>
      </c>
      <c r="AD13" s="48" t="s">
        <v>90</v>
      </c>
      <c r="AE13" s="48" t="s">
        <v>90</v>
      </c>
      <c r="AF13" s="106" t="s">
        <v>90</v>
      </c>
      <c r="AG13" s="112">
        <v>48981004</v>
      </c>
      <c r="AH13" s="49">
        <f>IF(ISBLANK(AG13),"-",AG13-AG12)</f>
        <v>1028</v>
      </c>
      <c r="AI13" s="50">
        <f t="shared" si="8"/>
        <v>244.70364199000241</v>
      </c>
      <c r="AJ13" s="95">
        <v>0</v>
      </c>
      <c r="AK13" s="95">
        <v>0</v>
      </c>
      <c r="AL13" s="95">
        <v>1</v>
      </c>
      <c r="AM13" s="95">
        <v>1</v>
      </c>
      <c r="AN13" s="95">
        <v>1</v>
      </c>
      <c r="AO13" s="95">
        <v>0.75</v>
      </c>
      <c r="AP13" s="107">
        <v>11096371</v>
      </c>
      <c r="AQ13" s="107">
        <f t="shared" si="1"/>
        <v>606</v>
      </c>
      <c r="AR13" s="51"/>
      <c r="AS13" s="52" t="s">
        <v>113</v>
      </c>
      <c r="AV13" s="39" t="s">
        <v>94</v>
      </c>
      <c r="AW13" s="39" t="s">
        <v>95</v>
      </c>
      <c r="AY13" s="80" t="s">
        <v>129</v>
      </c>
    </row>
    <row r="14" spans="2:51" x14ac:dyDescent="0.25">
      <c r="B14" s="40">
        <v>2.125</v>
      </c>
      <c r="C14" s="40">
        <v>0.16666666666666699</v>
      </c>
      <c r="D14" s="102">
        <v>4</v>
      </c>
      <c r="E14" s="41">
        <f t="shared" si="0"/>
        <v>2.8169014084507045</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132</v>
      </c>
      <c r="P14" s="103">
        <v>115</v>
      </c>
      <c r="Q14" s="103">
        <v>11859477</v>
      </c>
      <c r="R14" s="46">
        <f t="shared" si="4"/>
        <v>3373</v>
      </c>
      <c r="S14" s="47">
        <f t="shared" si="5"/>
        <v>80.951999999999998</v>
      </c>
      <c r="T14" s="47">
        <f t="shared" si="6"/>
        <v>3.3730000000000002</v>
      </c>
      <c r="U14" s="104">
        <v>8.6</v>
      </c>
      <c r="V14" s="104">
        <f t="shared" si="7"/>
        <v>8.6</v>
      </c>
      <c r="W14" s="105" t="s">
        <v>131</v>
      </c>
      <c r="X14" s="107">
        <v>0</v>
      </c>
      <c r="Y14" s="107">
        <v>0</v>
      </c>
      <c r="Z14" s="107">
        <v>1126</v>
      </c>
      <c r="AA14" s="107">
        <v>1185</v>
      </c>
      <c r="AB14" s="107">
        <v>1126</v>
      </c>
      <c r="AC14" s="48" t="s">
        <v>90</v>
      </c>
      <c r="AD14" s="48" t="s">
        <v>90</v>
      </c>
      <c r="AE14" s="48" t="s">
        <v>90</v>
      </c>
      <c r="AF14" s="106" t="s">
        <v>90</v>
      </c>
      <c r="AG14" s="112">
        <v>48982048</v>
      </c>
      <c r="AH14" s="49">
        <f t="shared" ref="AH14:AH34" si="9">IF(ISBLANK(AG14),"-",AG14-AG13)</f>
        <v>1044</v>
      </c>
      <c r="AI14" s="50">
        <f t="shared" si="8"/>
        <v>309.51675066706196</v>
      </c>
      <c r="AJ14" s="95">
        <v>0</v>
      </c>
      <c r="AK14" s="95">
        <v>0</v>
      </c>
      <c r="AL14" s="95">
        <v>1</v>
      </c>
      <c r="AM14" s="95">
        <v>1</v>
      </c>
      <c r="AN14" s="95">
        <v>1</v>
      </c>
      <c r="AO14" s="95">
        <v>0.75</v>
      </c>
      <c r="AP14" s="107">
        <v>11097129</v>
      </c>
      <c r="AQ14" s="107">
        <f>AP14-AP13</f>
        <v>758</v>
      </c>
      <c r="AR14" s="51"/>
      <c r="AS14" s="52" t="s">
        <v>113</v>
      </c>
      <c r="AT14" s="54"/>
      <c r="AV14" s="39" t="s">
        <v>96</v>
      </c>
      <c r="AW14" s="39" t="s">
        <v>97</v>
      </c>
      <c r="AY14" s="80" t="s">
        <v>146</v>
      </c>
    </row>
    <row r="15" spans="2:51" ht="14.25" customHeight="1" x14ac:dyDescent="0.25">
      <c r="B15" s="40">
        <v>2.1666666666666701</v>
      </c>
      <c r="C15" s="40">
        <v>0.20833333333333301</v>
      </c>
      <c r="D15" s="102">
        <v>4</v>
      </c>
      <c r="E15" s="41">
        <f t="shared" si="0"/>
        <v>2.8169014084507045</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137</v>
      </c>
      <c r="P15" s="103">
        <v>125</v>
      </c>
      <c r="Q15" s="103">
        <v>11864250</v>
      </c>
      <c r="R15" s="46">
        <f t="shared" si="4"/>
        <v>4773</v>
      </c>
      <c r="S15" s="47">
        <f t="shared" si="5"/>
        <v>114.55200000000001</v>
      </c>
      <c r="T15" s="47">
        <f t="shared" si="6"/>
        <v>4.7729999999999997</v>
      </c>
      <c r="U15" s="104">
        <v>9.5</v>
      </c>
      <c r="V15" s="104">
        <f t="shared" si="7"/>
        <v>9.5</v>
      </c>
      <c r="W15" s="105" t="s">
        <v>131</v>
      </c>
      <c r="X15" s="107">
        <v>0</v>
      </c>
      <c r="Y15" s="107">
        <v>0</v>
      </c>
      <c r="Z15" s="107">
        <v>1187</v>
      </c>
      <c r="AA15" s="107">
        <v>1185</v>
      </c>
      <c r="AB15" s="107">
        <v>1187</v>
      </c>
      <c r="AC15" s="48" t="s">
        <v>90</v>
      </c>
      <c r="AD15" s="48" t="s">
        <v>90</v>
      </c>
      <c r="AE15" s="48" t="s">
        <v>90</v>
      </c>
      <c r="AF15" s="106" t="s">
        <v>90</v>
      </c>
      <c r="AG15" s="112">
        <v>48983292</v>
      </c>
      <c r="AH15" s="49">
        <f t="shared" si="9"/>
        <v>1244</v>
      </c>
      <c r="AI15" s="50">
        <f t="shared" si="8"/>
        <v>260.63272574900486</v>
      </c>
      <c r="AJ15" s="95">
        <v>0</v>
      </c>
      <c r="AK15" s="95">
        <v>0</v>
      </c>
      <c r="AL15" s="95">
        <v>1</v>
      </c>
      <c r="AM15" s="95">
        <v>1</v>
      </c>
      <c r="AN15" s="95">
        <v>1</v>
      </c>
      <c r="AO15" s="95">
        <v>0.75</v>
      </c>
      <c r="AP15" s="107">
        <v>11097491</v>
      </c>
      <c r="AQ15" s="107">
        <f>AP15-AP14</f>
        <v>362</v>
      </c>
      <c r="AR15" s="51"/>
      <c r="AS15" s="52" t="s">
        <v>113</v>
      </c>
      <c r="AV15" s="39" t="s">
        <v>98</v>
      </c>
      <c r="AW15" s="39" t="s">
        <v>99</v>
      </c>
      <c r="AY15" s="94"/>
    </row>
    <row r="16" spans="2:51" x14ac:dyDescent="0.25">
      <c r="B16" s="40">
        <v>2.2083333333333299</v>
      </c>
      <c r="C16" s="40">
        <v>0.25</v>
      </c>
      <c r="D16" s="102">
        <v>4</v>
      </c>
      <c r="E16" s="41">
        <f t="shared" si="0"/>
        <v>2.8169014084507045</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139</v>
      </c>
      <c r="P16" s="103">
        <v>136</v>
      </c>
      <c r="Q16" s="103">
        <v>11869513</v>
      </c>
      <c r="R16" s="46">
        <f t="shared" si="4"/>
        <v>5263</v>
      </c>
      <c r="S16" s="47">
        <f t="shared" si="5"/>
        <v>126.312</v>
      </c>
      <c r="T16" s="47">
        <f t="shared" si="6"/>
        <v>5.2629999999999999</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48984472</v>
      </c>
      <c r="AH16" s="49">
        <f t="shared" si="9"/>
        <v>1180</v>
      </c>
      <c r="AI16" s="50">
        <f t="shared" si="8"/>
        <v>224.20672620178607</v>
      </c>
      <c r="AJ16" s="95">
        <v>0</v>
      </c>
      <c r="AK16" s="95">
        <v>0</v>
      </c>
      <c r="AL16" s="95">
        <v>1</v>
      </c>
      <c r="AM16" s="95">
        <v>1</v>
      </c>
      <c r="AN16" s="95">
        <v>1</v>
      </c>
      <c r="AO16" s="95">
        <v>0</v>
      </c>
      <c r="AP16" s="107">
        <v>11097491</v>
      </c>
      <c r="AQ16" s="107">
        <f>AP16-AP15</f>
        <v>0</v>
      </c>
      <c r="AR16" s="53">
        <v>1.1399999999999999</v>
      </c>
      <c r="AS16" s="52" t="s">
        <v>101</v>
      </c>
      <c r="AV16" s="39" t="s">
        <v>102</v>
      </c>
      <c r="AW16" s="39" t="s">
        <v>103</v>
      </c>
      <c r="AY16" s="94"/>
    </row>
    <row r="17" spans="1:51" x14ac:dyDescent="0.25">
      <c r="B17" s="40">
        <v>2.25</v>
      </c>
      <c r="C17" s="40">
        <v>0.29166666666666702</v>
      </c>
      <c r="D17" s="102">
        <v>4</v>
      </c>
      <c r="E17" s="41">
        <f t="shared" si="0"/>
        <v>2.8169014084507045</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134</v>
      </c>
      <c r="P17" s="103">
        <v>140</v>
      </c>
      <c r="Q17" s="103">
        <v>11875455</v>
      </c>
      <c r="R17" s="46">
        <f t="shared" si="4"/>
        <v>5942</v>
      </c>
      <c r="S17" s="47">
        <f t="shared" si="5"/>
        <v>142.608</v>
      </c>
      <c r="T17" s="47">
        <f t="shared" si="6"/>
        <v>5.9420000000000002</v>
      </c>
      <c r="U17" s="104">
        <v>9.3000000000000007</v>
      </c>
      <c r="V17" s="104">
        <f t="shared" si="7"/>
        <v>9.3000000000000007</v>
      </c>
      <c r="W17" s="105" t="s">
        <v>127</v>
      </c>
      <c r="X17" s="107">
        <v>0</v>
      </c>
      <c r="Y17" s="107">
        <v>1016</v>
      </c>
      <c r="Z17" s="107">
        <v>1187</v>
      </c>
      <c r="AA17" s="107">
        <v>1185</v>
      </c>
      <c r="AB17" s="107">
        <v>1187</v>
      </c>
      <c r="AC17" s="48" t="s">
        <v>90</v>
      </c>
      <c r="AD17" s="48" t="s">
        <v>90</v>
      </c>
      <c r="AE17" s="48" t="s">
        <v>90</v>
      </c>
      <c r="AF17" s="106" t="s">
        <v>90</v>
      </c>
      <c r="AG17" s="112">
        <v>48985820</v>
      </c>
      <c r="AH17" s="49">
        <f t="shared" si="9"/>
        <v>1348</v>
      </c>
      <c r="AI17" s="50">
        <f t="shared" si="8"/>
        <v>226.85964321777178</v>
      </c>
      <c r="AJ17" s="95">
        <v>0</v>
      </c>
      <c r="AK17" s="95">
        <v>1</v>
      </c>
      <c r="AL17" s="95">
        <v>1</v>
      </c>
      <c r="AM17" s="95">
        <v>1</v>
      </c>
      <c r="AN17" s="95">
        <v>1</v>
      </c>
      <c r="AO17" s="95">
        <v>0</v>
      </c>
      <c r="AP17" s="107">
        <v>11097491</v>
      </c>
      <c r="AQ17" s="107">
        <f t="shared" si="1"/>
        <v>0</v>
      </c>
      <c r="AR17" s="51"/>
      <c r="AS17" s="52" t="s">
        <v>101</v>
      </c>
      <c r="AT17" s="54"/>
      <c r="AV17" s="39" t="s">
        <v>104</v>
      </c>
      <c r="AW17" s="39" t="s">
        <v>105</v>
      </c>
      <c r="AY17" s="97"/>
    </row>
    <row r="18" spans="1:51" x14ac:dyDescent="0.25">
      <c r="B18" s="40">
        <v>2.2916666666666701</v>
      </c>
      <c r="C18" s="40">
        <v>0.33333333333333298</v>
      </c>
      <c r="D18" s="102">
        <v>4</v>
      </c>
      <c r="E18" s="41">
        <f t="shared" si="0"/>
        <v>2.8169014084507045</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133</v>
      </c>
      <c r="P18" s="103">
        <v>142</v>
      </c>
      <c r="Q18" s="103">
        <v>11881479</v>
      </c>
      <c r="R18" s="46">
        <f t="shared" si="4"/>
        <v>6024</v>
      </c>
      <c r="S18" s="47">
        <f t="shared" si="5"/>
        <v>144.57599999999999</v>
      </c>
      <c r="T18" s="47">
        <f t="shared" si="6"/>
        <v>6.024</v>
      </c>
      <c r="U18" s="104">
        <v>8.8000000000000007</v>
      </c>
      <c r="V18" s="104">
        <f t="shared" si="7"/>
        <v>8.8000000000000007</v>
      </c>
      <c r="W18" s="105" t="s">
        <v>127</v>
      </c>
      <c r="X18" s="107">
        <v>0</v>
      </c>
      <c r="Y18" s="107">
        <v>1037</v>
      </c>
      <c r="Z18" s="107">
        <v>1187</v>
      </c>
      <c r="AA18" s="107">
        <v>1185</v>
      </c>
      <c r="AB18" s="107">
        <v>1187</v>
      </c>
      <c r="AC18" s="48" t="s">
        <v>90</v>
      </c>
      <c r="AD18" s="48" t="s">
        <v>90</v>
      </c>
      <c r="AE18" s="48" t="s">
        <v>90</v>
      </c>
      <c r="AF18" s="106" t="s">
        <v>90</v>
      </c>
      <c r="AG18" s="112">
        <v>48987144</v>
      </c>
      <c r="AH18" s="49">
        <f t="shared" si="9"/>
        <v>1324</v>
      </c>
      <c r="AI18" s="50">
        <f t="shared" si="8"/>
        <v>219.7875166002656</v>
      </c>
      <c r="AJ18" s="95">
        <v>0</v>
      </c>
      <c r="AK18" s="95">
        <v>1</v>
      </c>
      <c r="AL18" s="95">
        <v>1</v>
      </c>
      <c r="AM18" s="95">
        <v>1</v>
      </c>
      <c r="AN18" s="95">
        <v>1</v>
      </c>
      <c r="AO18" s="95">
        <v>0</v>
      </c>
      <c r="AP18" s="107">
        <v>11097491</v>
      </c>
      <c r="AQ18" s="107">
        <f t="shared" si="1"/>
        <v>0</v>
      </c>
      <c r="AR18" s="51"/>
      <c r="AS18" s="52" t="s">
        <v>101</v>
      </c>
      <c r="AV18" s="39" t="s">
        <v>106</v>
      </c>
      <c r="AW18" s="39" t="s">
        <v>107</v>
      </c>
      <c r="AY18" s="97"/>
    </row>
    <row r="19" spans="1:51" x14ac:dyDescent="0.25">
      <c r="A19" s="94" t="s">
        <v>130</v>
      </c>
      <c r="B19" s="40">
        <v>2.3333333333333299</v>
      </c>
      <c r="C19" s="40">
        <v>0.375</v>
      </c>
      <c r="D19" s="102">
        <v>4</v>
      </c>
      <c r="E19" s="41">
        <f t="shared" si="0"/>
        <v>2.8169014084507045</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132</v>
      </c>
      <c r="P19" s="103">
        <v>144</v>
      </c>
      <c r="Q19" s="103">
        <v>11887500</v>
      </c>
      <c r="R19" s="46">
        <f t="shared" si="4"/>
        <v>6021</v>
      </c>
      <c r="S19" s="47">
        <f t="shared" si="5"/>
        <v>144.50399999999999</v>
      </c>
      <c r="T19" s="47">
        <f t="shared" si="6"/>
        <v>6.0209999999999999</v>
      </c>
      <c r="U19" s="104">
        <v>8.1</v>
      </c>
      <c r="V19" s="104">
        <f t="shared" si="7"/>
        <v>8.1</v>
      </c>
      <c r="W19" s="105" t="s">
        <v>127</v>
      </c>
      <c r="X19" s="107">
        <v>0</v>
      </c>
      <c r="Y19" s="107">
        <v>1037</v>
      </c>
      <c r="Z19" s="107">
        <v>1187</v>
      </c>
      <c r="AA19" s="107">
        <v>1185</v>
      </c>
      <c r="AB19" s="107">
        <v>1187</v>
      </c>
      <c r="AC19" s="48" t="s">
        <v>90</v>
      </c>
      <c r="AD19" s="48" t="s">
        <v>90</v>
      </c>
      <c r="AE19" s="48" t="s">
        <v>90</v>
      </c>
      <c r="AF19" s="106" t="s">
        <v>90</v>
      </c>
      <c r="AG19" s="112">
        <v>48988556</v>
      </c>
      <c r="AH19" s="49">
        <f t="shared" si="9"/>
        <v>1412</v>
      </c>
      <c r="AI19" s="50">
        <f t="shared" si="8"/>
        <v>234.51253944527488</v>
      </c>
      <c r="AJ19" s="95">
        <v>0</v>
      </c>
      <c r="AK19" s="95">
        <v>1</v>
      </c>
      <c r="AL19" s="95">
        <v>1</v>
      </c>
      <c r="AM19" s="95">
        <v>1</v>
      </c>
      <c r="AN19" s="95">
        <v>1</v>
      </c>
      <c r="AO19" s="95">
        <v>0</v>
      </c>
      <c r="AP19" s="107">
        <v>11097491</v>
      </c>
      <c r="AQ19" s="107">
        <f t="shared" si="1"/>
        <v>0</v>
      </c>
      <c r="AR19" s="51"/>
      <c r="AS19" s="52" t="s">
        <v>101</v>
      </c>
      <c r="AV19" s="39" t="s">
        <v>108</v>
      </c>
      <c r="AW19" s="39" t="s">
        <v>109</v>
      </c>
      <c r="AY19" s="97"/>
    </row>
    <row r="20" spans="1:51" x14ac:dyDescent="0.25">
      <c r="B20" s="40">
        <v>2.375</v>
      </c>
      <c r="C20" s="40">
        <v>0.41666666666666669</v>
      </c>
      <c r="D20" s="102">
        <v>4</v>
      </c>
      <c r="E20" s="41">
        <f t="shared" si="0"/>
        <v>2.8169014084507045</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131</v>
      </c>
      <c r="P20" s="103">
        <v>143</v>
      </c>
      <c r="Q20" s="103">
        <v>11893523</v>
      </c>
      <c r="R20" s="46">
        <f t="shared" si="4"/>
        <v>6023</v>
      </c>
      <c r="S20" s="47">
        <f t="shared" si="5"/>
        <v>144.55199999999999</v>
      </c>
      <c r="T20" s="47">
        <f t="shared" si="6"/>
        <v>6.0229999999999997</v>
      </c>
      <c r="U20" s="104">
        <v>7.5</v>
      </c>
      <c r="V20" s="104">
        <f t="shared" si="7"/>
        <v>7.5</v>
      </c>
      <c r="W20" s="105" t="s">
        <v>127</v>
      </c>
      <c r="X20" s="107">
        <v>0</v>
      </c>
      <c r="Y20" s="107">
        <v>1048</v>
      </c>
      <c r="Z20" s="107">
        <v>1187</v>
      </c>
      <c r="AA20" s="107">
        <v>1185</v>
      </c>
      <c r="AB20" s="107">
        <v>1187</v>
      </c>
      <c r="AC20" s="48" t="s">
        <v>90</v>
      </c>
      <c r="AD20" s="48" t="s">
        <v>90</v>
      </c>
      <c r="AE20" s="48" t="s">
        <v>90</v>
      </c>
      <c r="AF20" s="106" t="s">
        <v>90</v>
      </c>
      <c r="AG20" s="112">
        <v>48989932</v>
      </c>
      <c r="AH20" s="49">
        <f t="shared" si="9"/>
        <v>1376</v>
      </c>
      <c r="AI20" s="50">
        <f t="shared" si="8"/>
        <v>228.45757927942887</v>
      </c>
      <c r="AJ20" s="95">
        <v>0</v>
      </c>
      <c r="AK20" s="95">
        <v>1</v>
      </c>
      <c r="AL20" s="95">
        <v>1</v>
      </c>
      <c r="AM20" s="95">
        <v>1</v>
      </c>
      <c r="AN20" s="95">
        <v>1</v>
      </c>
      <c r="AO20" s="95">
        <v>0</v>
      </c>
      <c r="AP20" s="107">
        <v>11097491</v>
      </c>
      <c r="AQ20" s="107">
        <v>0</v>
      </c>
      <c r="AR20" s="53">
        <v>1.21</v>
      </c>
      <c r="AS20" s="52" t="s">
        <v>130</v>
      </c>
      <c r="AY20" s="97"/>
    </row>
    <row r="21" spans="1:51" x14ac:dyDescent="0.25">
      <c r="B21" s="40">
        <v>2.4166666666666701</v>
      </c>
      <c r="C21" s="40">
        <v>0.45833333333333298</v>
      </c>
      <c r="D21" s="102">
        <v>4</v>
      </c>
      <c r="E21" s="41">
        <f t="shared" si="0"/>
        <v>2.8169014084507045</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130</v>
      </c>
      <c r="P21" s="103">
        <v>139</v>
      </c>
      <c r="Q21" s="103">
        <v>11899510</v>
      </c>
      <c r="R21" s="46">
        <f t="shared" si="4"/>
        <v>5987</v>
      </c>
      <c r="S21" s="47">
        <f t="shared" si="5"/>
        <v>143.68799999999999</v>
      </c>
      <c r="T21" s="47">
        <f t="shared" si="6"/>
        <v>5.9870000000000001</v>
      </c>
      <c r="U21" s="104">
        <v>6.8</v>
      </c>
      <c r="V21" s="104">
        <f t="shared" si="7"/>
        <v>6.8</v>
      </c>
      <c r="W21" s="105" t="s">
        <v>127</v>
      </c>
      <c r="X21" s="107">
        <v>0</v>
      </c>
      <c r="Y21" s="107">
        <v>1067</v>
      </c>
      <c r="Z21" s="107">
        <v>1187</v>
      </c>
      <c r="AA21" s="107">
        <v>1185</v>
      </c>
      <c r="AB21" s="107">
        <v>1187</v>
      </c>
      <c r="AC21" s="48" t="s">
        <v>90</v>
      </c>
      <c r="AD21" s="48" t="s">
        <v>90</v>
      </c>
      <c r="AE21" s="48" t="s">
        <v>90</v>
      </c>
      <c r="AF21" s="106" t="s">
        <v>90</v>
      </c>
      <c r="AG21" s="112">
        <v>48991314</v>
      </c>
      <c r="AH21" s="49">
        <f t="shared" si="9"/>
        <v>1382</v>
      </c>
      <c r="AI21" s="50">
        <f t="shared" si="8"/>
        <v>230.83347252380156</v>
      </c>
      <c r="AJ21" s="95">
        <v>0</v>
      </c>
      <c r="AK21" s="95">
        <v>1</v>
      </c>
      <c r="AL21" s="95">
        <v>1</v>
      </c>
      <c r="AM21" s="95">
        <v>1</v>
      </c>
      <c r="AN21" s="95">
        <v>1</v>
      </c>
      <c r="AO21" s="95">
        <v>0</v>
      </c>
      <c r="AP21" s="107">
        <v>11097491</v>
      </c>
      <c r="AQ21" s="107">
        <f t="shared" si="1"/>
        <v>0</v>
      </c>
      <c r="AR21" s="51"/>
      <c r="AS21" s="52" t="s">
        <v>101</v>
      </c>
      <c r="AY21" s="97"/>
    </row>
    <row r="22" spans="1:51" x14ac:dyDescent="0.25">
      <c r="A22" s="94" t="s">
        <v>135</v>
      </c>
      <c r="B22" s="40">
        <v>2.4583333333333299</v>
      </c>
      <c r="C22" s="40">
        <v>0.5</v>
      </c>
      <c r="D22" s="102">
        <v>4</v>
      </c>
      <c r="E22" s="41">
        <f t="shared" si="0"/>
        <v>2.8169014084507045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130</v>
      </c>
      <c r="P22" s="103">
        <v>141</v>
      </c>
      <c r="Q22" s="103">
        <v>11905418</v>
      </c>
      <c r="R22" s="46">
        <f t="shared" si="4"/>
        <v>5908</v>
      </c>
      <c r="S22" s="47">
        <f t="shared" si="5"/>
        <v>141.792</v>
      </c>
      <c r="T22" s="47">
        <f t="shared" si="6"/>
        <v>5.9080000000000004</v>
      </c>
      <c r="U22" s="104">
        <v>6.1</v>
      </c>
      <c r="V22" s="104">
        <f t="shared" si="7"/>
        <v>6.1</v>
      </c>
      <c r="W22" s="105" t="s">
        <v>127</v>
      </c>
      <c r="X22" s="107">
        <v>0</v>
      </c>
      <c r="Y22" s="107">
        <v>1067</v>
      </c>
      <c r="Z22" s="107">
        <v>1187</v>
      </c>
      <c r="AA22" s="107">
        <v>1185</v>
      </c>
      <c r="AB22" s="107">
        <v>1187</v>
      </c>
      <c r="AC22" s="48" t="s">
        <v>90</v>
      </c>
      <c r="AD22" s="48" t="s">
        <v>90</v>
      </c>
      <c r="AE22" s="48" t="s">
        <v>90</v>
      </c>
      <c r="AF22" s="106" t="s">
        <v>90</v>
      </c>
      <c r="AG22" s="112">
        <v>48992644</v>
      </c>
      <c r="AH22" s="49">
        <f t="shared" si="9"/>
        <v>1330</v>
      </c>
      <c r="AI22" s="50">
        <f t="shared" si="8"/>
        <v>225.11848341232226</v>
      </c>
      <c r="AJ22" s="95">
        <v>0</v>
      </c>
      <c r="AK22" s="95">
        <v>1</v>
      </c>
      <c r="AL22" s="95">
        <v>1</v>
      </c>
      <c r="AM22" s="95">
        <v>1</v>
      </c>
      <c r="AN22" s="95">
        <v>1</v>
      </c>
      <c r="AO22" s="95">
        <v>0</v>
      </c>
      <c r="AP22" s="107">
        <v>11097491</v>
      </c>
      <c r="AQ22" s="107">
        <f t="shared" si="1"/>
        <v>0</v>
      </c>
      <c r="AR22" s="51"/>
      <c r="AS22" s="52" t="s">
        <v>101</v>
      </c>
      <c r="AV22" s="55" t="s">
        <v>110</v>
      </c>
      <c r="AY22" s="97"/>
    </row>
    <row r="23" spans="1:51" x14ac:dyDescent="0.25">
      <c r="B23" s="40">
        <v>2.5</v>
      </c>
      <c r="C23" s="40">
        <v>0.54166666666666696</v>
      </c>
      <c r="D23" s="102">
        <v>4</v>
      </c>
      <c r="E23" s="41">
        <f t="shared" si="0"/>
        <v>2.8169014084507045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131</v>
      </c>
      <c r="P23" s="103">
        <v>135</v>
      </c>
      <c r="Q23" s="103">
        <v>11911229</v>
      </c>
      <c r="R23" s="46">
        <f t="shared" si="4"/>
        <v>5811</v>
      </c>
      <c r="S23" s="47">
        <f t="shared" si="5"/>
        <v>139.464</v>
      </c>
      <c r="T23" s="47">
        <f t="shared" si="6"/>
        <v>5.8109999999999999</v>
      </c>
      <c r="U23" s="104">
        <v>5.6</v>
      </c>
      <c r="V23" s="104">
        <f t="shared" si="7"/>
        <v>5.6</v>
      </c>
      <c r="W23" s="105" t="s">
        <v>127</v>
      </c>
      <c r="X23" s="107">
        <v>0</v>
      </c>
      <c r="Y23" s="107">
        <v>1034</v>
      </c>
      <c r="Z23" s="107">
        <v>1187</v>
      </c>
      <c r="AA23" s="107">
        <v>1185</v>
      </c>
      <c r="AB23" s="107">
        <v>1187</v>
      </c>
      <c r="AC23" s="48" t="s">
        <v>90</v>
      </c>
      <c r="AD23" s="48" t="s">
        <v>90</v>
      </c>
      <c r="AE23" s="48" t="s">
        <v>90</v>
      </c>
      <c r="AF23" s="106" t="s">
        <v>90</v>
      </c>
      <c r="AG23" s="112">
        <v>48994024</v>
      </c>
      <c r="AH23" s="49">
        <f t="shared" si="9"/>
        <v>1380</v>
      </c>
      <c r="AI23" s="50">
        <f t="shared" si="8"/>
        <v>237.48064016520394</v>
      </c>
      <c r="AJ23" s="95">
        <v>0</v>
      </c>
      <c r="AK23" s="95">
        <v>1</v>
      </c>
      <c r="AL23" s="95">
        <v>1</v>
      </c>
      <c r="AM23" s="95">
        <v>1</v>
      </c>
      <c r="AN23" s="95">
        <v>1</v>
      </c>
      <c r="AO23" s="95">
        <v>0</v>
      </c>
      <c r="AP23" s="107">
        <v>11097491</v>
      </c>
      <c r="AQ23" s="107">
        <f t="shared" si="1"/>
        <v>0</v>
      </c>
      <c r="AR23" s="51"/>
      <c r="AS23" s="52" t="s">
        <v>113</v>
      </c>
      <c r="AT23" s="54"/>
      <c r="AV23" s="56" t="s">
        <v>111</v>
      </c>
      <c r="AW23" s="57" t="s">
        <v>112</v>
      </c>
      <c r="AY23" s="97"/>
    </row>
    <row r="24" spans="1:51" x14ac:dyDescent="0.25">
      <c r="B24" s="40">
        <v>2.5416666666666701</v>
      </c>
      <c r="C24" s="40">
        <v>0.58333333333333404</v>
      </c>
      <c r="D24" s="102">
        <v>4</v>
      </c>
      <c r="E24" s="41">
        <f t="shared" si="0"/>
        <v>2.8169014084507045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126</v>
      </c>
      <c r="P24" s="103">
        <v>129</v>
      </c>
      <c r="Q24" s="103">
        <v>11917348</v>
      </c>
      <c r="R24" s="46">
        <f t="shared" si="4"/>
        <v>6119</v>
      </c>
      <c r="S24" s="47">
        <f t="shared" si="5"/>
        <v>146.85599999999999</v>
      </c>
      <c r="T24" s="47">
        <f t="shared" si="6"/>
        <v>6.1189999999999998</v>
      </c>
      <c r="U24" s="104">
        <v>5.0999999999999996</v>
      </c>
      <c r="V24" s="104">
        <f t="shared" si="7"/>
        <v>5.0999999999999996</v>
      </c>
      <c r="W24" s="105" t="s">
        <v>127</v>
      </c>
      <c r="X24" s="107">
        <v>0</v>
      </c>
      <c r="Y24" s="107">
        <v>1035</v>
      </c>
      <c r="Z24" s="107">
        <v>1187</v>
      </c>
      <c r="AA24" s="107">
        <v>1185</v>
      </c>
      <c r="AB24" s="107">
        <v>1187</v>
      </c>
      <c r="AC24" s="48" t="s">
        <v>90</v>
      </c>
      <c r="AD24" s="48" t="s">
        <v>90</v>
      </c>
      <c r="AE24" s="48" t="s">
        <v>90</v>
      </c>
      <c r="AF24" s="106" t="s">
        <v>90</v>
      </c>
      <c r="AG24" s="112">
        <v>48995444</v>
      </c>
      <c r="AH24" s="49">
        <f>IF(ISBLANK(AG24),"-",AG24-AG23)</f>
        <v>1420</v>
      </c>
      <c r="AI24" s="50">
        <f t="shared" si="8"/>
        <v>232.06406275535218</v>
      </c>
      <c r="AJ24" s="95">
        <v>0</v>
      </c>
      <c r="AK24" s="95">
        <v>1</v>
      </c>
      <c r="AL24" s="95">
        <v>1</v>
      </c>
      <c r="AM24" s="95">
        <v>1</v>
      </c>
      <c r="AN24" s="95">
        <v>1</v>
      </c>
      <c r="AO24" s="95">
        <v>0</v>
      </c>
      <c r="AP24" s="107">
        <v>11097491</v>
      </c>
      <c r="AQ24" s="107">
        <f t="shared" si="1"/>
        <v>0</v>
      </c>
      <c r="AR24" s="53">
        <v>1.1599999999999999</v>
      </c>
      <c r="AS24" s="52" t="s">
        <v>113</v>
      </c>
      <c r="AV24" s="58" t="s">
        <v>29</v>
      </c>
      <c r="AW24" s="58">
        <v>14.7</v>
      </c>
      <c r="AY24" s="97"/>
    </row>
    <row r="25" spans="1:51" x14ac:dyDescent="0.25">
      <c r="A25" s="94" t="s">
        <v>130</v>
      </c>
      <c r="B25" s="40">
        <v>2.5833333333333299</v>
      </c>
      <c r="C25" s="40">
        <v>0.625</v>
      </c>
      <c r="D25" s="102">
        <v>4</v>
      </c>
      <c r="E25" s="41">
        <f t="shared" si="0"/>
        <v>2.8169014084507045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134</v>
      </c>
      <c r="P25" s="103">
        <v>137</v>
      </c>
      <c r="Q25" s="103">
        <v>11922862</v>
      </c>
      <c r="R25" s="46">
        <f t="shared" si="4"/>
        <v>5514</v>
      </c>
      <c r="S25" s="47">
        <f t="shared" si="5"/>
        <v>132.33600000000001</v>
      </c>
      <c r="T25" s="47">
        <f t="shared" si="6"/>
        <v>5.5140000000000002</v>
      </c>
      <c r="U25" s="104">
        <v>4.8</v>
      </c>
      <c r="V25" s="104">
        <f t="shared" si="7"/>
        <v>4.8</v>
      </c>
      <c r="W25" s="105" t="s">
        <v>127</v>
      </c>
      <c r="X25" s="107">
        <v>0</v>
      </c>
      <c r="Y25" s="107">
        <v>1025</v>
      </c>
      <c r="Z25" s="107">
        <v>1186</v>
      </c>
      <c r="AA25" s="107">
        <v>1185</v>
      </c>
      <c r="AB25" s="107">
        <v>1187</v>
      </c>
      <c r="AC25" s="48" t="s">
        <v>90</v>
      </c>
      <c r="AD25" s="48" t="s">
        <v>90</v>
      </c>
      <c r="AE25" s="48" t="s">
        <v>90</v>
      </c>
      <c r="AF25" s="106" t="s">
        <v>90</v>
      </c>
      <c r="AG25" s="112">
        <v>48996752</v>
      </c>
      <c r="AH25" s="49">
        <f t="shared" si="9"/>
        <v>1308</v>
      </c>
      <c r="AI25" s="50">
        <f t="shared" si="8"/>
        <v>237.21436343852011</v>
      </c>
      <c r="AJ25" s="95">
        <v>0</v>
      </c>
      <c r="AK25" s="95">
        <v>1</v>
      </c>
      <c r="AL25" s="95">
        <v>1</v>
      </c>
      <c r="AM25" s="95">
        <v>1</v>
      </c>
      <c r="AN25" s="95">
        <v>1</v>
      </c>
      <c r="AO25" s="95">
        <v>0</v>
      </c>
      <c r="AP25" s="107">
        <v>11097491</v>
      </c>
      <c r="AQ25" s="107">
        <f t="shared" si="1"/>
        <v>0</v>
      </c>
      <c r="AR25" s="51"/>
      <c r="AS25" s="52" t="s">
        <v>113</v>
      </c>
      <c r="AV25" s="58" t="s">
        <v>74</v>
      </c>
      <c r="AW25" s="58">
        <v>10.36</v>
      </c>
      <c r="AY25" s="97"/>
    </row>
    <row r="26" spans="1:51" x14ac:dyDescent="0.25">
      <c r="B26" s="40">
        <v>2.625</v>
      </c>
      <c r="C26" s="40">
        <v>0.66666666666666696</v>
      </c>
      <c r="D26" s="102">
        <v>4</v>
      </c>
      <c r="E26" s="41">
        <f t="shared" si="0"/>
        <v>2.8169014084507045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137</v>
      </c>
      <c r="P26" s="103">
        <v>135</v>
      </c>
      <c r="Q26" s="103">
        <v>11928636</v>
      </c>
      <c r="R26" s="46">
        <f t="shared" si="4"/>
        <v>5774</v>
      </c>
      <c r="S26" s="47">
        <f t="shared" si="5"/>
        <v>138.57599999999999</v>
      </c>
      <c r="T26" s="47">
        <f t="shared" si="6"/>
        <v>5.774</v>
      </c>
      <c r="U26" s="104">
        <v>4.4000000000000004</v>
      </c>
      <c r="V26" s="104">
        <f t="shared" si="7"/>
        <v>4.4000000000000004</v>
      </c>
      <c r="W26" s="105" t="s">
        <v>127</v>
      </c>
      <c r="X26" s="107">
        <v>0</v>
      </c>
      <c r="Y26" s="107">
        <v>1025</v>
      </c>
      <c r="Z26" s="107">
        <v>1186</v>
      </c>
      <c r="AA26" s="107">
        <v>1185</v>
      </c>
      <c r="AB26" s="107">
        <v>1187</v>
      </c>
      <c r="AC26" s="48" t="s">
        <v>90</v>
      </c>
      <c r="AD26" s="48" t="s">
        <v>90</v>
      </c>
      <c r="AE26" s="48" t="s">
        <v>90</v>
      </c>
      <c r="AF26" s="106" t="s">
        <v>90</v>
      </c>
      <c r="AG26" s="112">
        <v>48998092</v>
      </c>
      <c r="AH26" s="49">
        <f t="shared" si="9"/>
        <v>1340</v>
      </c>
      <c r="AI26" s="50">
        <f t="shared" si="8"/>
        <v>232.07481815032907</v>
      </c>
      <c r="AJ26" s="95">
        <v>0</v>
      </c>
      <c r="AK26" s="95">
        <v>1</v>
      </c>
      <c r="AL26" s="95">
        <v>1</v>
      </c>
      <c r="AM26" s="95">
        <v>1</v>
      </c>
      <c r="AN26" s="95">
        <v>1</v>
      </c>
      <c r="AO26" s="95">
        <v>0</v>
      </c>
      <c r="AP26" s="107">
        <v>11097491</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135</v>
      </c>
      <c r="P27" s="103">
        <v>138</v>
      </c>
      <c r="Q27" s="103">
        <v>11934514</v>
      </c>
      <c r="R27" s="46">
        <f t="shared" si="4"/>
        <v>5878</v>
      </c>
      <c r="S27" s="47">
        <f t="shared" si="5"/>
        <v>141.072</v>
      </c>
      <c r="T27" s="47">
        <f t="shared" si="6"/>
        <v>5.8780000000000001</v>
      </c>
      <c r="U27" s="104">
        <v>3.9</v>
      </c>
      <c r="V27" s="104">
        <f t="shared" si="7"/>
        <v>3.9</v>
      </c>
      <c r="W27" s="105" t="s">
        <v>127</v>
      </c>
      <c r="X27" s="107">
        <v>0</v>
      </c>
      <c r="Y27" s="107">
        <v>1026</v>
      </c>
      <c r="Z27" s="107">
        <v>1186</v>
      </c>
      <c r="AA27" s="107">
        <v>1185</v>
      </c>
      <c r="AB27" s="107">
        <v>1186</v>
      </c>
      <c r="AC27" s="48" t="s">
        <v>90</v>
      </c>
      <c r="AD27" s="48" t="s">
        <v>90</v>
      </c>
      <c r="AE27" s="48" t="s">
        <v>90</v>
      </c>
      <c r="AF27" s="106" t="s">
        <v>90</v>
      </c>
      <c r="AG27" s="112">
        <v>48999444</v>
      </c>
      <c r="AH27" s="49">
        <f t="shared" si="9"/>
        <v>1352</v>
      </c>
      <c r="AI27" s="50">
        <f t="shared" si="8"/>
        <v>230.01020755358965</v>
      </c>
      <c r="AJ27" s="95">
        <v>0</v>
      </c>
      <c r="AK27" s="95">
        <v>1</v>
      </c>
      <c r="AL27" s="95">
        <v>1</v>
      </c>
      <c r="AM27" s="95">
        <v>1</v>
      </c>
      <c r="AN27" s="95">
        <v>1</v>
      </c>
      <c r="AO27" s="95">
        <v>0</v>
      </c>
      <c r="AP27" s="107">
        <v>11097491</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134</v>
      </c>
      <c r="P28" s="103">
        <v>140</v>
      </c>
      <c r="Q28" s="103">
        <v>11940404</v>
      </c>
      <c r="R28" s="46">
        <f t="shared" si="4"/>
        <v>5890</v>
      </c>
      <c r="S28" s="47">
        <f t="shared" si="5"/>
        <v>141.36000000000001</v>
      </c>
      <c r="T28" s="47">
        <f t="shared" si="6"/>
        <v>5.89</v>
      </c>
      <c r="U28" s="104">
        <v>3.5</v>
      </c>
      <c r="V28" s="104">
        <f t="shared" si="7"/>
        <v>3.5</v>
      </c>
      <c r="W28" s="105" t="s">
        <v>127</v>
      </c>
      <c r="X28" s="107">
        <v>0</v>
      </c>
      <c r="Y28" s="107">
        <v>1026</v>
      </c>
      <c r="Z28" s="107">
        <v>1186</v>
      </c>
      <c r="AA28" s="107">
        <v>1185</v>
      </c>
      <c r="AB28" s="107">
        <v>1187</v>
      </c>
      <c r="AC28" s="48" t="s">
        <v>90</v>
      </c>
      <c r="AD28" s="48" t="s">
        <v>90</v>
      </c>
      <c r="AE28" s="48" t="s">
        <v>90</v>
      </c>
      <c r="AF28" s="106" t="s">
        <v>90</v>
      </c>
      <c r="AG28" s="112">
        <v>49000800</v>
      </c>
      <c r="AH28" s="49">
        <f t="shared" si="9"/>
        <v>1356</v>
      </c>
      <c r="AI28" s="50">
        <f t="shared" si="8"/>
        <v>230.2207130730051</v>
      </c>
      <c r="AJ28" s="95">
        <v>0</v>
      </c>
      <c r="AK28" s="95">
        <v>1</v>
      </c>
      <c r="AL28" s="95">
        <v>1</v>
      </c>
      <c r="AM28" s="95">
        <v>1</v>
      </c>
      <c r="AN28" s="95">
        <v>1</v>
      </c>
      <c r="AO28" s="95">
        <v>0</v>
      </c>
      <c r="AP28" s="107">
        <v>11097491</v>
      </c>
      <c r="AQ28" s="107">
        <f t="shared" si="1"/>
        <v>0</v>
      </c>
      <c r="AR28" s="53">
        <v>1.19</v>
      </c>
      <c r="AS28" s="52" t="s">
        <v>113</v>
      </c>
      <c r="AV28" s="58" t="s">
        <v>116</v>
      </c>
      <c r="AW28" s="58">
        <v>101.325</v>
      </c>
      <c r="AY28" s="97"/>
    </row>
    <row r="29" spans="1:51" x14ac:dyDescent="0.25">
      <c r="A29" s="94" t="s">
        <v>130</v>
      </c>
      <c r="B29" s="40">
        <v>2.75</v>
      </c>
      <c r="C29" s="40">
        <v>0.79166666666666896</v>
      </c>
      <c r="D29" s="102">
        <v>4</v>
      </c>
      <c r="E29" s="41">
        <f t="shared" si="0"/>
        <v>2.8169014084507045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134</v>
      </c>
      <c r="P29" s="103">
        <v>138</v>
      </c>
      <c r="Q29" s="103">
        <v>11946222</v>
      </c>
      <c r="R29" s="46">
        <f t="shared" si="4"/>
        <v>5818</v>
      </c>
      <c r="S29" s="47">
        <f t="shared" si="5"/>
        <v>139.63200000000001</v>
      </c>
      <c r="T29" s="47">
        <f t="shared" si="6"/>
        <v>5.8179999999999996</v>
      </c>
      <c r="U29" s="104">
        <v>3.1</v>
      </c>
      <c r="V29" s="104">
        <f t="shared" si="7"/>
        <v>3.1</v>
      </c>
      <c r="W29" s="105" t="s">
        <v>127</v>
      </c>
      <c r="X29" s="107">
        <v>0</v>
      </c>
      <c r="Y29" s="107">
        <v>1025</v>
      </c>
      <c r="Z29" s="107">
        <v>1186</v>
      </c>
      <c r="AA29" s="107">
        <v>1185</v>
      </c>
      <c r="AB29" s="107">
        <v>1186</v>
      </c>
      <c r="AC29" s="48" t="s">
        <v>90</v>
      </c>
      <c r="AD29" s="48" t="s">
        <v>90</v>
      </c>
      <c r="AE29" s="48" t="s">
        <v>90</v>
      </c>
      <c r="AF29" s="106" t="s">
        <v>90</v>
      </c>
      <c r="AG29" s="112">
        <v>49002148</v>
      </c>
      <c r="AH29" s="49">
        <f t="shared" si="9"/>
        <v>1348</v>
      </c>
      <c r="AI29" s="50">
        <f t="shared" si="8"/>
        <v>231.69474046063942</v>
      </c>
      <c r="AJ29" s="95">
        <v>0</v>
      </c>
      <c r="AK29" s="95">
        <v>1</v>
      </c>
      <c r="AL29" s="95">
        <v>1</v>
      </c>
      <c r="AM29" s="95">
        <v>1</v>
      </c>
      <c r="AN29" s="95">
        <v>1</v>
      </c>
      <c r="AO29" s="95">
        <v>0</v>
      </c>
      <c r="AP29" s="107">
        <v>11097491</v>
      </c>
      <c r="AQ29" s="107">
        <f t="shared" si="1"/>
        <v>0</v>
      </c>
      <c r="AR29" s="51"/>
      <c r="AS29" s="52" t="s">
        <v>113</v>
      </c>
      <c r="AY29" s="97"/>
    </row>
    <row r="30" spans="1:51" x14ac:dyDescent="0.25">
      <c r="B30" s="40">
        <v>2.7916666666666701</v>
      </c>
      <c r="C30" s="40">
        <v>0.83333333333333703</v>
      </c>
      <c r="D30" s="102">
        <v>4</v>
      </c>
      <c r="E30" s="41">
        <f t="shared" si="0"/>
        <v>2.8169014084507045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134</v>
      </c>
      <c r="P30" s="103">
        <v>136</v>
      </c>
      <c r="Q30" s="103">
        <v>11951964</v>
      </c>
      <c r="R30" s="46">
        <f t="shared" si="4"/>
        <v>5742</v>
      </c>
      <c r="S30" s="47">
        <f t="shared" si="5"/>
        <v>137.80799999999999</v>
      </c>
      <c r="T30" s="47">
        <f t="shared" si="6"/>
        <v>5.742</v>
      </c>
      <c r="U30" s="104">
        <v>2.7</v>
      </c>
      <c r="V30" s="104">
        <f t="shared" si="7"/>
        <v>2.7</v>
      </c>
      <c r="W30" s="105" t="s">
        <v>127</v>
      </c>
      <c r="X30" s="107">
        <v>0</v>
      </c>
      <c r="Y30" s="107">
        <v>1026</v>
      </c>
      <c r="Z30" s="107">
        <v>1186</v>
      </c>
      <c r="AA30" s="107">
        <v>1185</v>
      </c>
      <c r="AB30" s="107">
        <v>1187</v>
      </c>
      <c r="AC30" s="48" t="s">
        <v>90</v>
      </c>
      <c r="AD30" s="48" t="s">
        <v>90</v>
      </c>
      <c r="AE30" s="48" t="s">
        <v>90</v>
      </c>
      <c r="AF30" s="106" t="s">
        <v>90</v>
      </c>
      <c r="AG30" s="112">
        <v>49003480</v>
      </c>
      <c r="AH30" s="49">
        <f t="shared" si="9"/>
        <v>1332</v>
      </c>
      <c r="AI30" s="50">
        <f t="shared" si="8"/>
        <v>231.97492163009403</v>
      </c>
      <c r="AJ30" s="95">
        <v>0</v>
      </c>
      <c r="AK30" s="95">
        <v>1</v>
      </c>
      <c r="AL30" s="95">
        <v>1</v>
      </c>
      <c r="AM30" s="95">
        <v>1</v>
      </c>
      <c r="AN30" s="95">
        <v>1</v>
      </c>
      <c r="AO30" s="95">
        <v>0</v>
      </c>
      <c r="AP30" s="107">
        <v>11097491</v>
      </c>
      <c r="AQ30" s="107">
        <f t="shared" si="1"/>
        <v>0</v>
      </c>
      <c r="AR30" s="51"/>
      <c r="AS30" s="52" t="s">
        <v>113</v>
      </c>
      <c r="AV30" s="273" t="s">
        <v>117</v>
      </c>
      <c r="AW30" s="273"/>
      <c r="AY30" s="97"/>
    </row>
    <row r="31" spans="1:51" x14ac:dyDescent="0.25">
      <c r="B31" s="40">
        <v>2.8333333333333299</v>
      </c>
      <c r="C31" s="40">
        <v>0.875000000000004</v>
      </c>
      <c r="D31" s="102">
        <v>4</v>
      </c>
      <c r="E31" s="41">
        <f t="shared" si="0"/>
        <v>2.8169014084507045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130</v>
      </c>
      <c r="P31" s="103">
        <v>137</v>
      </c>
      <c r="Q31" s="103">
        <v>11957646</v>
      </c>
      <c r="R31" s="46">
        <f t="shared" si="4"/>
        <v>5682</v>
      </c>
      <c r="S31" s="47">
        <f t="shared" si="5"/>
        <v>136.36799999999999</v>
      </c>
      <c r="T31" s="47">
        <f t="shared" si="6"/>
        <v>5.6820000000000004</v>
      </c>
      <c r="U31" s="104">
        <v>2.2000000000000002</v>
      </c>
      <c r="V31" s="104">
        <f t="shared" si="7"/>
        <v>2.2000000000000002</v>
      </c>
      <c r="W31" s="105" t="s">
        <v>127</v>
      </c>
      <c r="X31" s="107">
        <v>0</v>
      </c>
      <c r="Y31" s="107">
        <v>1077</v>
      </c>
      <c r="Z31" s="107">
        <v>1187</v>
      </c>
      <c r="AA31" s="107">
        <v>1185</v>
      </c>
      <c r="AB31" s="107">
        <v>1186</v>
      </c>
      <c r="AC31" s="48" t="s">
        <v>90</v>
      </c>
      <c r="AD31" s="48" t="s">
        <v>90</v>
      </c>
      <c r="AE31" s="48" t="s">
        <v>90</v>
      </c>
      <c r="AF31" s="106" t="s">
        <v>90</v>
      </c>
      <c r="AG31" s="112">
        <v>49004808</v>
      </c>
      <c r="AH31" s="49">
        <f t="shared" si="9"/>
        <v>1328</v>
      </c>
      <c r="AI31" s="50">
        <f t="shared" si="8"/>
        <v>233.7205209433298</v>
      </c>
      <c r="AJ31" s="95">
        <v>0</v>
      </c>
      <c r="AK31" s="95">
        <v>1</v>
      </c>
      <c r="AL31" s="95">
        <v>1</v>
      </c>
      <c r="AM31" s="95">
        <v>1</v>
      </c>
      <c r="AN31" s="95">
        <v>1</v>
      </c>
      <c r="AO31" s="95">
        <v>0</v>
      </c>
      <c r="AP31" s="107">
        <v>11097491</v>
      </c>
      <c r="AQ31" s="107">
        <f t="shared" si="1"/>
        <v>0</v>
      </c>
      <c r="AR31" s="51"/>
      <c r="AS31" s="52" t="s">
        <v>113</v>
      </c>
      <c r="AV31" s="59" t="s">
        <v>29</v>
      </c>
      <c r="AW31" s="59" t="s">
        <v>74</v>
      </c>
      <c r="AY31" s="97"/>
    </row>
    <row r="32" spans="1:51" x14ac:dyDescent="0.25">
      <c r="B32" s="40">
        <v>2.875</v>
      </c>
      <c r="C32" s="40">
        <v>0.91666666666667096</v>
      </c>
      <c r="D32" s="102">
        <v>3</v>
      </c>
      <c r="E32" s="41">
        <f t="shared" si="0"/>
        <v>2.1126760563380285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134</v>
      </c>
      <c r="P32" s="103">
        <v>134</v>
      </c>
      <c r="Q32" s="103">
        <v>11963573</v>
      </c>
      <c r="R32" s="46">
        <f t="shared" si="4"/>
        <v>5927</v>
      </c>
      <c r="S32" s="47">
        <f t="shared" si="5"/>
        <v>142.24799999999999</v>
      </c>
      <c r="T32" s="47">
        <f t="shared" si="6"/>
        <v>5.9269999999999996</v>
      </c>
      <c r="U32" s="104">
        <v>1.8</v>
      </c>
      <c r="V32" s="104">
        <f t="shared" si="7"/>
        <v>1.8</v>
      </c>
      <c r="W32" s="105" t="s">
        <v>127</v>
      </c>
      <c r="X32" s="107">
        <v>0</v>
      </c>
      <c r="Y32" s="107">
        <v>1046</v>
      </c>
      <c r="Z32" s="107">
        <v>1186</v>
      </c>
      <c r="AA32" s="107">
        <v>1185</v>
      </c>
      <c r="AB32" s="107">
        <v>1186</v>
      </c>
      <c r="AC32" s="48" t="s">
        <v>90</v>
      </c>
      <c r="AD32" s="48" t="s">
        <v>90</v>
      </c>
      <c r="AE32" s="48" t="s">
        <v>90</v>
      </c>
      <c r="AF32" s="106" t="s">
        <v>90</v>
      </c>
      <c r="AG32" s="112">
        <v>49006204</v>
      </c>
      <c r="AH32" s="49">
        <f t="shared" si="9"/>
        <v>1396</v>
      </c>
      <c r="AI32" s="50">
        <f t="shared" si="8"/>
        <v>235.53230976885442</v>
      </c>
      <c r="AJ32" s="95">
        <v>0</v>
      </c>
      <c r="AK32" s="95">
        <v>1</v>
      </c>
      <c r="AL32" s="95">
        <v>1</v>
      </c>
      <c r="AM32" s="95">
        <v>1</v>
      </c>
      <c r="AN32" s="95">
        <v>1</v>
      </c>
      <c r="AO32" s="95">
        <v>0</v>
      </c>
      <c r="AP32" s="107">
        <v>11097491</v>
      </c>
      <c r="AQ32" s="107">
        <f t="shared" si="1"/>
        <v>0</v>
      </c>
      <c r="AR32" s="53">
        <v>1.36</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3</v>
      </c>
      <c r="E33" s="41">
        <f t="shared" si="0"/>
        <v>2.1126760563380285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135</v>
      </c>
      <c r="P33" s="103">
        <v>130</v>
      </c>
      <c r="Q33" s="103">
        <v>11968775</v>
      </c>
      <c r="R33" s="46">
        <f t="shared" si="4"/>
        <v>5202</v>
      </c>
      <c r="S33" s="47">
        <f t="shared" si="5"/>
        <v>124.848</v>
      </c>
      <c r="T33" s="47">
        <f t="shared" si="6"/>
        <v>5.202</v>
      </c>
      <c r="U33" s="104">
        <v>2.6</v>
      </c>
      <c r="V33" s="104">
        <f t="shared" si="7"/>
        <v>2.6</v>
      </c>
      <c r="W33" s="105" t="s">
        <v>131</v>
      </c>
      <c r="X33" s="107">
        <v>0</v>
      </c>
      <c r="Y33" s="107">
        <v>0</v>
      </c>
      <c r="Z33" s="107">
        <v>1187</v>
      </c>
      <c r="AA33" s="107">
        <v>1185</v>
      </c>
      <c r="AB33" s="107">
        <v>1187</v>
      </c>
      <c r="AC33" s="48" t="s">
        <v>90</v>
      </c>
      <c r="AD33" s="48" t="s">
        <v>90</v>
      </c>
      <c r="AE33" s="48" t="s">
        <v>90</v>
      </c>
      <c r="AF33" s="106" t="s">
        <v>90</v>
      </c>
      <c r="AG33" s="112">
        <v>49007428</v>
      </c>
      <c r="AH33" s="49">
        <f t="shared" si="9"/>
        <v>1224</v>
      </c>
      <c r="AI33" s="50">
        <f t="shared" si="8"/>
        <v>235.29411764705881</v>
      </c>
      <c r="AJ33" s="95">
        <v>0</v>
      </c>
      <c r="AK33" s="95">
        <v>0</v>
      </c>
      <c r="AL33" s="95">
        <v>1</v>
      </c>
      <c r="AM33" s="95">
        <v>1</v>
      </c>
      <c r="AN33" s="95">
        <v>1</v>
      </c>
      <c r="AO33" s="95">
        <v>0.35</v>
      </c>
      <c r="AP33" s="107">
        <v>11097834</v>
      </c>
      <c r="AQ33" s="107">
        <f t="shared" si="1"/>
        <v>343</v>
      </c>
      <c r="AR33" s="51"/>
      <c r="AS33" s="52" t="s">
        <v>113</v>
      </c>
      <c r="AY33" s="97"/>
    </row>
    <row r="34" spans="2:51" x14ac:dyDescent="0.25">
      <c r="B34" s="40">
        <v>2.9583333333333299</v>
      </c>
      <c r="C34" s="40">
        <v>1</v>
      </c>
      <c r="D34" s="102">
        <v>3</v>
      </c>
      <c r="E34" s="41">
        <f t="shared" si="0"/>
        <v>2.1126760563380285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148</v>
      </c>
      <c r="P34" s="103">
        <v>120</v>
      </c>
      <c r="Q34" s="103">
        <v>11973867</v>
      </c>
      <c r="R34" s="46">
        <f t="shared" si="4"/>
        <v>5092</v>
      </c>
      <c r="S34" s="47">
        <f t="shared" si="5"/>
        <v>122.208</v>
      </c>
      <c r="T34" s="47">
        <f t="shared" si="6"/>
        <v>5.0919999999999996</v>
      </c>
      <c r="U34" s="104">
        <v>3.5</v>
      </c>
      <c r="V34" s="104">
        <f t="shared" si="7"/>
        <v>3.5</v>
      </c>
      <c r="W34" s="105" t="s">
        <v>131</v>
      </c>
      <c r="X34" s="107">
        <v>0</v>
      </c>
      <c r="Y34" s="107">
        <v>0</v>
      </c>
      <c r="Z34" s="107">
        <v>1187</v>
      </c>
      <c r="AA34" s="107">
        <v>1185</v>
      </c>
      <c r="AB34" s="107">
        <v>1187</v>
      </c>
      <c r="AC34" s="48" t="s">
        <v>90</v>
      </c>
      <c r="AD34" s="48" t="s">
        <v>90</v>
      </c>
      <c r="AE34" s="48" t="s">
        <v>90</v>
      </c>
      <c r="AF34" s="106" t="s">
        <v>90</v>
      </c>
      <c r="AG34" s="112">
        <v>49008644</v>
      </c>
      <c r="AH34" s="49">
        <f t="shared" si="9"/>
        <v>1216</v>
      </c>
      <c r="AI34" s="50">
        <f t="shared" si="8"/>
        <v>238.80597014925374</v>
      </c>
      <c r="AJ34" s="95">
        <v>0</v>
      </c>
      <c r="AK34" s="95">
        <v>0</v>
      </c>
      <c r="AL34" s="95">
        <v>1</v>
      </c>
      <c r="AM34" s="95">
        <v>1</v>
      </c>
      <c r="AN34" s="95">
        <v>1</v>
      </c>
      <c r="AO34" s="95">
        <v>0.35</v>
      </c>
      <c r="AP34" s="107">
        <v>11098274</v>
      </c>
      <c r="AQ34" s="107">
        <f t="shared" si="1"/>
        <v>440</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130442</v>
      </c>
      <c r="S35" s="65">
        <f>AVERAGE(S11:S34)</f>
        <v>130.44200000000001</v>
      </c>
      <c r="T35" s="65">
        <f>SUM(T11:T34)</f>
        <v>130.44200000000001</v>
      </c>
      <c r="U35" s="104"/>
      <c r="V35" s="91"/>
      <c r="W35" s="57"/>
      <c r="X35" s="85"/>
      <c r="Y35" s="86"/>
      <c r="Z35" s="86"/>
      <c r="AA35" s="86"/>
      <c r="AB35" s="87"/>
      <c r="AC35" s="85"/>
      <c r="AD35" s="86"/>
      <c r="AE35" s="87"/>
      <c r="AF35" s="88"/>
      <c r="AG35" s="66">
        <f>AG34-AG10</f>
        <v>30512</v>
      </c>
      <c r="AH35" s="67">
        <f>SUM(AH11:AH34)</f>
        <v>30512</v>
      </c>
      <c r="AI35" s="68">
        <f>$AH$35/$T35</f>
        <v>233.91239018107663</v>
      </c>
      <c r="AJ35" s="95"/>
      <c r="AK35" s="95"/>
      <c r="AL35" s="95"/>
      <c r="AM35" s="95"/>
      <c r="AN35" s="95"/>
      <c r="AO35" s="69"/>
      <c r="AP35" s="70">
        <f>AP34-AP10</f>
        <v>4071</v>
      </c>
      <c r="AQ35" s="71">
        <f>SUM(AQ11:AQ34)</f>
        <v>4071</v>
      </c>
      <c r="AR35" s="72">
        <f>AVERAGE(AR11:AR34)</f>
        <v>1.1716666666666666</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34" t="s">
        <v>138</v>
      </c>
      <c r="C41" s="131"/>
      <c r="D41" s="131"/>
      <c r="E41" s="131"/>
      <c r="F41" s="131"/>
      <c r="G41" s="131"/>
      <c r="H41" s="131"/>
      <c r="I41" s="132"/>
      <c r="J41" s="132"/>
      <c r="K41" s="132"/>
      <c r="L41" s="132"/>
      <c r="M41" s="132"/>
      <c r="N41" s="132"/>
      <c r="O41" s="132"/>
      <c r="P41" s="132"/>
      <c r="Q41" s="132"/>
      <c r="R41" s="132"/>
      <c r="S41" s="133"/>
      <c r="T41" s="133"/>
      <c r="U41" s="133"/>
      <c r="V41" s="133"/>
      <c r="W41" s="98"/>
      <c r="X41" s="98"/>
      <c r="Y41" s="98"/>
      <c r="Z41" s="98"/>
      <c r="AA41" s="98"/>
      <c r="AB41" s="98"/>
      <c r="AC41" s="98"/>
      <c r="AD41" s="98"/>
      <c r="AE41" s="98"/>
      <c r="AM41" s="20"/>
      <c r="AN41" s="96"/>
      <c r="AO41" s="96"/>
      <c r="AP41" s="96"/>
      <c r="AQ41" s="96"/>
      <c r="AR41" s="98"/>
      <c r="AV41" s="73"/>
      <c r="AW41" s="73"/>
      <c r="AY41" s="97"/>
    </row>
    <row r="42" spans="2:51" x14ac:dyDescent="0.25">
      <c r="B42" s="135" t="s">
        <v>162</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163</v>
      </c>
      <c r="C44" s="99"/>
      <c r="D44" s="99"/>
      <c r="E44" s="99"/>
      <c r="F44" s="150"/>
      <c r="G44" s="150"/>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150"/>
      <c r="D45" s="150"/>
      <c r="E45" s="150"/>
      <c r="F45" s="150"/>
      <c r="G45" s="150"/>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150"/>
      <c r="D46" s="150"/>
      <c r="E46" s="150"/>
      <c r="F46" s="150"/>
      <c r="G46" s="150"/>
      <c r="H46" s="150"/>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155</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164</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1:51" x14ac:dyDescent="0.25">
      <c r="A53" s="161"/>
      <c r="B53" s="127" t="s">
        <v>152</v>
      </c>
      <c r="C53" s="128"/>
      <c r="D53" s="128"/>
      <c r="E53" s="128"/>
      <c r="F53" s="128"/>
      <c r="G53" s="128"/>
      <c r="H53" s="128"/>
      <c r="I53" s="129"/>
      <c r="J53" s="129"/>
      <c r="K53" s="129"/>
      <c r="L53" s="129"/>
      <c r="M53" s="129"/>
      <c r="N53" s="129"/>
      <c r="O53" s="129"/>
      <c r="P53" s="129"/>
      <c r="Q53" s="129"/>
      <c r="R53" s="129"/>
      <c r="S53" s="139"/>
      <c r="T53" s="83"/>
      <c r="U53" s="83"/>
      <c r="V53" s="83"/>
      <c r="W53" s="98"/>
      <c r="X53" s="98"/>
      <c r="Y53" s="98"/>
      <c r="Z53" s="98"/>
      <c r="AA53" s="98"/>
      <c r="AB53" s="98"/>
      <c r="AC53" s="98"/>
      <c r="AD53" s="98"/>
      <c r="AE53" s="98"/>
      <c r="AM53" s="20"/>
      <c r="AN53" s="96"/>
      <c r="AO53" s="96"/>
      <c r="AP53" s="96"/>
      <c r="AQ53" s="96"/>
      <c r="AR53" s="98"/>
      <c r="AV53" s="113"/>
      <c r="AW53" s="113"/>
      <c r="AY53" s="97"/>
    </row>
    <row r="54" spans="1:51" x14ac:dyDescent="0.25">
      <c r="B54" s="114" t="s">
        <v>145</v>
      </c>
      <c r="C54" s="99"/>
      <c r="D54" s="99"/>
      <c r="E54" s="99"/>
      <c r="F54" s="99"/>
      <c r="G54" s="99"/>
      <c r="H54" s="99"/>
      <c r="I54" s="100"/>
      <c r="J54" s="100"/>
      <c r="K54" s="100"/>
      <c r="L54" s="100"/>
      <c r="M54" s="100"/>
      <c r="N54" s="100"/>
      <c r="O54" s="100"/>
      <c r="P54" s="100"/>
      <c r="Q54" s="100"/>
      <c r="R54" s="100"/>
      <c r="S54" s="139"/>
      <c r="T54" s="83"/>
      <c r="U54" s="83"/>
      <c r="V54" s="83"/>
      <c r="W54" s="98"/>
      <c r="X54" s="98"/>
      <c r="Y54" s="98"/>
      <c r="Z54" s="98"/>
      <c r="AA54" s="98"/>
      <c r="AB54" s="98"/>
      <c r="AC54" s="98"/>
      <c r="AD54" s="98"/>
      <c r="AE54" s="98"/>
      <c r="AM54" s="20"/>
      <c r="AN54" s="96"/>
      <c r="AO54" s="96"/>
      <c r="AP54" s="96"/>
      <c r="AQ54" s="96"/>
      <c r="AR54" s="98"/>
      <c r="AV54" s="113"/>
      <c r="AW54" s="113"/>
      <c r="AY54" s="97"/>
    </row>
    <row r="55" spans="1:51" x14ac:dyDescent="0.25">
      <c r="B55" s="123" t="s">
        <v>134</v>
      </c>
      <c r="C55" s="99"/>
      <c r="D55" s="99"/>
      <c r="E55" s="99"/>
      <c r="F55" s="99"/>
      <c r="G55" s="99"/>
      <c r="H55" s="99"/>
      <c r="I55" s="100"/>
      <c r="J55" s="100"/>
      <c r="K55" s="100"/>
      <c r="L55" s="100"/>
      <c r="M55" s="100"/>
      <c r="N55" s="100"/>
      <c r="O55" s="100"/>
      <c r="P55" s="100"/>
      <c r="Q55" s="100"/>
      <c r="R55" s="100"/>
      <c r="S55" s="138"/>
      <c r="T55" s="83"/>
      <c r="U55" s="83"/>
      <c r="V55" s="83"/>
      <c r="W55" s="98"/>
      <c r="X55" s="98"/>
      <c r="Y55" s="98"/>
      <c r="Z55" s="98"/>
      <c r="AA55" s="98"/>
      <c r="AB55" s="98"/>
      <c r="AC55" s="98"/>
      <c r="AD55" s="98"/>
      <c r="AE55" s="98"/>
      <c r="AM55" s="20"/>
      <c r="AN55" s="96"/>
      <c r="AO55" s="96"/>
      <c r="AP55" s="96"/>
      <c r="AQ55" s="96"/>
      <c r="AR55" s="98"/>
      <c r="AV55" s="113"/>
      <c r="AW55" s="113"/>
      <c r="AY55" s="97"/>
    </row>
    <row r="56" spans="1:51" x14ac:dyDescent="0.25">
      <c r="B56" s="114" t="s">
        <v>160</v>
      </c>
      <c r="C56" s="99"/>
      <c r="D56" s="99"/>
      <c r="E56" s="99"/>
      <c r="F56" s="99"/>
      <c r="G56" s="99"/>
      <c r="H56" s="99"/>
      <c r="I56" s="100"/>
      <c r="J56" s="100"/>
      <c r="K56" s="100"/>
      <c r="L56" s="100"/>
      <c r="M56" s="100"/>
      <c r="N56" s="100"/>
      <c r="O56" s="100"/>
      <c r="P56" s="100"/>
      <c r="Q56" s="100"/>
      <c r="R56" s="100"/>
      <c r="S56" s="138"/>
      <c r="T56" s="83"/>
      <c r="U56" s="83"/>
      <c r="V56" s="83"/>
      <c r="W56" s="98"/>
      <c r="X56" s="98"/>
      <c r="Y56" s="98"/>
      <c r="Z56" s="98"/>
      <c r="AA56" s="98"/>
      <c r="AB56" s="98"/>
      <c r="AC56" s="98"/>
      <c r="AD56" s="98"/>
      <c r="AE56" s="98"/>
      <c r="AM56" s="20"/>
      <c r="AN56" s="96"/>
      <c r="AO56" s="96"/>
      <c r="AP56" s="96"/>
      <c r="AQ56" s="96"/>
      <c r="AR56" s="98"/>
      <c r="AV56" s="113"/>
      <c r="AW56" s="113"/>
      <c r="AY56" s="97"/>
    </row>
    <row r="57" spans="1:51" x14ac:dyDescent="0.25">
      <c r="B57" s="114"/>
      <c r="C57" s="99"/>
      <c r="D57" s="99"/>
      <c r="E57" s="99"/>
      <c r="F57" s="99"/>
      <c r="G57" s="99"/>
      <c r="H57" s="99"/>
      <c r="I57" s="100"/>
      <c r="J57" s="100"/>
      <c r="K57" s="100"/>
      <c r="L57" s="100"/>
      <c r="M57" s="100"/>
      <c r="N57" s="100"/>
      <c r="O57" s="100"/>
      <c r="P57" s="100"/>
      <c r="Q57" s="100"/>
      <c r="R57" s="100"/>
      <c r="S57" s="83"/>
      <c r="T57" s="83"/>
      <c r="U57" s="83"/>
      <c r="V57" s="83"/>
      <c r="W57" s="98"/>
      <c r="X57" s="98"/>
      <c r="Y57" s="98"/>
      <c r="Z57" s="98"/>
      <c r="AA57" s="98"/>
      <c r="AB57" s="98"/>
      <c r="AC57" s="98"/>
      <c r="AD57" s="98"/>
      <c r="AE57" s="98"/>
      <c r="AM57" s="20"/>
      <c r="AN57" s="96"/>
      <c r="AO57" s="96"/>
      <c r="AP57" s="96"/>
      <c r="AQ57" s="96"/>
      <c r="AR57" s="98"/>
      <c r="AV57" s="113"/>
      <c r="AW57" s="113"/>
      <c r="AY57" s="97"/>
    </row>
    <row r="58" spans="1:51" x14ac:dyDescent="0.25">
      <c r="B58" s="123"/>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1:51" x14ac:dyDescent="0.25">
      <c r="B59" s="11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1:51" x14ac:dyDescent="0.25">
      <c r="B60" s="81"/>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1: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1: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1: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1: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136"/>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A71" s="98"/>
      <c r="B71" s="116"/>
      <c r="C71" s="115"/>
      <c r="D71" s="109"/>
      <c r="E71" s="115"/>
      <c r="F71" s="115"/>
      <c r="G71" s="99"/>
      <c r="H71" s="99"/>
      <c r="I71" s="99"/>
      <c r="J71" s="100"/>
      <c r="K71" s="100"/>
      <c r="L71" s="100"/>
      <c r="M71" s="100"/>
      <c r="N71" s="100"/>
      <c r="O71" s="100"/>
      <c r="P71" s="100"/>
      <c r="Q71" s="100"/>
      <c r="R71" s="100"/>
      <c r="S71" s="100"/>
      <c r="T71" s="101"/>
      <c r="U71" s="79"/>
      <c r="V71" s="79"/>
      <c r="AS71" s="94"/>
      <c r="AT71" s="94"/>
      <c r="AU71" s="94"/>
      <c r="AV71" s="94"/>
      <c r="AW71" s="94"/>
      <c r="AX71" s="94"/>
      <c r="AY71" s="94"/>
    </row>
    <row r="72" spans="1:51" x14ac:dyDescent="0.25">
      <c r="A72" s="98"/>
      <c r="B72" s="117"/>
      <c r="C72" s="118"/>
      <c r="D72" s="119"/>
      <c r="E72" s="118"/>
      <c r="F72" s="118"/>
      <c r="G72" s="118"/>
      <c r="H72" s="118"/>
      <c r="I72" s="118"/>
      <c r="J72" s="120"/>
      <c r="K72" s="120"/>
      <c r="L72" s="120"/>
      <c r="M72" s="120"/>
      <c r="N72" s="120"/>
      <c r="O72" s="120"/>
      <c r="P72" s="120"/>
      <c r="Q72" s="120"/>
      <c r="R72" s="120"/>
      <c r="S72" s="120"/>
      <c r="T72" s="121"/>
      <c r="U72" s="122"/>
      <c r="V72" s="122"/>
      <c r="AS72" s="94"/>
      <c r="AT72" s="94"/>
      <c r="AU72" s="94"/>
      <c r="AV72" s="94"/>
      <c r="AW72" s="94"/>
      <c r="AX72" s="94"/>
      <c r="AY72" s="94"/>
    </row>
    <row r="73" spans="1:51" x14ac:dyDescent="0.25">
      <c r="A73" s="98"/>
      <c r="B73" s="117"/>
      <c r="C73" s="118"/>
      <c r="D73" s="119"/>
      <c r="E73" s="118"/>
      <c r="F73" s="118"/>
      <c r="G73" s="118"/>
      <c r="H73" s="118"/>
      <c r="I73" s="118"/>
      <c r="J73" s="120"/>
      <c r="K73" s="120"/>
      <c r="L73" s="120"/>
      <c r="M73" s="120"/>
      <c r="N73" s="120"/>
      <c r="O73" s="120"/>
      <c r="P73" s="120"/>
      <c r="Q73" s="120"/>
      <c r="R73" s="120"/>
      <c r="S73" s="120"/>
      <c r="T73" s="121"/>
      <c r="U73" s="122"/>
      <c r="V73" s="122"/>
      <c r="AS73" s="94"/>
      <c r="AT73" s="94"/>
      <c r="AU73" s="94"/>
      <c r="AV73" s="94"/>
      <c r="AW73" s="94"/>
      <c r="AX73" s="94"/>
      <c r="AY73" s="94"/>
    </row>
    <row r="74" spans="1:51" x14ac:dyDescent="0.25">
      <c r="A74" s="98"/>
      <c r="B74" s="117"/>
      <c r="C74" s="118"/>
      <c r="D74" s="119"/>
      <c r="E74" s="118"/>
      <c r="F74" s="118"/>
      <c r="G74" s="118"/>
      <c r="H74" s="118"/>
      <c r="I74" s="118"/>
      <c r="J74" s="120"/>
      <c r="K74" s="120"/>
      <c r="L74" s="120"/>
      <c r="M74" s="120"/>
      <c r="N74" s="120"/>
      <c r="O74" s="120"/>
      <c r="P74" s="120"/>
      <c r="Q74" s="120"/>
      <c r="R74" s="120"/>
      <c r="S74" s="120"/>
      <c r="T74" s="121"/>
      <c r="U74" s="122"/>
      <c r="V74" s="122"/>
      <c r="AS74" s="94"/>
      <c r="AT74" s="94"/>
      <c r="AU74" s="94"/>
      <c r="AV74" s="94"/>
      <c r="AW74" s="94"/>
      <c r="AX74" s="94"/>
      <c r="AY74" s="94"/>
    </row>
    <row r="75" spans="1:51" x14ac:dyDescent="0.25">
      <c r="O75" s="12"/>
      <c r="P75" s="96"/>
      <c r="Q75" s="96"/>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R78" s="96"/>
      <c r="S78" s="96"/>
      <c r="AS78" s="94"/>
      <c r="AT78" s="94"/>
      <c r="AU78" s="94"/>
      <c r="AV78" s="94"/>
      <c r="AW78" s="94"/>
      <c r="AX78" s="94"/>
      <c r="AY78" s="94"/>
    </row>
    <row r="79" spans="1:51" x14ac:dyDescent="0.25">
      <c r="O79" s="12"/>
      <c r="P79" s="96"/>
      <c r="Q79" s="96"/>
      <c r="R79" s="96"/>
      <c r="S79" s="96"/>
      <c r="T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T81" s="96"/>
      <c r="AS81" s="94"/>
      <c r="AT81" s="94"/>
      <c r="AU81" s="94"/>
      <c r="AV81" s="94"/>
      <c r="AW81" s="94"/>
      <c r="AX81" s="94"/>
      <c r="AY81" s="94"/>
    </row>
    <row r="82" spans="15:51" x14ac:dyDescent="0.25">
      <c r="O82" s="96"/>
      <c r="Q82" s="96"/>
      <c r="R82" s="96"/>
      <c r="S82" s="96"/>
      <c r="AS82" s="94"/>
      <c r="AT82" s="94"/>
      <c r="AU82" s="94"/>
      <c r="AV82" s="94"/>
      <c r="AW82" s="94"/>
      <c r="AX82" s="94"/>
      <c r="AY82" s="94"/>
    </row>
    <row r="83" spans="15:51" x14ac:dyDescent="0.25">
      <c r="O83" s="12"/>
      <c r="P83" s="96"/>
      <c r="Q83" s="96"/>
      <c r="R83" s="96"/>
      <c r="S83" s="96"/>
      <c r="T83" s="96"/>
      <c r="AS83" s="94"/>
      <c r="AT83" s="94"/>
      <c r="AU83" s="94"/>
      <c r="AV83" s="94"/>
      <c r="AW83" s="94"/>
      <c r="AX83" s="94"/>
      <c r="AY83" s="94"/>
    </row>
    <row r="84" spans="15:51" x14ac:dyDescent="0.25">
      <c r="O84" s="12"/>
      <c r="P84" s="96"/>
      <c r="Q84" s="96"/>
      <c r="R84" s="96"/>
      <c r="S84" s="96"/>
      <c r="T84" s="96"/>
      <c r="U84" s="96"/>
      <c r="AS84" s="94"/>
      <c r="AT84" s="94"/>
      <c r="AU84" s="94"/>
      <c r="AV84" s="94"/>
      <c r="AW84" s="94"/>
      <c r="AX84" s="94"/>
      <c r="AY84" s="94"/>
    </row>
    <row r="85" spans="15:51" x14ac:dyDescent="0.25">
      <c r="O85" s="12"/>
      <c r="P85" s="96"/>
      <c r="T85" s="96"/>
      <c r="U85" s="96"/>
      <c r="AS85" s="94"/>
      <c r="AT85" s="94"/>
      <c r="AU85" s="94"/>
      <c r="AV85" s="94"/>
      <c r="AW85" s="94"/>
      <c r="AX85" s="94"/>
      <c r="AY85" s="94"/>
    </row>
    <row r="97" spans="45:51" x14ac:dyDescent="0.25">
      <c r="AS97" s="94"/>
      <c r="AT97" s="94"/>
      <c r="AU97" s="94"/>
      <c r="AV97" s="94"/>
      <c r="AW97" s="94"/>
      <c r="AX97" s="94"/>
      <c r="AY97" s="94"/>
    </row>
  </sheetData>
  <protectedRanges>
    <protectedRange sqref="S71:T74"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1:R74" name="Range2_12_1_6_1_1"/>
    <protectedRange sqref="L71:M74" name="Range2_2_12_1_7_1_1"/>
    <protectedRange sqref="AS11:AS15" name="Range1_4_1_1_1_1"/>
    <protectedRange sqref="J11:J15 J26:J34" name="Range1_1_2_1_10_1_1_1_1"/>
    <protectedRange sqref="S38:S70" name="Range2_12_3_1_1_1_1"/>
    <protectedRange sqref="D38:H38 N58:R70 N38:R52" name="Range2_12_1_3_1_1_1_1"/>
    <protectedRange sqref="I38:M38 E58:M70 E39:M43 F44:M44 E45:M52" name="Range2_2_12_1_6_1_1_1_1"/>
    <protectedRange sqref="D58:D70 D39:D43 D45:D52" name="Range2_1_1_1_1_11_1_1_1_1_1_1"/>
    <protectedRange sqref="C58:C70 C39:C43 C45:C52" name="Range2_1_2_1_1_1_1_1"/>
    <protectedRange sqref="C38" name="Range2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1:K74" name="Range2_2_12_1_4_1_1_1_1_1_1_1_1_1_1_1_1_1_1_1"/>
    <protectedRange sqref="I71:I74" name="Range2_2_12_1_7_1_1_2_2_1_2"/>
    <protectedRange sqref="F71:H74" name="Range2_2_12_1_3_1_2_1_1_1_1_2_1_1_1_1_1_1_1_1_1_1_1"/>
    <protectedRange sqref="E71: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4" name="Range2_2_12_1_6_1_1_1_1_2"/>
    <protectedRange sqref="D44" name="Range2_1_1_1_1_11_1_1_1_1_1_1_2"/>
    <protectedRange sqref="C44" name="Range2_1_2_1_1_1_1_1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N57:R57" name="Range2_12_1_3_1_1_1_1_2_1_2_2_2_2_2_2_2_2_2"/>
    <protectedRange sqref="I57:M57" name="Range2_2_12_1_6_1_1_1_1_3_1_2_2_2_3_2_2_2_2_2"/>
    <protectedRange sqref="E57:H57" name="Range2_2_12_1_6_1_1_1_1_2_2_1_2_2_2_2_2_2_2_2_2"/>
    <protectedRange sqref="D57" name="Range2_1_1_1_1_11_1_1_1_1_1_1_2_2_1_2_2_2_2_2_2_2_2_2"/>
    <protectedRange sqref="C57" name="Range2_1_2_1_1_1_1_1_2_1_2_1_2_2_2_2_2_2_2_2_2_2"/>
    <protectedRange sqref="N56:R56" name="Range2_12_1_3_1_1_1_1_2_1_2_2_2_2_2_2_2_2_2_2"/>
    <protectedRange sqref="I56:M56" name="Range2_2_12_1_6_1_1_1_1_3_1_2_2_2_3_2_2_2_2_2_2"/>
    <protectedRange sqref="E56:H56" name="Range2_2_12_1_6_1_1_1_1_2_2_1_2_2_2_2_2_2_2_2_2_2"/>
    <protectedRange sqref="D56" name="Range2_1_1_1_1_11_1_1_1_1_1_1_2_2_1_2_2_2_2_2_2_2_2_2_2"/>
    <protectedRange sqref="N55:R55" name="Range2_12_1_3_1_1_1_1_2_1_2_2_2_2_2_2_3_2_2_2_2_2_2"/>
    <protectedRange sqref="I55:M55" name="Range2_2_12_1_6_1_1_1_1_3_1_2_2_2_3_2_2_3_2_2_2_2_2_2"/>
    <protectedRange sqref="G55:H55" name="Range2_2_12_1_6_1_1_1_1_2_2_1_2_2_2_2_2_2_3_2_2_2_2_2_2"/>
    <protectedRange sqref="E55:F55" name="Range2_2_12_1_6_1_1_1_1_3_1_2_2_2_1_2_2_2_2_2_2_2_2_2_2_2_2_2"/>
    <protectedRange sqref="D55" name="Range2_1_1_1_1_11_1_1_1_1_1_1_3_1_2_2_2_1_2_2_2_2_2_2_2_2_2_2_2_2_2"/>
    <protectedRange sqref="N53:R54" name="Range2_12_1_3_1_1_1_1_2_1_2_2_2_2_2_2_3_2_2_2_2_2_2_2_2"/>
    <protectedRange sqref="I53:M54" name="Range2_2_12_1_6_1_1_1_1_3_1_2_2_2_3_2_2_3_2_2_2_2_2_2_2_2"/>
    <protectedRange sqref="E53:H53 G54:H54" name="Range2_2_12_1_6_1_1_1_1_2_2_1_2_2_2_2_2_2_3_2_2_2_2_2_2_2_2"/>
    <protectedRange sqref="D53" name="Range2_1_1_1_1_11_1_1_1_1_1_1_2_2_1_2_2_2_2_2_2_3_2_2_2_2_2_2_2_2"/>
    <protectedRange sqref="E54:F54" name="Range2_2_12_1_6_1_1_1_1_3_1_2_2_2_1_2_2_2_2_2_2_2_2_2_2_2_2_2_2_2"/>
    <protectedRange sqref="D54" name="Range2_1_1_1_1_11_1_1_1_1_1_1_3_1_2_2_2_1_2_2_2_2_2_2_2_2_2_2_2_2_2_2_2"/>
    <protectedRange sqref="C53" name="Range2_1_2_1_1_1_1_1_2_1_2_1_2_2_2_2_2_2_3_2_2_2_2_2_2_2_2"/>
    <protectedRange sqref="C56" name="Range2_1_2_1_1_1_1_1_2_1_2_1_2_2_2_2_2_2_2_2_2_2_2"/>
    <protectedRange sqref="C55" name="Range2_1_2_1_1_1_1_1_3_1_2_2_1_2_1_2_2_2_2_2_2_2_2_2_2_2_2_2_2"/>
    <protectedRange sqref="C54" name="Range2_1_2_1_1_1_1_1_3_1_2_2_1_2_1_2_2_2_2_2_2_2_2_2_2_2_2_2_2_2_2"/>
    <protectedRange sqref="Q10" name="Range1_16_3_1_1_1_1_1_4_1"/>
    <protectedRange sqref="AG10" name="Range1_16_3_1_1_1_1_1_3"/>
    <protectedRange sqref="AP10" name="Range1_16_3_1_1_1_1_1_5"/>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7" name="Range2_12_5_1_1_1_2_2_1_1_1_1_1_1_1_1_1_1_1_2_1_1_1_1_1_1_1_1_1_1_1_1_1_1_1_1_1_1_1_1_1_1_1_1_1_1_1_1_1_1_1_1_1_1_1_1_1_1_1_1_1_1_1_1_1_1_1_1_1_1_1_1_1_2_1_1_1_1_1_1_1_1_1_1_1_2_1_1_1_1_1_2_1_1_1_1_1_1_1_1_1_1_1_1_1_1_1_1_1_1_1_1_1_1_1_1_1_1_1_1_1_1_2__3"/>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3"/>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34 X11:Y34 Z24:AB33 AA11:AA23">
    <cfRule type="containsText" dxfId="1555" priority="36" operator="containsText" text="N/A">
      <formula>NOT(ISERROR(SEARCH("N/A",X11)))</formula>
    </cfRule>
    <cfRule type="cellIs" dxfId="1554" priority="49" operator="equal">
      <formula>0</formula>
    </cfRule>
  </conditionalFormatting>
  <conditionalFormatting sqref="AC11:AE34 AA34 X11:Y34 Z24:AB33 AA11:AA23">
    <cfRule type="cellIs" dxfId="1553" priority="48" operator="greaterThanOrEqual">
      <formula>1185</formula>
    </cfRule>
  </conditionalFormatting>
  <conditionalFormatting sqref="AC11:AE34 AA34 X11:Y34 Z24:AB33 AA11:AA23">
    <cfRule type="cellIs" dxfId="1552" priority="47" operator="between">
      <formula>0.1</formula>
      <formula>1184</formula>
    </cfRule>
  </conditionalFormatting>
  <conditionalFormatting sqref="X8">
    <cfRule type="cellIs" dxfId="1551" priority="46" operator="equal">
      <formula>0</formula>
    </cfRule>
  </conditionalFormatting>
  <conditionalFormatting sqref="X8">
    <cfRule type="cellIs" dxfId="1550" priority="45" operator="greaterThan">
      <formula>1179</formula>
    </cfRule>
  </conditionalFormatting>
  <conditionalFormatting sqref="X8">
    <cfRule type="cellIs" dxfId="1549" priority="44" operator="greaterThan">
      <formula>99</formula>
    </cfRule>
  </conditionalFormatting>
  <conditionalFormatting sqref="X8">
    <cfRule type="cellIs" dxfId="1548" priority="43" operator="greaterThan">
      <formula>0.99</formula>
    </cfRule>
  </conditionalFormatting>
  <conditionalFormatting sqref="AB8">
    <cfRule type="cellIs" dxfId="1547" priority="42" operator="equal">
      <formula>0</formula>
    </cfRule>
  </conditionalFormatting>
  <conditionalFormatting sqref="AB8">
    <cfRule type="cellIs" dxfId="1546" priority="41" operator="greaterThan">
      <formula>1179</formula>
    </cfRule>
  </conditionalFormatting>
  <conditionalFormatting sqref="AB8">
    <cfRule type="cellIs" dxfId="1545" priority="40" operator="greaterThan">
      <formula>99</formula>
    </cfRule>
  </conditionalFormatting>
  <conditionalFormatting sqref="AB8">
    <cfRule type="cellIs" dxfId="1544" priority="39" operator="greaterThan">
      <formula>0.99</formula>
    </cfRule>
  </conditionalFormatting>
  <conditionalFormatting sqref="AH11:AH31">
    <cfRule type="cellIs" dxfId="1543" priority="37" operator="greaterThan">
      <formula>$AH$8</formula>
    </cfRule>
    <cfRule type="cellIs" dxfId="1542" priority="38" operator="greaterThan">
      <formula>$AH$8</formula>
    </cfRule>
  </conditionalFormatting>
  <conditionalFormatting sqref="AB34 AB11:AB23">
    <cfRule type="containsText" dxfId="1541" priority="32" operator="containsText" text="N/A">
      <formula>NOT(ISERROR(SEARCH("N/A",AB11)))</formula>
    </cfRule>
    <cfRule type="cellIs" dxfId="1540" priority="35" operator="equal">
      <formula>0</formula>
    </cfRule>
  </conditionalFormatting>
  <conditionalFormatting sqref="AB34 AB11:AB23">
    <cfRule type="cellIs" dxfId="1539" priority="34" operator="greaterThanOrEqual">
      <formula>1185</formula>
    </cfRule>
  </conditionalFormatting>
  <conditionalFormatting sqref="AB34 AB11:AB23">
    <cfRule type="cellIs" dxfId="1538" priority="33" operator="between">
      <formula>0.1</formula>
      <formula>1184</formula>
    </cfRule>
  </conditionalFormatting>
  <conditionalFormatting sqref="AO11:AO34 AN11:AN35">
    <cfRule type="cellIs" dxfId="1537" priority="31" operator="equal">
      <formula>0</formula>
    </cfRule>
  </conditionalFormatting>
  <conditionalFormatting sqref="AO11:AO34 AN11:AN35">
    <cfRule type="cellIs" dxfId="1536" priority="30" operator="greaterThan">
      <formula>1179</formula>
    </cfRule>
  </conditionalFormatting>
  <conditionalFormatting sqref="AO11:AO34 AN11:AN35">
    <cfRule type="cellIs" dxfId="1535" priority="29" operator="greaterThan">
      <formula>99</formula>
    </cfRule>
  </conditionalFormatting>
  <conditionalFormatting sqref="AO11:AO34 AN11:AN35">
    <cfRule type="cellIs" dxfId="1534" priority="28" operator="greaterThan">
      <formula>0.99</formula>
    </cfRule>
  </conditionalFormatting>
  <conditionalFormatting sqref="AQ11:AQ34">
    <cfRule type="cellIs" dxfId="1533" priority="27" operator="equal">
      <formula>0</formula>
    </cfRule>
  </conditionalFormatting>
  <conditionalFormatting sqref="AQ11:AQ34">
    <cfRule type="cellIs" dxfId="1532" priority="26" operator="greaterThan">
      <formula>1179</formula>
    </cfRule>
  </conditionalFormatting>
  <conditionalFormatting sqref="AQ11:AQ34">
    <cfRule type="cellIs" dxfId="1531" priority="25" operator="greaterThan">
      <formula>99</formula>
    </cfRule>
  </conditionalFormatting>
  <conditionalFormatting sqref="AQ11:AQ34">
    <cfRule type="cellIs" dxfId="1530" priority="24" operator="greaterThan">
      <formula>0.99</formula>
    </cfRule>
  </conditionalFormatting>
  <conditionalFormatting sqref="Z34 Z11:Z23">
    <cfRule type="containsText" dxfId="1529" priority="20" operator="containsText" text="N/A">
      <formula>NOT(ISERROR(SEARCH("N/A",Z11)))</formula>
    </cfRule>
    <cfRule type="cellIs" dxfId="1528" priority="23" operator="equal">
      <formula>0</formula>
    </cfRule>
  </conditionalFormatting>
  <conditionalFormatting sqref="Z34 Z11:Z23">
    <cfRule type="cellIs" dxfId="1527" priority="22" operator="greaterThanOrEqual">
      <formula>1185</formula>
    </cfRule>
  </conditionalFormatting>
  <conditionalFormatting sqref="Z34 Z11:Z23">
    <cfRule type="cellIs" dxfId="1526" priority="21" operator="between">
      <formula>0.1</formula>
      <formula>1184</formula>
    </cfRule>
  </conditionalFormatting>
  <conditionalFormatting sqref="AJ11:AN35">
    <cfRule type="cellIs" dxfId="1525" priority="19" operator="equal">
      <formula>0</formula>
    </cfRule>
  </conditionalFormatting>
  <conditionalFormatting sqref="AJ11:AN35">
    <cfRule type="cellIs" dxfId="1524" priority="18" operator="greaterThan">
      <formula>1179</formula>
    </cfRule>
  </conditionalFormatting>
  <conditionalFormatting sqref="AJ11:AN35">
    <cfRule type="cellIs" dxfId="1523" priority="17" operator="greaterThan">
      <formula>99</formula>
    </cfRule>
  </conditionalFormatting>
  <conditionalFormatting sqref="AJ11:AN35">
    <cfRule type="cellIs" dxfId="1522" priority="16" operator="greaterThan">
      <formula>0.99</formula>
    </cfRule>
  </conditionalFormatting>
  <conditionalFormatting sqref="AP11:AP34">
    <cfRule type="cellIs" dxfId="1521" priority="15" operator="equal">
      <formula>0</formula>
    </cfRule>
  </conditionalFormatting>
  <conditionalFormatting sqref="AP11:AP34">
    <cfRule type="cellIs" dxfId="1520" priority="14" operator="greaterThan">
      <formula>1179</formula>
    </cfRule>
  </conditionalFormatting>
  <conditionalFormatting sqref="AP11:AP34">
    <cfRule type="cellIs" dxfId="1519" priority="13" operator="greaterThan">
      <formula>99</formula>
    </cfRule>
  </conditionalFormatting>
  <conditionalFormatting sqref="AP11:AP34">
    <cfRule type="cellIs" dxfId="1518" priority="12" operator="greaterThan">
      <formula>0.99</formula>
    </cfRule>
  </conditionalFormatting>
  <conditionalFormatting sqref="AH32:AH34">
    <cfRule type="cellIs" dxfId="1517" priority="10" operator="greaterThan">
      <formula>$AH$8</formula>
    </cfRule>
    <cfRule type="cellIs" dxfId="1516" priority="11" operator="greaterThan">
      <formula>$AH$8</formula>
    </cfRule>
  </conditionalFormatting>
  <conditionalFormatting sqref="AI11:AI34">
    <cfRule type="cellIs" dxfId="1515" priority="9" operator="greaterThan">
      <formula>$AI$8</formula>
    </cfRule>
  </conditionalFormatting>
  <conditionalFormatting sqref="AL32:AN34 AL11:AL31">
    <cfRule type="cellIs" dxfId="1514" priority="8" operator="equal">
      <formula>0</formula>
    </cfRule>
  </conditionalFormatting>
  <conditionalFormatting sqref="AL32:AN34 AL11:AL31">
    <cfRule type="cellIs" dxfId="1513" priority="7" operator="greaterThan">
      <formula>1179</formula>
    </cfRule>
  </conditionalFormatting>
  <conditionalFormatting sqref="AL32:AN34 AL11:AL31">
    <cfRule type="cellIs" dxfId="1512" priority="6" operator="greaterThan">
      <formula>99</formula>
    </cfRule>
  </conditionalFormatting>
  <conditionalFormatting sqref="AL32:AN34 AL11:AL31">
    <cfRule type="cellIs" dxfId="1511" priority="5" operator="greaterThan">
      <formula>0.99</formula>
    </cfRule>
  </conditionalFormatting>
  <conditionalFormatting sqref="AM16:AM34">
    <cfRule type="cellIs" dxfId="1510" priority="4" operator="equal">
      <formula>0</formula>
    </cfRule>
  </conditionalFormatting>
  <conditionalFormatting sqref="AM16:AM34">
    <cfRule type="cellIs" dxfId="1509" priority="3" operator="greaterThan">
      <formula>1179</formula>
    </cfRule>
  </conditionalFormatting>
  <conditionalFormatting sqref="AM16:AM34">
    <cfRule type="cellIs" dxfId="1508" priority="2" operator="greaterThan">
      <formula>99</formula>
    </cfRule>
  </conditionalFormatting>
  <conditionalFormatting sqref="AM16:AM34">
    <cfRule type="cellIs" dxfId="1507"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showWhiteSpace="0" topLeftCell="A4" zoomScaleNormal="100" workbookViewId="0">
      <selection activeCell="F14" sqref="F14:F22"/>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126</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152"/>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55" t="s">
        <v>10</v>
      </c>
      <c r="I7" s="108" t="s">
        <v>11</v>
      </c>
      <c r="J7" s="108" t="s">
        <v>12</v>
      </c>
      <c r="K7" s="108" t="s">
        <v>13</v>
      </c>
      <c r="L7" s="12"/>
      <c r="M7" s="12"/>
      <c r="N7" s="12"/>
      <c r="O7" s="155"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42587</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30500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153" t="s">
        <v>51</v>
      </c>
      <c r="V9" s="153" t="s">
        <v>52</v>
      </c>
      <c r="W9" s="283" t="s">
        <v>53</v>
      </c>
      <c r="X9" s="284" t="s">
        <v>54</v>
      </c>
      <c r="Y9" s="285"/>
      <c r="Z9" s="285"/>
      <c r="AA9" s="285"/>
      <c r="AB9" s="285"/>
      <c r="AC9" s="285"/>
      <c r="AD9" s="285"/>
      <c r="AE9" s="286"/>
      <c r="AF9" s="151" t="s">
        <v>55</v>
      </c>
      <c r="AG9" s="151" t="s">
        <v>56</v>
      </c>
      <c r="AH9" s="272" t="s">
        <v>57</v>
      </c>
      <c r="AI9" s="287" t="s">
        <v>58</v>
      </c>
      <c r="AJ9" s="153" t="s">
        <v>59</v>
      </c>
      <c r="AK9" s="153" t="s">
        <v>60</v>
      </c>
      <c r="AL9" s="153" t="s">
        <v>61</v>
      </c>
      <c r="AM9" s="153" t="s">
        <v>62</v>
      </c>
      <c r="AN9" s="153" t="s">
        <v>63</v>
      </c>
      <c r="AO9" s="153" t="s">
        <v>64</v>
      </c>
      <c r="AP9" s="153" t="s">
        <v>65</v>
      </c>
      <c r="AQ9" s="270" t="s">
        <v>66</v>
      </c>
      <c r="AR9" s="153" t="s">
        <v>67</v>
      </c>
      <c r="AS9" s="272" t="s">
        <v>68</v>
      </c>
      <c r="AV9" s="35" t="s">
        <v>69</v>
      </c>
      <c r="AW9" s="35" t="s">
        <v>70</v>
      </c>
      <c r="AY9" s="36" t="s">
        <v>71</v>
      </c>
    </row>
    <row r="10" spans="2:51" x14ac:dyDescent="0.25">
      <c r="B10" s="153" t="s">
        <v>72</v>
      </c>
      <c r="C10" s="153" t="s">
        <v>73</v>
      </c>
      <c r="D10" s="153" t="s">
        <v>74</v>
      </c>
      <c r="E10" s="153" t="s">
        <v>75</v>
      </c>
      <c r="F10" s="153" t="s">
        <v>74</v>
      </c>
      <c r="G10" s="153" t="s">
        <v>75</v>
      </c>
      <c r="H10" s="266"/>
      <c r="I10" s="153" t="s">
        <v>75</v>
      </c>
      <c r="J10" s="153" t="s">
        <v>75</v>
      </c>
      <c r="K10" s="153" t="s">
        <v>75</v>
      </c>
      <c r="L10" s="28" t="s">
        <v>29</v>
      </c>
      <c r="M10" s="269"/>
      <c r="N10" s="28" t="s">
        <v>29</v>
      </c>
      <c r="O10" s="271"/>
      <c r="P10" s="271"/>
      <c r="Q10" s="1">
        <f>'AUG 4'!Q34</f>
        <v>11973867</v>
      </c>
      <c r="R10" s="280"/>
      <c r="S10" s="281"/>
      <c r="T10" s="282"/>
      <c r="U10" s="153" t="s">
        <v>75</v>
      </c>
      <c r="V10" s="153" t="s">
        <v>75</v>
      </c>
      <c r="W10" s="283"/>
      <c r="X10" s="37" t="s">
        <v>76</v>
      </c>
      <c r="Y10" s="37" t="s">
        <v>77</v>
      </c>
      <c r="Z10" s="37" t="s">
        <v>78</v>
      </c>
      <c r="AA10" s="37" t="s">
        <v>79</v>
      </c>
      <c r="AB10" s="37" t="s">
        <v>80</v>
      </c>
      <c r="AC10" s="37" t="s">
        <v>81</v>
      </c>
      <c r="AD10" s="37" t="s">
        <v>82</v>
      </c>
      <c r="AE10" s="37" t="s">
        <v>83</v>
      </c>
      <c r="AF10" s="38"/>
      <c r="AG10" s="1">
        <f>'AUG 4'!AG34</f>
        <v>49008644</v>
      </c>
      <c r="AH10" s="272"/>
      <c r="AI10" s="288"/>
      <c r="AJ10" s="153" t="s">
        <v>84</v>
      </c>
      <c r="AK10" s="153" t="s">
        <v>84</v>
      </c>
      <c r="AL10" s="153" t="s">
        <v>84</v>
      </c>
      <c r="AM10" s="153" t="s">
        <v>84</v>
      </c>
      <c r="AN10" s="153" t="s">
        <v>84</v>
      </c>
      <c r="AO10" s="153" t="s">
        <v>84</v>
      </c>
      <c r="AP10" s="1">
        <f>'AUG 4'!AP34</f>
        <v>11098274</v>
      </c>
      <c r="AQ10" s="271"/>
      <c r="AR10" s="154" t="s">
        <v>85</v>
      </c>
      <c r="AS10" s="272"/>
      <c r="AV10" s="39" t="s">
        <v>86</v>
      </c>
      <c r="AW10" s="39" t="s">
        <v>87</v>
      </c>
      <c r="AY10" s="80" t="s">
        <v>126</v>
      </c>
    </row>
    <row r="11" spans="2:51" x14ac:dyDescent="0.25">
      <c r="B11" s="40">
        <v>2</v>
      </c>
      <c r="C11" s="40">
        <v>4.1666666666666664E-2</v>
      </c>
      <c r="D11" s="102">
        <v>3</v>
      </c>
      <c r="E11" s="41">
        <f t="shared" ref="E11:E34" si="0">D11/1.42</f>
        <v>2.1126760563380285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137</v>
      </c>
      <c r="P11" s="103">
        <v>102</v>
      </c>
      <c r="Q11" s="103">
        <v>11978253</v>
      </c>
      <c r="R11" s="46">
        <f>IF(ISBLANK(Q11),"-",Q11-Q10)</f>
        <v>4386</v>
      </c>
      <c r="S11" s="47">
        <f>R11*24/1000</f>
        <v>105.264</v>
      </c>
      <c r="T11" s="47">
        <f>R11/1000</f>
        <v>4.3860000000000001</v>
      </c>
      <c r="U11" s="104">
        <v>5.2</v>
      </c>
      <c r="V11" s="104">
        <f>U11</f>
        <v>5.2</v>
      </c>
      <c r="W11" s="105" t="s">
        <v>131</v>
      </c>
      <c r="X11" s="107">
        <v>0</v>
      </c>
      <c r="Y11" s="107">
        <v>0</v>
      </c>
      <c r="Z11" s="107">
        <v>1045</v>
      </c>
      <c r="AA11" s="107">
        <v>1185</v>
      </c>
      <c r="AB11" s="107">
        <v>1046</v>
      </c>
      <c r="AC11" s="48" t="s">
        <v>90</v>
      </c>
      <c r="AD11" s="48" t="s">
        <v>90</v>
      </c>
      <c r="AE11" s="48" t="s">
        <v>90</v>
      </c>
      <c r="AF11" s="106" t="s">
        <v>90</v>
      </c>
      <c r="AG11" s="112">
        <v>49009620</v>
      </c>
      <c r="AH11" s="49">
        <f>IF(ISBLANK(AG11),"-",AG11-AG10)</f>
        <v>976</v>
      </c>
      <c r="AI11" s="50">
        <f>AH11/T11</f>
        <v>222.52621979024167</v>
      </c>
      <c r="AJ11" s="95">
        <v>0</v>
      </c>
      <c r="AK11" s="95">
        <v>0</v>
      </c>
      <c r="AL11" s="95">
        <v>1</v>
      </c>
      <c r="AM11" s="95">
        <v>1</v>
      </c>
      <c r="AN11" s="95">
        <v>1</v>
      </c>
      <c r="AO11" s="95">
        <v>0.7</v>
      </c>
      <c r="AP11" s="107">
        <v>11098784</v>
      </c>
      <c r="AQ11" s="107">
        <f t="shared" ref="AQ11:AQ34" si="1">AP11-AP10</f>
        <v>510</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128</v>
      </c>
      <c r="P12" s="103">
        <v>100</v>
      </c>
      <c r="Q12" s="103">
        <v>11982517</v>
      </c>
      <c r="R12" s="46">
        <f t="shared" ref="R12:R34" si="4">IF(ISBLANK(Q12),"-",Q12-Q11)</f>
        <v>4264</v>
      </c>
      <c r="S12" s="47">
        <f t="shared" ref="S12:S34" si="5">R12*24/1000</f>
        <v>102.336</v>
      </c>
      <c r="T12" s="47">
        <f t="shared" ref="T12:T34" si="6">R12/1000</f>
        <v>4.2640000000000002</v>
      </c>
      <c r="U12" s="104">
        <v>6.9</v>
      </c>
      <c r="V12" s="104">
        <f t="shared" ref="V12:V34" si="7">U12</f>
        <v>6.9</v>
      </c>
      <c r="W12" s="105" t="s">
        <v>131</v>
      </c>
      <c r="X12" s="107">
        <v>0</v>
      </c>
      <c r="Y12" s="107">
        <v>0</v>
      </c>
      <c r="Z12" s="107">
        <v>1045</v>
      </c>
      <c r="AA12" s="107">
        <v>1185</v>
      </c>
      <c r="AB12" s="107">
        <v>1045</v>
      </c>
      <c r="AC12" s="48" t="s">
        <v>90</v>
      </c>
      <c r="AD12" s="48" t="s">
        <v>90</v>
      </c>
      <c r="AE12" s="48" t="s">
        <v>90</v>
      </c>
      <c r="AF12" s="106" t="s">
        <v>90</v>
      </c>
      <c r="AG12" s="112">
        <v>49010576</v>
      </c>
      <c r="AH12" s="49">
        <f>IF(ISBLANK(AG12),"-",AG12-AG11)</f>
        <v>956</v>
      </c>
      <c r="AI12" s="50">
        <f t="shared" ref="AI12:AI34" si="8">AH12/T12</f>
        <v>224.20262664165102</v>
      </c>
      <c r="AJ12" s="95">
        <v>0</v>
      </c>
      <c r="AK12" s="95">
        <v>0</v>
      </c>
      <c r="AL12" s="95">
        <v>1</v>
      </c>
      <c r="AM12" s="95">
        <v>1</v>
      </c>
      <c r="AN12" s="95">
        <v>1</v>
      </c>
      <c r="AO12" s="95">
        <v>0.7</v>
      </c>
      <c r="AP12" s="107">
        <v>11099330</v>
      </c>
      <c r="AQ12" s="107">
        <f t="shared" si="1"/>
        <v>546</v>
      </c>
      <c r="AR12" s="110">
        <v>1.08</v>
      </c>
      <c r="AS12" s="52" t="s">
        <v>113</v>
      </c>
      <c r="AV12" s="39" t="s">
        <v>92</v>
      </c>
      <c r="AW12" s="39" t="s">
        <v>93</v>
      </c>
      <c r="AY12" s="80" t="s">
        <v>124</v>
      </c>
    </row>
    <row r="13" spans="2:51" x14ac:dyDescent="0.25">
      <c r="B13" s="40">
        <v>2.0833333333333299</v>
      </c>
      <c r="C13" s="40">
        <v>0.125</v>
      </c>
      <c r="D13" s="102">
        <v>4</v>
      </c>
      <c r="E13" s="41">
        <f t="shared" si="0"/>
        <v>2.8169014084507045</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128</v>
      </c>
      <c r="P13" s="103">
        <v>103</v>
      </c>
      <c r="Q13" s="103">
        <v>11986777</v>
      </c>
      <c r="R13" s="46">
        <f t="shared" si="4"/>
        <v>4260</v>
      </c>
      <c r="S13" s="47">
        <f t="shared" si="5"/>
        <v>102.24</v>
      </c>
      <c r="T13" s="47">
        <f t="shared" si="6"/>
        <v>4.26</v>
      </c>
      <c r="U13" s="104">
        <v>7.6</v>
      </c>
      <c r="V13" s="104">
        <f t="shared" si="7"/>
        <v>7.6</v>
      </c>
      <c r="W13" s="105" t="s">
        <v>131</v>
      </c>
      <c r="X13" s="107">
        <v>0</v>
      </c>
      <c r="Y13" s="107">
        <v>0</v>
      </c>
      <c r="Z13" s="107">
        <v>1045</v>
      </c>
      <c r="AA13" s="107">
        <v>1185</v>
      </c>
      <c r="AB13" s="107">
        <v>1045</v>
      </c>
      <c r="AC13" s="48" t="s">
        <v>90</v>
      </c>
      <c r="AD13" s="48" t="s">
        <v>90</v>
      </c>
      <c r="AE13" s="48" t="s">
        <v>90</v>
      </c>
      <c r="AF13" s="106" t="s">
        <v>90</v>
      </c>
      <c r="AG13" s="112">
        <v>49011528</v>
      </c>
      <c r="AH13" s="49">
        <f>IF(ISBLANK(AG13),"-",AG13-AG12)</f>
        <v>952</v>
      </c>
      <c r="AI13" s="50">
        <f t="shared" si="8"/>
        <v>223.47417840375587</v>
      </c>
      <c r="AJ13" s="95">
        <v>0</v>
      </c>
      <c r="AK13" s="95">
        <v>0</v>
      </c>
      <c r="AL13" s="95">
        <v>1</v>
      </c>
      <c r="AM13" s="95">
        <v>1</v>
      </c>
      <c r="AN13" s="95">
        <v>1</v>
      </c>
      <c r="AO13" s="95">
        <v>0.7</v>
      </c>
      <c r="AP13" s="107">
        <v>11099835</v>
      </c>
      <c r="AQ13" s="107">
        <f t="shared" si="1"/>
        <v>505</v>
      </c>
      <c r="AR13" s="51"/>
      <c r="AS13" s="52" t="s">
        <v>113</v>
      </c>
      <c r="AV13" s="39" t="s">
        <v>94</v>
      </c>
      <c r="AW13" s="39" t="s">
        <v>95</v>
      </c>
      <c r="AY13" s="80" t="s">
        <v>129</v>
      </c>
    </row>
    <row r="14" spans="2:51" x14ac:dyDescent="0.25">
      <c r="B14" s="40">
        <v>2.125</v>
      </c>
      <c r="C14" s="40">
        <v>0.16666666666666699</v>
      </c>
      <c r="D14" s="102">
        <v>4</v>
      </c>
      <c r="E14" s="41">
        <f t="shared" si="0"/>
        <v>2.8169014084507045</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130</v>
      </c>
      <c r="P14" s="103">
        <v>120</v>
      </c>
      <c r="Q14" s="103">
        <v>11990798</v>
      </c>
      <c r="R14" s="46">
        <f t="shared" si="4"/>
        <v>4021</v>
      </c>
      <c r="S14" s="47">
        <f t="shared" si="5"/>
        <v>96.504000000000005</v>
      </c>
      <c r="T14" s="47">
        <f t="shared" si="6"/>
        <v>4.0209999999999999</v>
      </c>
      <c r="U14" s="104">
        <v>8.5</v>
      </c>
      <c r="V14" s="104">
        <f t="shared" si="7"/>
        <v>8.5</v>
      </c>
      <c r="W14" s="105" t="s">
        <v>131</v>
      </c>
      <c r="X14" s="107">
        <v>0</v>
      </c>
      <c r="Y14" s="107">
        <v>0</v>
      </c>
      <c r="Z14" s="107">
        <v>1137</v>
      </c>
      <c r="AA14" s="107">
        <v>1185</v>
      </c>
      <c r="AB14" s="107">
        <v>1137</v>
      </c>
      <c r="AC14" s="48" t="s">
        <v>90</v>
      </c>
      <c r="AD14" s="48" t="s">
        <v>90</v>
      </c>
      <c r="AE14" s="48" t="s">
        <v>90</v>
      </c>
      <c r="AF14" s="106" t="s">
        <v>90</v>
      </c>
      <c r="AG14" s="112">
        <v>49012656</v>
      </c>
      <c r="AH14" s="49">
        <f t="shared" ref="AH14:AH34" si="9">IF(ISBLANK(AG14),"-",AG14-AG13)</f>
        <v>1128</v>
      </c>
      <c r="AI14" s="50">
        <f t="shared" si="8"/>
        <v>280.52723203183291</v>
      </c>
      <c r="AJ14" s="95">
        <v>0</v>
      </c>
      <c r="AK14" s="95">
        <v>0</v>
      </c>
      <c r="AL14" s="95">
        <v>1</v>
      </c>
      <c r="AM14" s="95">
        <v>1</v>
      </c>
      <c r="AN14" s="95">
        <v>1</v>
      </c>
      <c r="AO14" s="95">
        <v>0.7</v>
      </c>
      <c r="AP14" s="107">
        <v>11100565</v>
      </c>
      <c r="AQ14" s="107">
        <f>AP14-AP13</f>
        <v>730</v>
      </c>
      <c r="AR14" s="51"/>
      <c r="AS14" s="52" t="s">
        <v>113</v>
      </c>
      <c r="AT14" s="54"/>
      <c r="AV14" s="39" t="s">
        <v>96</v>
      </c>
      <c r="AW14" s="39" t="s">
        <v>97</v>
      </c>
      <c r="AY14" s="80" t="s">
        <v>146</v>
      </c>
    </row>
    <row r="15" spans="2:51" ht="14.25" customHeight="1" x14ac:dyDescent="0.25">
      <c r="B15" s="40">
        <v>2.1666666666666701</v>
      </c>
      <c r="C15" s="40">
        <v>0.20833333333333301</v>
      </c>
      <c r="D15" s="102">
        <v>4</v>
      </c>
      <c r="E15" s="41">
        <f t="shared" si="0"/>
        <v>2.8169014084507045</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128</v>
      </c>
      <c r="P15" s="103">
        <v>123</v>
      </c>
      <c r="Q15" s="103">
        <v>11995362</v>
      </c>
      <c r="R15" s="46">
        <f t="shared" si="4"/>
        <v>4564</v>
      </c>
      <c r="S15" s="47">
        <f t="shared" si="5"/>
        <v>109.536</v>
      </c>
      <c r="T15" s="47">
        <f t="shared" si="6"/>
        <v>4.5640000000000001</v>
      </c>
      <c r="U15" s="104">
        <v>9.5</v>
      </c>
      <c r="V15" s="104">
        <f t="shared" si="7"/>
        <v>9.5</v>
      </c>
      <c r="W15" s="105" t="s">
        <v>131</v>
      </c>
      <c r="X15" s="107">
        <v>0</v>
      </c>
      <c r="Y15" s="107">
        <v>0</v>
      </c>
      <c r="Z15" s="107">
        <v>1137</v>
      </c>
      <c r="AA15" s="107">
        <v>1185</v>
      </c>
      <c r="AB15" s="107">
        <v>1137</v>
      </c>
      <c r="AC15" s="48" t="s">
        <v>90</v>
      </c>
      <c r="AD15" s="48" t="s">
        <v>90</v>
      </c>
      <c r="AE15" s="48" t="s">
        <v>90</v>
      </c>
      <c r="AF15" s="106" t="s">
        <v>90</v>
      </c>
      <c r="AG15" s="112">
        <v>49013900</v>
      </c>
      <c r="AH15" s="49">
        <f t="shared" si="9"/>
        <v>1244</v>
      </c>
      <c r="AI15" s="50">
        <f t="shared" si="8"/>
        <v>272.56792287467135</v>
      </c>
      <c r="AJ15" s="95">
        <v>0</v>
      </c>
      <c r="AK15" s="95">
        <v>0</v>
      </c>
      <c r="AL15" s="95">
        <v>1</v>
      </c>
      <c r="AM15" s="95">
        <v>1</v>
      </c>
      <c r="AN15" s="95">
        <v>1</v>
      </c>
      <c r="AO15" s="95">
        <v>0.7</v>
      </c>
      <c r="AP15" s="107">
        <v>11101402</v>
      </c>
      <c r="AQ15" s="107">
        <f>AP15-AP14</f>
        <v>837</v>
      </c>
      <c r="AR15" s="51"/>
      <c r="AS15" s="52" t="s">
        <v>113</v>
      </c>
      <c r="AV15" s="39" t="s">
        <v>98</v>
      </c>
      <c r="AW15" s="39" t="s">
        <v>99</v>
      </c>
      <c r="AY15" s="94"/>
    </row>
    <row r="16" spans="2:51" x14ac:dyDescent="0.25">
      <c r="B16" s="40">
        <v>2.2083333333333299</v>
      </c>
      <c r="C16" s="40">
        <v>0.25</v>
      </c>
      <c r="D16" s="102">
        <v>4</v>
      </c>
      <c r="E16" s="41">
        <f t="shared" si="0"/>
        <v>2.8169014084507045</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142</v>
      </c>
      <c r="P16" s="103">
        <v>136</v>
      </c>
      <c r="Q16" s="103">
        <v>12000851</v>
      </c>
      <c r="R16" s="46">
        <f t="shared" si="4"/>
        <v>5489</v>
      </c>
      <c r="S16" s="47">
        <f t="shared" si="5"/>
        <v>131.73599999999999</v>
      </c>
      <c r="T16" s="47">
        <f t="shared" si="6"/>
        <v>5.4889999999999999</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49015120</v>
      </c>
      <c r="AH16" s="49">
        <f t="shared" si="9"/>
        <v>1220</v>
      </c>
      <c r="AI16" s="50">
        <f t="shared" si="8"/>
        <v>222.26270723264713</v>
      </c>
      <c r="AJ16" s="95">
        <v>0</v>
      </c>
      <c r="AK16" s="95">
        <v>0</v>
      </c>
      <c r="AL16" s="95">
        <v>1</v>
      </c>
      <c r="AM16" s="95">
        <v>1</v>
      </c>
      <c r="AN16" s="95">
        <v>1</v>
      </c>
      <c r="AO16" s="95">
        <v>0</v>
      </c>
      <c r="AP16" s="107">
        <v>11101402</v>
      </c>
      <c r="AQ16" s="107">
        <f>AP16-AP15</f>
        <v>0</v>
      </c>
      <c r="AR16" s="53">
        <v>1.1499999999999999</v>
      </c>
      <c r="AS16" s="52" t="s">
        <v>101</v>
      </c>
      <c r="AV16" s="39" t="s">
        <v>102</v>
      </c>
      <c r="AW16" s="39" t="s">
        <v>103</v>
      </c>
      <c r="AY16" s="94"/>
    </row>
    <row r="17" spans="1:51" x14ac:dyDescent="0.25">
      <c r="B17" s="40">
        <v>2.25</v>
      </c>
      <c r="C17" s="40">
        <v>0.29166666666666702</v>
      </c>
      <c r="D17" s="102">
        <v>4</v>
      </c>
      <c r="E17" s="41">
        <f t="shared" si="0"/>
        <v>2.8169014084507045</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136</v>
      </c>
      <c r="P17" s="103">
        <v>145</v>
      </c>
      <c r="Q17" s="103">
        <v>12006932</v>
      </c>
      <c r="R17" s="46">
        <f t="shared" si="4"/>
        <v>6081</v>
      </c>
      <c r="S17" s="47">
        <f t="shared" si="5"/>
        <v>145.94399999999999</v>
      </c>
      <c r="T17" s="47">
        <f t="shared" si="6"/>
        <v>6.0810000000000004</v>
      </c>
      <c r="U17" s="104">
        <v>9</v>
      </c>
      <c r="V17" s="104">
        <f t="shared" si="7"/>
        <v>9</v>
      </c>
      <c r="W17" s="105" t="s">
        <v>127</v>
      </c>
      <c r="X17" s="107">
        <v>1016</v>
      </c>
      <c r="Y17" s="107">
        <v>0</v>
      </c>
      <c r="Z17" s="107">
        <v>1187</v>
      </c>
      <c r="AA17" s="107">
        <v>1185</v>
      </c>
      <c r="AB17" s="107">
        <v>1187</v>
      </c>
      <c r="AC17" s="48" t="s">
        <v>90</v>
      </c>
      <c r="AD17" s="48" t="s">
        <v>90</v>
      </c>
      <c r="AE17" s="48" t="s">
        <v>90</v>
      </c>
      <c r="AF17" s="106" t="s">
        <v>90</v>
      </c>
      <c r="AG17" s="112">
        <v>49016480</v>
      </c>
      <c r="AH17" s="49">
        <f t="shared" si="9"/>
        <v>1360</v>
      </c>
      <c r="AI17" s="50">
        <f t="shared" si="8"/>
        <v>223.6474264101299</v>
      </c>
      <c r="AJ17" s="95">
        <v>1</v>
      </c>
      <c r="AK17" s="95">
        <v>0</v>
      </c>
      <c r="AL17" s="95">
        <v>1</v>
      </c>
      <c r="AM17" s="95">
        <v>1</v>
      </c>
      <c r="AN17" s="95">
        <v>1</v>
      </c>
      <c r="AO17" s="95">
        <v>0</v>
      </c>
      <c r="AP17" s="107">
        <v>11101402</v>
      </c>
      <c r="AQ17" s="107">
        <f t="shared" si="1"/>
        <v>0</v>
      </c>
      <c r="AR17" s="51"/>
      <c r="AS17" s="52" t="s">
        <v>101</v>
      </c>
      <c r="AT17" s="54"/>
      <c r="AV17" s="39" t="s">
        <v>104</v>
      </c>
      <c r="AW17" s="39" t="s">
        <v>105</v>
      </c>
      <c r="AY17" s="97"/>
    </row>
    <row r="18" spans="1:51" x14ac:dyDescent="0.25">
      <c r="B18" s="40">
        <v>2.2916666666666701</v>
      </c>
      <c r="C18" s="40">
        <v>0.33333333333333298</v>
      </c>
      <c r="D18" s="102">
        <v>4</v>
      </c>
      <c r="E18" s="41">
        <f t="shared" si="0"/>
        <v>2.8169014084507045</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134</v>
      </c>
      <c r="P18" s="103">
        <v>144</v>
      </c>
      <c r="Q18" s="103">
        <v>12012976</v>
      </c>
      <c r="R18" s="46">
        <f t="shared" si="4"/>
        <v>6044</v>
      </c>
      <c r="S18" s="47">
        <f t="shared" si="5"/>
        <v>145.05600000000001</v>
      </c>
      <c r="T18" s="47">
        <f t="shared" si="6"/>
        <v>6.0439999999999996</v>
      </c>
      <c r="U18" s="104">
        <v>8.4</v>
      </c>
      <c r="V18" s="104">
        <f t="shared" si="7"/>
        <v>8.4</v>
      </c>
      <c r="W18" s="105" t="s">
        <v>127</v>
      </c>
      <c r="X18" s="107">
        <v>1037</v>
      </c>
      <c r="Y18" s="107">
        <v>0</v>
      </c>
      <c r="Z18" s="107">
        <v>1187</v>
      </c>
      <c r="AA18" s="107">
        <v>1185</v>
      </c>
      <c r="AB18" s="107">
        <v>1187</v>
      </c>
      <c r="AC18" s="48" t="s">
        <v>90</v>
      </c>
      <c r="AD18" s="48" t="s">
        <v>90</v>
      </c>
      <c r="AE18" s="48" t="s">
        <v>90</v>
      </c>
      <c r="AF18" s="106" t="s">
        <v>90</v>
      </c>
      <c r="AG18" s="112">
        <v>49017844</v>
      </c>
      <c r="AH18" s="49">
        <f t="shared" si="9"/>
        <v>1364</v>
      </c>
      <c r="AI18" s="50">
        <f t="shared" si="8"/>
        <v>225.6783587028458</v>
      </c>
      <c r="AJ18" s="95">
        <v>1</v>
      </c>
      <c r="AK18" s="95">
        <v>0</v>
      </c>
      <c r="AL18" s="95">
        <v>1</v>
      </c>
      <c r="AM18" s="95">
        <v>1</v>
      </c>
      <c r="AN18" s="95">
        <v>1</v>
      </c>
      <c r="AO18" s="95">
        <v>0</v>
      </c>
      <c r="AP18" s="107">
        <v>11101402</v>
      </c>
      <c r="AQ18" s="107">
        <f t="shared" si="1"/>
        <v>0</v>
      </c>
      <c r="AR18" s="51"/>
      <c r="AS18" s="52" t="s">
        <v>101</v>
      </c>
      <c r="AV18" s="39" t="s">
        <v>106</v>
      </c>
      <c r="AW18" s="39" t="s">
        <v>107</v>
      </c>
      <c r="AY18" s="97"/>
    </row>
    <row r="19" spans="1:51" x14ac:dyDescent="0.25">
      <c r="A19" s="94" t="s">
        <v>130</v>
      </c>
      <c r="B19" s="40">
        <v>2.3333333333333299</v>
      </c>
      <c r="C19" s="40">
        <v>0.375</v>
      </c>
      <c r="D19" s="102">
        <v>4</v>
      </c>
      <c r="E19" s="41">
        <f t="shared" si="0"/>
        <v>2.8169014084507045</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133</v>
      </c>
      <c r="P19" s="103">
        <v>147</v>
      </c>
      <c r="Q19" s="103">
        <v>12019052</v>
      </c>
      <c r="R19" s="46">
        <f t="shared" si="4"/>
        <v>6076</v>
      </c>
      <c r="S19" s="47">
        <f t="shared" si="5"/>
        <v>145.82400000000001</v>
      </c>
      <c r="T19" s="47">
        <f t="shared" si="6"/>
        <v>6.0759999999999996</v>
      </c>
      <c r="U19" s="104">
        <v>7.7</v>
      </c>
      <c r="V19" s="104">
        <f t="shared" si="7"/>
        <v>7.7</v>
      </c>
      <c r="W19" s="105" t="s">
        <v>127</v>
      </c>
      <c r="X19" s="107">
        <v>1057</v>
      </c>
      <c r="Y19" s="107">
        <v>0</v>
      </c>
      <c r="Z19" s="107">
        <v>1186</v>
      </c>
      <c r="AA19" s="107">
        <v>1185</v>
      </c>
      <c r="AB19" s="107">
        <v>1187</v>
      </c>
      <c r="AC19" s="48" t="s">
        <v>90</v>
      </c>
      <c r="AD19" s="48" t="s">
        <v>90</v>
      </c>
      <c r="AE19" s="48" t="s">
        <v>90</v>
      </c>
      <c r="AF19" s="106" t="s">
        <v>90</v>
      </c>
      <c r="AG19" s="112">
        <v>49019220</v>
      </c>
      <c r="AH19" s="49">
        <f t="shared" si="9"/>
        <v>1376</v>
      </c>
      <c r="AI19" s="50">
        <f t="shared" si="8"/>
        <v>226.46477946017117</v>
      </c>
      <c r="AJ19" s="95">
        <v>1</v>
      </c>
      <c r="AK19" s="95">
        <v>0</v>
      </c>
      <c r="AL19" s="95">
        <v>1</v>
      </c>
      <c r="AM19" s="95">
        <v>1</v>
      </c>
      <c r="AN19" s="95">
        <v>1</v>
      </c>
      <c r="AO19" s="95">
        <v>0</v>
      </c>
      <c r="AP19" s="107">
        <v>11101402</v>
      </c>
      <c r="AQ19" s="107">
        <f t="shared" si="1"/>
        <v>0</v>
      </c>
      <c r="AR19" s="51"/>
      <c r="AS19" s="52" t="s">
        <v>101</v>
      </c>
      <c r="AV19" s="39" t="s">
        <v>108</v>
      </c>
      <c r="AW19" s="39" t="s">
        <v>109</v>
      </c>
      <c r="AY19" s="97"/>
    </row>
    <row r="20" spans="1:51" x14ac:dyDescent="0.25">
      <c r="B20" s="40">
        <v>2.375</v>
      </c>
      <c r="C20" s="40">
        <v>0.41666666666666669</v>
      </c>
      <c r="D20" s="102">
        <v>4</v>
      </c>
      <c r="E20" s="41">
        <f t="shared" si="0"/>
        <v>2.8169014084507045</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134</v>
      </c>
      <c r="P20" s="103">
        <v>146</v>
      </c>
      <c r="Q20" s="103">
        <v>12025152</v>
      </c>
      <c r="R20" s="46">
        <f t="shared" si="4"/>
        <v>6100</v>
      </c>
      <c r="S20" s="47">
        <f t="shared" si="5"/>
        <v>146.4</v>
      </c>
      <c r="T20" s="47">
        <f t="shared" si="6"/>
        <v>6.1</v>
      </c>
      <c r="U20" s="104">
        <v>7</v>
      </c>
      <c r="V20" s="104">
        <f t="shared" si="7"/>
        <v>7</v>
      </c>
      <c r="W20" s="105" t="s">
        <v>127</v>
      </c>
      <c r="X20" s="107">
        <v>1058</v>
      </c>
      <c r="Y20" s="107">
        <v>0</v>
      </c>
      <c r="Z20" s="107">
        <v>1187</v>
      </c>
      <c r="AA20" s="107">
        <v>1185</v>
      </c>
      <c r="AB20" s="107">
        <v>1187</v>
      </c>
      <c r="AC20" s="48" t="s">
        <v>90</v>
      </c>
      <c r="AD20" s="48" t="s">
        <v>90</v>
      </c>
      <c r="AE20" s="48" t="s">
        <v>90</v>
      </c>
      <c r="AF20" s="106" t="s">
        <v>90</v>
      </c>
      <c r="AG20" s="112">
        <v>49020604</v>
      </c>
      <c r="AH20" s="49">
        <f t="shared" si="9"/>
        <v>1384</v>
      </c>
      <c r="AI20" s="50">
        <f t="shared" si="8"/>
        <v>226.88524590163937</v>
      </c>
      <c r="AJ20" s="95">
        <v>1</v>
      </c>
      <c r="AK20" s="95">
        <v>0</v>
      </c>
      <c r="AL20" s="95">
        <v>1</v>
      </c>
      <c r="AM20" s="95">
        <v>1</v>
      </c>
      <c r="AN20" s="95">
        <v>1</v>
      </c>
      <c r="AO20" s="95">
        <v>0</v>
      </c>
      <c r="AP20" s="107">
        <v>11101402</v>
      </c>
      <c r="AQ20" s="107">
        <v>0</v>
      </c>
      <c r="AR20" s="53">
        <v>1.3</v>
      </c>
      <c r="AS20" s="52" t="s">
        <v>130</v>
      </c>
      <c r="AY20" s="97"/>
    </row>
    <row r="21" spans="1:51" x14ac:dyDescent="0.25">
      <c r="B21" s="40">
        <v>2.4166666666666701</v>
      </c>
      <c r="C21" s="40">
        <v>0.45833333333333298</v>
      </c>
      <c r="D21" s="102">
        <v>4</v>
      </c>
      <c r="E21" s="41">
        <f t="shared" si="0"/>
        <v>2.8169014084507045</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132</v>
      </c>
      <c r="P21" s="103">
        <v>142</v>
      </c>
      <c r="Q21" s="103">
        <v>12031168</v>
      </c>
      <c r="R21" s="46">
        <f t="shared" si="4"/>
        <v>6016</v>
      </c>
      <c r="S21" s="47">
        <f t="shared" si="5"/>
        <v>144.38399999999999</v>
      </c>
      <c r="T21" s="47">
        <f t="shared" si="6"/>
        <v>6.016</v>
      </c>
      <c r="U21" s="104">
        <v>6.4</v>
      </c>
      <c r="V21" s="104">
        <f t="shared" si="7"/>
        <v>6.4</v>
      </c>
      <c r="W21" s="105" t="s">
        <v>127</v>
      </c>
      <c r="X21" s="107">
        <v>1047</v>
      </c>
      <c r="Y21" s="107">
        <v>0</v>
      </c>
      <c r="Z21" s="107">
        <v>1187</v>
      </c>
      <c r="AA21" s="107">
        <v>1185</v>
      </c>
      <c r="AB21" s="107">
        <v>1187</v>
      </c>
      <c r="AC21" s="48" t="s">
        <v>90</v>
      </c>
      <c r="AD21" s="48" t="s">
        <v>90</v>
      </c>
      <c r="AE21" s="48" t="s">
        <v>90</v>
      </c>
      <c r="AF21" s="106" t="s">
        <v>90</v>
      </c>
      <c r="AG21" s="112">
        <v>49021972</v>
      </c>
      <c r="AH21" s="49">
        <f t="shared" si="9"/>
        <v>1368</v>
      </c>
      <c r="AI21" s="50">
        <f t="shared" si="8"/>
        <v>227.39361702127658</v>
      </c>
      <c r="AJ21" s="95">
        <v>1</v>
      </c>
      <c r="AK21" s="95">
        <v>0</v>
      </c>
      <c r="AL21" s="95">
        <v>1</v>
      </c>
      <c r="AM21" s="95">
        <v>1</v>
      </c>
      <c r="AN21" s="95">
        <v>1</v>
      </c>
      <c r="AO21" s="95">
        <v>0</v>
      </c>
      <c r="AP21" s="107">
        <v>11101402</v>
      </c>
      <c r="AQ21" s="107">
        <f t="shared" si="1"/>
        <v>0</v>
      </c>
      <c r="AR21" s="51"/>
      <c r="AS21" s="52" t="s">
        <v>101</v>
      </c>
      <c r="AY21" s="97"/>
    </row>
    <row r="22" spans="1:51" x14ac:dyDescent="0.25">
      <c r="A22" s="94" t="s">
        <v>135</v>
      </c>
      <c r="B22" s="40">
        <v>2.4583333333333299</v>
      </c>
      <c r="C22" s="40">
        <v>0.5</v>
      </c>
      <c r="D22" s="102">
        <v>4</v>
      </c>
      <c r="E22" s="41">
        <f t="shared" si="0"/>
        <v>2.8169014084507045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131</v>
      </c>
      <c r="P22" s="103">
        <v>139</v>
      </c>
      <c r="Q22" s="103">
        <v>12037135</v>
      </c>
      <c r="R22" s="46">
        <f t="shared" si="4"/>
        <v>5967</v>
      </c>
      <c r="S22" s="47">
        <f t="shared" si="5"/>
        <v>143.208</v>
      </c>
      <c r="T22" s="47">
        <f t="shared" si="6"/>
        <v>5.9669999999999996</v>
      </c>
      <c r="U22" s="104">
        <v>5.7</v>
      </c>
      <c r="V22" s="104">
        <f t="shared" si="7"/>
        <v>5.7</v>
      </c>
      <c r="W22" s="105" t="s">
        <v>127</v>
      </c>
      <c r="X22" s="107">
        <v>1065</v>
      </c>
      <c r="Y22" s="107">
        <v>0</v>
      </c>
      <c r="Z22" s="107">
        <v>1187</v>
      </c>
      <c r="AA22" s="107">
        <v>1185</v>
      </c>
      <c r="AB22" s="107">
        <v>1187</v>
      </c>
      <c r="AC22" s="48" t="s">
        <v>90</v>
      </c>
      <c r="AD22" s="48" t="s">
        <v>90</v>
      </c>
      <c r="AE22" s="48" t="s">
        <v>90</v>
      </c>
      <c r="AF22" s="106" t="s">
        <v>90</v>
      </c>
      <c r="AG22" s="112">
        <v>49023348</v>
      </c>
      <c r="AH22" s="49">
        <f t="shared" si="9"/>
        <v>1376</v>
      </c>
      <c r="AI22" s="50">
        <f t="shared" si="8"/>
        <v>230.60164236634827</v>
      </c>
      <c r="AJ22" s="95">
        <v>1</v>
      </c>
      <c r="AK22" s="95">
        <v>0</v>
      </c>
      <c r="AL22" s="95">
        <v>1</v>
      </c>
      <c r="AM22" s="95">
        <v>1</v>
      </c>
      <c r="AN22" s="95">
        <v>1</v>
      </c>
      <c r="AO22" s="95">
        <v>0</v>
      </c>
      <c r="AP22" s="107">
        <v>11101402</v>
      </c>
      <c r="AQ22" s="107">
        <f t="shared" si="1"/>
        <v>0</v>
      </c>
      <c r="AR22" s="51"/>
      <c r="AS22" s="52" t="s">
        <v>101</v>
      </c>
      <c r="AV22" s="55" t="s">
        <v>110</v>
      </c>
      <c r="AY22" s="97"/>
    </row>
    <row r="23" spans="1:51" x14ac:dyDescent="0.25">
      <c r="B23" s="40">
        <v>2.5</v>
      </c>
      <c r="C23" s="40">
        <v>0.54166666666666696</v>
      </c>
      <c r="D23" s="102">
        <v>4</v>
      </c>
      <c r="E23" s="41">
        <f t="shared" si="0"/>
        <v>2.8169014084507045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132</v>
      </c>
      <c r="P23" s="103">
        <v>138</v>
      </c>
      <c r="Q23" s="103">
        <v>12042935</v>
      </c>
      <c r="R23" s="46">
        <f t="shared" si="4"/>
        <v>5800</v>
      </c>
      <c r="S23" s="47">
        <f t="shared" si="5"/>
        <v>139.19999999999999</v>
      </c>
      <c r="T23" s="47">
        <f t="shared" si="6"/>
        <v>5.8</v>
      </c>
      <c r="U23" s="104">
        <v>5.3</v>
      </c>
      <c r="V23" s="104">
        <f t="shared" si="7"/>
        <v>5.3</v>
      </c>
      <c r="W23" s="105" t="s">
        <v>127</v>
      </c>
      <c r="X23" s="107">
        <v>1046</v>
      </c>
      <c r="Y23" s="107">
        <v>0</v>
      </c>
      <c r="Z23" s="107">
        <v>1187</v>
      </c>
      <c r="AA23" s="107">
        <v>1185</v>
      </c>
      <c r="AB23" s="107">
        <v>1187</v>
      </c>
      <c r="AC23" s="48" t="s">
        <v>90</v>
      </c>
      <c r="AD23" s="48" t="s">
        <v>90</v>
      </c>
      <c r="AE23" s="48" t="s">
        <v>90</v>
      </c>
      <c r="AF23" s="106" t="s">
        <v>90</v>
      </c>
      <c r="AG23" s="112">
        <v>49024692</v>
      </c>
      <c r="AH23" s="49">
        <f t="shared" si="9"/>
        <v>1344</v>
      </c>
      <c r="AI23" s="50">
        <f t="shared" si="8"/>
        <v>231.72413793103448</v>
      </c>
      <c r="AJ23" s="95">
        <v>1</v>
      </c>
      <c r="AK23" s="95">
        <v>0</v>
      </c>
      <c r="AL23" s="95">
        <v>1</v>
      </c>
      <c r="AM23" s="95">
        <v>1</v>
      </c>
      <c r="AN23" s="95">
        <v>1</v>
      </c>
      <c r="AO23" s="95">
        <v>0</v>
      </c>
      <c r="AP23" s="107">
        <v>11101402</v>
      </c>
      <c r="AQ23" s="107">
        <f t="shared" si="1"/>
        <v>0</v>
      </c>
      <c r="AR23" s="51"/>
      <c r="AS23" s="52" t="s">
        <v>113</v>
      </c>
      <c r="AT23" s="54"/>
      <c r="AV23" s="56" t="s">
        <v>111</v>
      </c>
      <c r="AW23" s="57" t="s">
        <v>112</v>
      </c>
      <c r="AY23" s="97"/>
    </row>
    <row r="24" spans="1:51" x14ac:dyDescent="0.25">
      <c r="B24" s="40">
        <v>2.5416666666666701</v>
      </c>
      <c r="C24" s="40">
        <v>0.58333333333333404</v>
      </c>
      <c r="D24" s="102">
        <v>4</v>
      </c>
      <c r="E24" s="41">
        <f t="shared" si="0"/>
        <v>2.8169014084507045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134</v>
      </c>
      <c r="P24" s="103">
        <v>134</v>
      </c>
      <c r="Q24" s="103">
        <v>12048522</v>
      </c>
      <c r="R24" s="46">
        <f t="shared" si="4"/>
        <v>5587</v>
      </c>
      <c r="S24" s="47">
        <f t="shared" si="5"/>
        <v>134.08799999999999</v>
      </c>
      <c r="T24" s="47">
        <f t="shared" si="6"/>
        <v>5.5869999999999997</v>
      </c>
      <c r="U24" s="104">
        <v>4.8</v>
      </c>
      <c r="V24" s="104">
        <f t="shared" si="7"/>
        <v>4.8</v>
      </c>
      <c r="W24" s="105" t="s">
        <v>127</v>
      </c>
      <c r="X24" s="107">
        <v>1025</v>
      </c>
      <c r="Y24" s="107">
        <v>0</v>
      </c>
      <c r="Z24" s="107">
        <v>1187</v>
      </c>
      <c r="AA24" s="107">
        <v>1185</v>
      </c>
      <c r="AB24" s="107">
        <v>1187</v>
      </c>
      <c r="AC24" s="48" t="s">
        <v>90</v>
      </c>
      <c r="AD24" s="48" t="s">
        <v>90</v>
      </c>
      <c r="AE24" s="48" t="s">
        <v>90</v>
      </c>
      <c r="AF24" s="106" t="s">
        <v>90</v>
      </c>
      <c r="AG24" s="112">
        <v>49026004</v>
      </c>
      <c r="AH24" s="49">
        <f>IF(ISBLANK(AG24),"-",AG24-AG23)</f>
        <v>1312</v>
      </c>
      <c r="AI24" s="50">
        <f t="shared" si="8"/>
        <v>234.83085734741366</v>
      </c>
      <c r="AJ24" s="95">
        <v>1</v>
      </c>
      <c r="AK24" s="95">
        <v>0</v>
      </c>
      <c r="AL24" s="95">
        <v>1</v>
      </c>
      <c r="AM24" s="95">
        <v>1</v>
      </c>
      <c r="AN24" s="95">
        <v>1</v>
      </c>
      <c r="AO24" s="95">
        <v>0</v>
      </c>
      <c r="AP24" s="107">
        <v>11101402</v>
      </c>
      <c r="AQ24" s="107">
        <f t="shared" si="1"/>
        <v>0</v>
      </c>
      <c r="AR24" s="53">
        <v>1.2</v>
      </c>
      <c r="AS24" s="52" t="s">
        <v>113</v>
      </c>
      <c r="AV24" s="58" t="s">
        <v>29</v>
      </c>
      <c r="AW24" s="58">
        <v>14.7</v>
      </c>
      <c r="AY24" s="97"/>
    </row>
    <row r="25" spans="1:51" x14ac:dyDescent="0.25">
      <c r="A25" s="94" t="s">
        <v>130</v>
      </c>
      <c r="B25" s="40">
        <v>2.5833333333333299</v>
      </c>
      <c r="C25" s="40">
        <v>0.625</v>
      </c>
      <c r="D25" s="102">
        <v>4</v>
      </c>
      <c r="E25" s="41">
        <f t="shared" si="0"/>
        <v>2.8169014084507045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136</v>
      </c>
      <c r="P25" s="103">
        <v>135</v>
      </c>
      <c r="Q25" s="103">
        <v>12054466</v>
      </c>
      <c r="R25" s="46">
        <f t="shared" si="4"/>
        <v>5944</v>
      </c>
      <c r="S25" s="47">
        <f t="shared" si="5"/>
        <v>142.65600000000001</v>
      </c>
      <c r="T25" s="47">
        <f t="shared" si="6"/>
        <v>5.944</v>
      </c>
      <c r="U25" s="104">
        <v>4.5</v>
      </c>
      <c r="V25" s="104">
        <f t="shared" si="7"/>
        <v>4.5</v>
      </c>
      <c r="W25" s="105" t="s">
        <v>127</v>
      </c>
      <c r="X25" s="107">
        <v>1025</v>
      </c>
      <c r="Y25" s="107">
        <v>0</v>
      </c>
      <c r="Z25" s="107">
        <v>1187</v>
      </c>
      <c r="AA25" s="107">
        <v>1185</v>
      </c>
      <c r="AB25" s="107">
        <v>1187</v>
      </c>
      <c r="AC25" s="48" t="s">
        <v>90</v>
      </c>
      <c r="AD25" s="48" t="s">
        <v>90</v>
      </c>
      <c r="AE25" s="48" t="s">
        <v>90</v>
      </c>
      <c r="AF25" s="106" t="s">
        <v>90</v>
      </c>
      <c r="AG25" s="112">
        <v>49027364</v>
      </c>
      <c r="AH25" s="49">
        <f t="shared" si="9"/>
        <v>1360</v>
      </c>
      <c r="AI25" s="50">
        <f t="shared" si="8"/>
        <v>228.8021534320323</v>
      </c>
      <c r="AJ25" s="95">
        <v>1</v>
      </c>
      <c r="AK25" s="95">
        <v>0</v>
      </c>
      <c r="AL25" s="95">
        <v>1</v>
      </c>
      <c r="AM25" s="95">
        <v>1</v>
      </c>
      <c r="AN25" s="95">
        <v>1</v>
      </c>
      <c r="AO25" s="95">
        <v>0</v>
      </c>
      <c r="AP25" s="107">
        <v>11101402</v>
      </c>
      <c r="AQ25" s="107">
        <f t="shared" si="1"/>
        <v>0</v>
      </c>
      <c r="AR25" s="51"/>
      <c r="AS25" s="52" t="s">
        <v>113</v>
      </c>
      <c r="AV25" s="58" t="s">
        <v>74</v>
      </c>
      <c r="AW25" s="58">
        <v>10.36</v>
      </c>
      <c r="AY25" s="97"/>
    </row>
    <row r="26" spans="1:51" x14ac:dyDescent="0.25">
      <c r="B26" s="40">
        <v>2.625</v>
      </c>
      <c r="C26" s="40">
        <v>0.66666666666666696</v>
      </c>
      <c r="D26" s="102">
        <v>4</v>
      </c>
      <c r="E26" s="41">
        <f t="shared" si="0"/>
        <v>2.8169014084507045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133</v>
      </c>
      <c r="P26" s="103">
        <v>137</v>
      </c>
      <c r="Q26" s="103">
        <v>12060284</v>
      </c>
      <c r="R26" s="46">
        <f t="shared" si="4"/>
        <v>5818</v>
      </c>
      <c r="S26" s="47">
        <f t="shared" si="5"/>
        <v>139.63200000000001</v>
      </c>
      <c r="T26" s="47">
        <f t="shared" si="6"/>
        <v>5.8179999999999996</v>
      </c>
      <c r="U26" s="104">
        <v>4</v>
      </c>
      <c r="V26" s="104">
        <f t="shared" si="7"/>
        <v>4</v>
      </c>
      <c r="W26" s="105" t="s">
        <v>127</v>
      </c>
      <c r="X26" s="107">
        <v>1025</v>
      </c>
      <c r="Y26" s="107">
        <v>0</v>
      </c>
      <c r="Z26" s="107">
        <v>1186</v>
      </c>
      <c r="AA26" s="107">
        <v>1185</v>
      </c>
      <c r="AB26" s="107">
        <v>1186</v>
      </c>
      <c r="AC26" s="48" t="s">
        <v>90</v>
      </c>
      <c r="AD26" s="48" t="s">
        <v>90</v>
      </c>
      <c r="AE26" s="48" t="s">
        <v>90</v>
      </c>
      <c r="AF26" s="106" t="s">
        <v>90</v>
      </c>
      <c r="AG26" s="112">
        <v>49028712</v>
      </c>
      <c r="AH26" s="49">
        <f t="shared" si="9"/>
        <v>1348</v>
      </c>
      <c r="AI26" s="50">
        <f t="shared" si="8"/>
        <v>231.69474046063942</v>
      </c>
      <c r="AJ26" s="95">
        <v>1</v>
      </c>
      <c r="AK26" s="95">
        <v>0</v>
      </c>
      <c r="AL26" s="95">
        <v>1</v>
      </c>
      <c r="AM26" s="95">
        <v>1</v>
      </c>
      <c r="AN26" s="95">
        <v>1</v>
      </c>
      <c r="AO26" s="95">
        <v>0</v>
      </c>
      <c r="AP26" s="107">
        <v>11101402</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134</v>
      </c>
      <c r="P27" s="103">
        <v>134</v>
      </c>
      <c r="Q27" s="103">
        <v>12066046</v>
      </c>
      <c r="R27" s="46">
        <f t="shared" si="4"/>
        <v>5762</v>
      </c>
      <c r="S27" s="47">
        <f t="shared" si="5"/>
        <v>138.28800000000001</v>
      </c>
      <c r="T27" s="47">
        <f t="shared" si="6"/>
        <v>5.7619999999999996</v>
      </c>
      <c r="U27" s="104">
        <v>3.6</v>
      </c>
      <c r="V27" s="104">
        <f t="shared" si="7"/>
        <v>3.6</v>
      </c>
      <c r="W27" s="105" t="s">
        <v>127</v>
      </c>
      <c r="X27" s="107">
        <v>1024</v>
      </c>
      <c r="Y27" s="107">
        <v>0</v>
      </c>
      <c r="Z27" s="107">
        <v>1186</v>
      </c>
      <c r="AA27" s="107">
        <v>1185</v>
      </c>
      <c r="AB27" s="107">
        <v>1186</v>
      </c>
      <c r="AC27" s="48" t="s">
        <v>90</v>
      </c>
      <c r="AD27" s="48" t="s">
        <v>90</v>
      </c>
      <c r="AE27" s="48" t="s">
        <v>90</v>
      </c>
      <c r="AF27" s="106" t="s">
        <v>90</v>
      </c>
      <c r="AG27" s="112">
        <v>49030044</v>
      </c>
      <c r="AH27" s="49">
        <f t="shared" si="9"/>
        <v>1332</v>
      </c>
      <c r="AI27" s="50">
        <f t="shared" si="8"/>
        <v>231.1697327316904</v>
      </c>
      <c r="AJ27" s="95">
        <v>1</v>
      </c>
      <c r="AK27" s="95">
        <v>0</v>
      </c>
      <c r="AL27" s="95">
        <v>1</v>
      </c>
      <c r="AM27" s="95">
        <v>1</v>
      </c>
      <c r="AN27" s="95">
        <v>1</v>
      </c>
      <c r="AO27" s="95">
        <v>0</v>
      </c>
      <c r="AP27" s="107">
        <v>11101402</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134</v>
      </c>
      <c r="P28" s="103">
        <v>137</v>
      </c>
      <c r="Q28" s="103">
        <v>12071894</v>
      </c>
      <c r="R28" s="46">
        <f t="shared" si="4"/>
        <v>5848</v>
      </c>
      <c r="S28" s="47">
        <f t="shared" si="5"/>
        <v>140.352</v>
      </c>
      <c r="T28" s="47">
        <f t="shared" si="6"/>
        <v>5.8479999999999999</v>
      </c>
      <c r="U28" s="104">
        <v>3.3</v>
      </c>
      <c r="V28" s="104">
        <f t="shared" si="7"/>
        <v>3.3</v>
      </c>
      <c r="W28" s="105" t="s">
        <v>127</v>
      </c>
      <c r="X28" s="107">
        <v>1026</v>
      </c>
      <c r="Y28" s="107">
        <v>0</v>
      </c>
      <c r="Z28" s="107">
        <v>1186</v>
      </c>
      <c r="AA28" s="107">
        <v>1185</v>
      </c>
      <c r="AB28" s="107">
        <v>1186</v>
      </c>
      <c r="AC28" s="48" t="s">
        <v>90</v>
      </c>
      <c r="AD28" s="48" t="s">
        <v>90</v>
      </c>
      <c r="AE28" s="48" t="s">
        <v>90</v>
      </c>
      <c r="AF28" s="106" t="s">
        <v>90</v>
      </c>
      <c r="AG28" s="112">
        <v>49031396</v>
      </c>
      <c r="AH28" s="49">
        <f t="shared" si="9"/>
        <v>1352</v>
      </c>
      <c r="AI28" s="50">
        <f t="shared" si="8"/>
        <v>231.19015047879617</v>
      </c>
      <c r="AJ28" s="95">
        <v>1</v>
      </c>
      <c r="AK28" s="95">
        <v>0</v>
      </c>
      <c r="AL28" s="95">
        <v>1</v>
      </c>
      <c r="AM28" s="95">
        <v>1</v>
      </c>
      <c r="AN28" s="95">
        <v>1</v>
      </c>
      <c r="AO28" s="95">
        <v>0</v>
      </c>
      <c r="AP28" s="107">
        <v>11101402</v>
      </c>
      <c r="AQ28" s="107">
        <f t="shared" si="1"/>
        <v>0</v>
      </c>
      <c r="AR28" s="53">
        <v>1.03</v>
      </c>
      <c r="AS28" s="52" t="s">
        <v>113</v>
      </c>
      <c r="AV28" s="58" t="s">
        <v>116</v>
      </c>
      <c r="AW28" s="58">
        <v>101.325</v>
      </c>
      <c r="AY28" s="97"/>
    </row>
    <row r="29" spans="1:51" x14ac:dyDescent="0.25">
      <c r="A29" s="94" t="s">
        <v>130</v>
      </c>
      <c r="B29" s="40">
        <v>2.75</v>
      </c>
      <c r="C29" s="40">
        <v>0.79166666666666896</v>
      </c>
      <c r="D29" s="102">
        <v>4</v>
      </c>
      <c r="E29" s="41">
        <f t="shared" si="0"/>
        <v>2.8169014084507045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133</v>
      </c>
      <c r="P29" s="103">
        <v>139</v>
      </c>
      <c r="Q29" s="103">
        <v>12077386</v>
      </c>
      <c r="R29" s="46">
        <f t="shared" si="4"/>
        <v>5492</v>
      </c>
      <c r="S29" s="47">
        <f t="shared" si="5"/>
        <v>131.80799999999999</v>
      </c>
      <c r="T29" s="47">
        <f t="shared" si="6"/>
        <v>5.492</v>
      </c>
      <c r="U29" s="104">
        <v>3</v>
      </c>
      <c r="V29" s="104">
        <f t="shared" si="7"/>
        <v>3</v>
      </c>
      <c r="W29" s="105" t="s">
        <v>127</v>
      </c>
      <c r="X29" s="107">
        <v>1026</v>
      </c>
      <c r="Y29" s="107">
        <v>0</v>
      </c>
      <c r="Z29" s="107">
        <v>1186</v>
      </c>
      <c r="AA29" s="107">
        <v>1185</v>
      </c>
      <c r="AB29" s="107">
        <v>1186</v>
      </c>
      <c r="AC29" s="48" t="s">
        <v>90</v>
      </c>
      <c r="AD29" s="48" t="s">
        <v>90</v>
      </c>
      <c r="AE29" s="48" t="s">
        <v>90</v>
      </c>
      <c r="AF29" s="106" t="s">
        <v>90</v>
      </c>
      <c r="AG29" s="112">
        <v>49032668</v>
      </c>
      <c r="AH29" s="49">
        <f t="shared" si="9"/>
        <v>1272</v>
      </c>
      <c r="AI29" s="50">
        <f t="shared" si="8"/>
        <v>231.60961398397669</v>
      </c>
      <c r="AJ29" s="95">
        <v>1</v>
      </c>
      <c r="AK29" s="95">
        <v>0</v>
      </c>
      <c r="AL29" s="95">
        <v>1</v>
      </c>
      <c r="AM29" s="95">
        <v>1</v>
      </c>
      <c r="AN29" s="95">
        <v>1</v>
      </c>
      <c r="AO29" s="95">
        <v>0</v>
      </c>
      <c r="AP29" s="107">
        <v>11101402</v>
      </c>
      <c r="AQ29" s="107">
        <f t="shared" si="1"/>
        <v>0</v>
      </c>
      <c r="AR29" s="51"/>
      <c r="AS29" s="52" t="s">
        <v>113</v>
      </c>
      <c r="AY29" s="97"/>
    </row>
    <row r="30" spans="1:51" x14ac:dyDescent="0.25">
      <c r="B30" s="40">
        <v>2.7916666666666701</v>
      </c>
      <c r="C30" s="40">
        <v>0.83333333333333703</v>
      </c>
      <c r="D30" s="102">
        <v>4</v>
      </c>
      <c r="E30" s="41">
        <f t="shared" si="0"/>
        <v>2.8169014084507045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134</v>
      </c>
      <c r="P30" s="103">
        <v>136</v>
      </c>
      <c r="Q30" s="103">
        <v>12083204</v>
      </c>
      <c r="R30" s="46">
        <f t="shared" si="4"/>
        <v>5818</v>
      </c>
      <c r="S30" s="47">
        <f t="shared" si="5"/>
        <v>139.63200000000001</v>
      </c>
      <c r="T30" s="47">
        <f t="shared" si="6"/>
        <v>5.8179999999999996</v>
      </c>
      <c r="U30" s="104">
        <v>2.6</v>
      </c>
      <c r="V30" s="104">
        <f t="shared" si="7"/>
        <v>2.6</v>
      </c>
      <c r="W30" s="105" t="s">
        <v>127</v>
      </c>
      <c r="X30" s="107">
        <v>1025</v>
      </c>
      <c r="Y30" s="107">
        <v>0</v>
      </c>
      <c r="Z30" s="107">
        <v>1186</v>
      </c>
      <c r="AA30" s="107">
        <v>1185</v>
      </c>
      <c r="AB30" s="107">
        <v>1186</v>
      </c>
      <c r="AC30" s="48" t="s">
        <v>90</v>
      </c>
      <c r="AD30" s="48" t="s">
        <v>90</v>
      </c>
      <c r="AE30" s="48" t="s">
        <v>90</v>
      </c>
      <c r="AF30" s="106" t="s">
        <v>90</v>
      </c>
      <c r="AG30" s="112">
        <v>49034026</v>
      </c>
      <c r="AH30" s="49">
        <f t="shared" si="9"/>
        <v>1358</v>
      </c>
      <c r="AI30" s="50">
        <f t="shared" si="8"/>
        <v>233.41354417325542</v>
      </c>
      <c r="AJ30" s="95">
        <v>1</v>
      </c>
      <c r="AK30" s="95">
        <v>0</v>
      </c>
      <c r="AL30" s="95">
        <v>1</v>
      </c>
      <c r="AM30" s="95">
        <v>1</v>
      </c>
      <c r="AN30" s="95">
        <v>1</v>
      </c>
      <c r="AO30" s="95">
        <v>0</v>
      </c>
      <c r="AP30" s="107">
        <v>11101402</v>
      </c>
      <c r="AQ30" s="107">
        <f t="shared" si="1"/>
        <v>0</v>
      </c>
      <c r="AR30" s="51"/>
      <c r="AS30" s="52" t="s">
        <v>113</v>
      </c>
      <c r="AV30" s="273" t="s">
        <v>117</v>
      </c>
      <c r="AW30" s="273"/>
      <c r="AY30" s="97"/>
    </row>
    <row r="31" spans="1:51" x14ac:dyDescent="0.25">
      <c r="B31" s="40">
        <v>2.8333333333333299</v>
      </c>
      <c r="C31" s="40">
        <v>0.875000000000004</v>
      </c>
      <c r="D31" s="102">
        <v>4</v>
      </c>
      <c r="E31" s="41">
        <f t="shared" si="0"/>
        <v>2.8169014084507045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130</v>
      </c>
      <c r="P31" s="103">
        <v>134</v>
      </c>
      <c r="Q31" s="103">
        <v>12089056</v>
      </c>
      <c r="R31" s="46">
        <f t="shared" si="4"/>
        <v>5852</v>
      </c>
      <c r="S31" s="47">
        <f t="shared" si="5"/>
        <v>140.44800000000001</v>
      </c>
      <c r="T31" s="47">
        <f t="shared" si="6"/>
        <v>5.8520000000000003</v>
      </c>
      <c r="U31" s="104">
        <v>2.2999999999999998</v>
      </c>
      <c r="V31" s="104">
        <f t="shared" si="7"/>
        <v>2.2999999999999998</v>
      </c>
      <c r="W31" s="105" t="s">
        <v>127</v>
      </c>
      <c r="X31" s="107">
        <v>1045</v>
      </c>
      <c r="Y31" s="107">
        <v>0</v>
      </c>
      <c r="Z31" s="107">
        <v>1187</v>
      </c>
      <c r="AA31" s="107">
        <v>1185</v>
      </c>
      <c r="AB31" s="107">
        <v>1186</v>
      </c>
      <c r="AC31" s="48" t="s">
        <v>90</v>
      </c>
      <c r="AD31" s="48" t="s">
        <v>90</v>
      </c>
      <c r="AE31" s="48" t="s">
        <v>90</v>
      </c>
      <c r="AF31" s="106" t="s">
        <v>90</v>
      </c>
      <c r="AG31" s="112">
        <v>49035388</v>
      </c>
      <c r="AH31" s="49">
        <f t="shared" si="9"/>
        <v>1362</v>
      </c>
      <c r="AI31" s="50">
        <f t="shared" si="8"/>
        <v>232.74094326725904</v>
      </c>
      <c r="AJ31" s="95">
        <v>1</v>
      </c>
      <c r="AK31" s="95">
        <v>0</v>
      </c>
      <c r="AL31" s="95">
        <v>1</v>
      </c>
      <c r="AM31" s="95">
        <v>1</v>
      </c>
      <c r="AN31" s="95">
        <v>1</v>
      </c>
      <c r="AO31" s="95">
        <v>0</v>
      </c>
      <c r="AP31" s="107">
        <v>11101402</v>
      </c>
      <c r="AQ31" s="107">
        <f t="shared" si="1"/>
        <v>0</v>
      </c>
      <c r="AR31" s="51"/>
      <c r="AS31" s="52" t="s">
        <v>113</v>
      </c>
      <c r="AV31" s="59" t="s">
        <v>29</v>
      </c>
      <c r="AW31" s="59" t="s">
        <v>74</v>
      </c>
      <c r="AY31" s="97"/>
    </row>
    <row r="32" spans="1:51" x14ac:dyDescent="0.25">
      <c r="B32" s="40">
        <v>2.875</v>
      </c>
      <c r="C32" s="40">
        <v>0.91666666666667096</v>
      </c>
      <c r="D32" s="102">
        <v>3</v>
      </c>
      <c r="E32" s="41">
        <f t="shared" si="0"/>
        <v>2.1126760563380285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131</v>
      </c>
      <c r="P32" s="103">
        <v>133</v>
      </c>
      <c r="Q32" s="103">
        <v>12094587</v>
      </c>
      <c r="R32" s="46">
        <f t="shared" si="4"/>
        <v>5531</v>
      </c>
      <c r="S32" s="47">
        <f t="shared" si="5"/>
        <v>132.744</v>
      </c>
      <c r="T32" s="47">
        <f t="shared" si="6"/>
        <v>5.5309999999999997</v>
      </c>
      <c r="U32" s="104">
        <v>2</v>
      </c>
      <c r="V32" s="104">
        <f t="shared" si="7"/>
        <v>2</v>
      </c>
      <c r="W32" s="105" t="s">
        <v>127</v>
      </c>
      <c r="X32" s="107">
        <v>1024</v>
      </c>
      <c r="Y32" s="107">
        <v>0</v>
      </c>
      <c r="Z32" s="107">
        <v>1187</v>
      </c>
      <c r="AA32" s="107">
        <v>1185</v>
      </c>
      <c r="AB32" s="107">
        <v>1187</v>
      </c>
      <c r="AC32" s="48" t="s">
        <v>90</v>
      </c>
      <c r="AD32" s="48" t="s">
        <v>90</v>
      </c>
      <c r="AE32" s="48" t="s">
        <v>90</v>
      </c>
      <c r="AF32" s="106" t="s">
        <v>90</v>
      </c>
      <c r="AG32" s="112">
        <v>49036704</v>
      </c>
      <c r="AH32" s="49">
        <f t="shared" si="9"/>
        <v>1316</v>
      </c>
      <c r="AI32" s="50">
        <f t="shared" si="8"/>
        <v>237.93165792804197</v>
      </c>
      <c r="AJ32" s="95">
        <v>1</v>
      </c>
      <c r="AK32" s="95">
        <v>0</v>
      </c>
      <c r="AL32" s="95">
        <v>1</v>
      </c>
      <c r="AM32" s="95">
        <v>1</v>
      </c>
      <c r="AN32" s="95">
        <v>1</v>
      </c>
      <c r="AO32" s="95">
        <v>0</v>
      </c>
      <c r="AP32" s="107">
        <v>11101402</v>
      </c>
      <c r="AQ32" s="107">
        <f t="shared" si="1"/>
        <v>0</v>
      </c>
      <c r="AR32" s="53">
        <v>1.01</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3</v>
      </c>
      <c r="E33" s="41">
        <f t="shared" si="0"/>
        <v>2.1126760563380285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135</v>
      </c>
      <c r="P33" s="103">
        <v>125</v>
      </c>
      <c r="Q33" s="103">
        <v>12099840</v>
      </c>
      <c r="R33" s="46">
        <f t="shared" si="4"/>
        <v>5253</v>
      </c>
      <c r="S33" s="47">
        <f t="shared" si="5"/>
        <v>126.072</v>
      </c>
      <c r="T33" s="47">
        <f t="shared" si="6"/>
        <v>5.2530000000000001</v>
      </c>
      <c r="U33" s="104">
        <v>2.5</v>
      </c>
      <c r="V33" s="104">
        <f t="shared" si="7"/>
        <v>2.5</v>
      </c>
      <c r="W33" s="105" t="s">
        <v>131</v>
      </c>
      <c r="X33" s="107">
        <v>0</v>
      </c>
      <c r="Y33" s="107">
        <v>0</v>
      </c>
      <c r="Z33" s="107">
        <v>1187</v>
      </c>
      <c r="AA33" s="107">
        <v>1185</v>
      </c>
      <c r="AB33" s="107">
        <v>1187</v>
      </c>
      <c r="AC33" s="48" t="s">
        <v>90</v>
      </c>
      <c r="AD33" s="48" t="s">
        <v>90</v>
      </c>
      <c r="AE33" s="48" t="s">
        <v>90</v>
      </c>
      <c r="AF33" s="106" t="s">
        <v>90</v>
      </c>
      <c r="AG33" s="112">
        <v>49037936</v>
      </c>
      <c r="AH33" s="49">
        <f t="shared" si="9"/>
        <v>1232</v>
      </c>
      <c r="AI33" s="50">
        <f t="shared" si="8"/>
        <v>234.53264801066058</v>
      </c>
      <c r="AJ33" s="95">
        <v>0</v>
      </c>
      <c r="AK33" s="95">
        <v>0</v>
      </c>
      <c r="AL33" s="95">
        <v>1</v>
      </c>
      <c r="AM33" s="95">
        <v>1</v>
      </c>
      <c r="AN33" s="95">
        <v>1</v>
      </c>
      <c r="AO33" s="95">
        <v>0.5</v>
      </c>
      <c r="AP33" s="107">
        <v>11101574</v>
      </c>
      <c r="AQ33" s="107">
        <f t="shared" si="1"/>
        <v>172</v>
      </c>
      <c r="AR33" s="51"/>
      <c r="AS33" s="52" t="s">
        <v>113</v>
      </c>
      <c r="AY33" s="97"/>
    </row>
    <row r="34" spans="2:51" x14ac:dyDescent="0.25">
      <c r="B34" s="40">
        <v>2.9583333333333299</v>
      </c>
      <c r="C34" s="40">
        <v>1</v>
      </c>
      <c r="D34" s="102">
        <v>3</v>
      </c>
      <c r="E34" s="41">
        <f t="shared" si="0"/>
        <v>2.1126760563380285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132</v>
      </c>
      <c r="P34" s="103">
        <v>121</v>
      </c>
      <c r="Q34" s="103">
        <v>12104893</v>
      </c>
      <c r="R34" s="46">
        <f t="shared" si="4"/>
        <v>5053</v>
      </c>
      <c r="S34" s="47">
        <f t="shared" si="5"/>
        <v>121.27200000000001</v>
      </c>
      <c r="T34" s="47">
        <f t="shared" si="6"/>
        <v>5.0529999999999999</v>
      </c>
      <c r="U34" s="104">
        <v>3.6</v>
      </c>
      <c r="V34" s="104">
        <f t="shared" si="7"/>
        <v>3.6</v>
      </c>
      <c r="W34" s="105" t="s">
        <v>131</v>
      </c>
      <c r="X34" s="107">
        <v>0</v>
      </c>
      <c r="Y34" s="107">
        <v>0</v>
      </c>
      <c r="Z34" s="107">
        <v>1186</v>
      </c>
      <c r="AA34" s="107">
        <v>1185</v>
      </c>
      <c r="AB34" s="107">
        <v>1186</v>
      </c>
      <c r="AC34" s="48" t="s">
        <v>90</v>
      </c>
      <c r="AD34" s="48" t="s">
        <v>90</v>
      </c>
      <c r="AE34" s="48" t="s">
        <v>90</v>
      </c>
      <c r="AF34" s="106" t="s">
        <v>90</v>
      </c>
      <c r="AG34" s="112">
        <v>49039144</v>
      </c>
      <c r="AH34" s="49">
        <f t="shared" si="9"/>
        <v>1208</v>
      </c>
      <c r="AI34" s="50">
        <f t="shared" si="8"/>
        <v>239.06590144468632</v>
      </c>
      <c r="AJ34" s="95">
        <v>0</v>
      </c>
      <c r="AK34" s="95">
        <v>0</v>
      </c>
      <c r="AL34" s="95">
        <v>1</v>
      </c>
      <c r="AM34" s="95">
        <v>1</v>
      </c>
      <c r="AN34" s="95">
        <v>1</v>
      </c>
      <c r="AO34" s="95">
        <v>0.5</v>
      </c>
      <c r="AP34" s="107">
        <v>11102113</v>
      </c>
      <c r="AQ34" s="107">
        <f t="shared" si="1"/>
        <v>539</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131026</v>
      </c>
      <c r="S35" s="65">
        <f>AVERAGE(S11:S34)</f>
        <v>131.02600000000001</v>
      </c>
      <c r="T35" s="65">
        <f>SUM(T11:T34)</f>
        <v>131.02600000000001</v>
      </c>
      <c r="U35" s="104"/>
      <c r="V35" s="91"/>
      <c r="W35" s="57"/>
      <c r="X35" s="85"/>
      <c r="Y35" s="86"/>
      <c r="Z35" s="86"/>
      <c r="AA35" s="86"/>
      <c r="AB35" s="87"/>
      <c r="AC35" s="85"/>
      <c r="AD35" s="86"/>
      <c r="AE35" s="87"/>
      <c r="AF35" s="88"/>
      <c r="AG35" s="66">
        <f>AG34-AG10</f>
        <v>30500</v>
      </c>
      <c r="AH35" s="67">
        <f>SUM(AH11:AH34)</f>
        <v>30500</v>
      </c>
      <c r="AI35" s="68">
        <f>$AH$35/$T35</f>
        <v>232.77822722207804</v>
      </c>
      <c r="AJ35" s="95"/>
      <c r="AK35" s="95"/>
      <c r="AL35" s="95"/>
      <c r="AM35" s="95"/>
      <c r="AN35" s="95"/>
      <c r="AO35" s="69"/>
      <c r="AP35" s="70">
        <f>AP34-AP10</f>
        <v>3839</v>
      </c>
      <c r="AQ35" s="71">
        <f>SUM(AQ11:AQ34)</f>
        <v>3839</v>
      </c>
      <c r="AR35" s="72">
        <f>AVERAGE(AR11:AR34)</f>
        <v>1.1283333333333334</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34" t="s">
        <v>138</v>
      </c>
      <c r="C41" s="131"/>
      <c r="D41" s="131"/>
      <c r="E41" s="131"/>
      <c r="F41" s="131"/>
      <c r="G41" s="131"/>
      <c r="H41" s="131"/>
      <c r="I41" s="132"/>
      <c r="J41" s="132"/>
      <c r="K41" s="132"/>
      <c r="L41" s="132"/>
      <c r="M41" s="132"/>
      <c r="N41" s="132"/>
      <c r="O41" s="132"/>
      <c r="P41" s="132"/>
      <c r="Q41" s="132"/>
      <c r="R41" s="132"/>
      <c r="S41" s="133"/>
      <c r="T41" s="133"/>
      <c r="U41" s="133"/>
      <c r="V41" s="133"/>
      <c r="W41" s="98"/>
      <c r="X41" s="98"/>
      <c r="Y41" s="98"/>
      <c r="Z41" s="98"/>
      <c r="AA41" s="98"/>
      <c r="AB41" s="98"/>
      <c r="AC41" s="98"/>
      <c r="AD41" s="98"/>
      <c r="AE41" s="98"/>
      <c r="AM41" s="20"/>
      <c r="AN41" s="96"/>
      <c r="AO41" s="96"/>
      <c r="AP41" s="96"/>
      <c r="AQ41" s="96"/>
      <c r="AR41" s="98"/>
      <c r="AV41" s="73"/>
      <c r="AW41" s="73"/>
      <c r="AY41" s="97"/>
    </row>
    <row r="42" spans="2:51" x14ac:dyDescent="0.25">
      <c r="B42" s="135" t="s">
        <v>157</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165</v>
      </c>
      <c r="C44" s="99"/>
      <c r="D44" s="99"/>
      <c r="E44" s="99"/>
      <c r="F44" s="150"/>
      <c r="G44" s="150"/>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150"/>
      <c r="D45" s="150"/>
      <c r="E45" s="150"/>
      <c r="F45" s="150"/>
      <c r="G45" s="150"/>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150"/>
      <c r="D46" s="150"/>
      <c r="E46" s="150"/>
      <c r="F46" s="150"/>
      <c r="G46" s="150"/>
      <c r="H46" s="150"/>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150</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166</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1:51" x14ac:dyDescent="0.25">
      <c r="A53" s="161"/>
      <c r="B53" s="127" t="s">
        <v>152</v>
      </c>
      <c r="C53" s="128"/>
      <c r="D53" s="128"/>
      <c r="E53" s="128"/>
      <c r="F53" s="128"/>
      <c r="G53" s="128"/>
      <c r="H53" s="128"/>
      <c r="I53" s="129"/>
      <c r="J53" s="129"/>
      <c r="K53" s="129"/>
      <c r="L53" s="129"/>
      <c r="M53" s="129"/>
      <c r="N53" s="129"/>
      <c r="O53" s="129"/>
      <c r="P53" s="129"/>
      <c r="Q53" s="129"/>
      <c r="R53" s="129"/>
      <c r="S53" s="139"/>
      <c r="T53" s="83"/>
      <c r="U53" s="83"/>
      <c r="V53" s="83"/>
      <c r="W53" s="98"/>
      <c r="X53" s="98"/>
      <c r="Y53" s="98"/>
      <c r="Z53" s="98"/>
      <c r="AA53" s="98"/>
      <c r="AB53" s="98"/>
      <c r="AC53" s="98"/>
      <c r="AD53" s="98"/>
      <c r="AE53" s="98"/>
      <c r="AM53" s="20"/>
      <c r="AN53" s="96"/>
      <c r="AO53" s="96"/>
      <c r="AP53" s="96"/>
      <c r="AQ53" s="96"/>
      <c r="AR53" s="98"/>
      <c r="AV53" s="113"/>
      <c r="AW53" s="113"/>
      <c r="AY53" s="97"/>
    </row>
    <row r="54" spans="1:51" x14ac:dyDescent="0.25">
      <c r="B54" s="114" t="s">
        <v>147</v>
      </c>
      <c r="C54" s="99"/>
      <c r="D54" s="99"/>
      <c r="E54" s="99"/>
      <c r="F54" s="99"/>
      <c r="G54" s="99"/>
      <c r="H54" s="99"/>
      <c r="I54" s="100"/>
      <c r="J54" s="100"/>
      <c r="K54" s="100"/>
      <c r="L54" s="100"/>
      <c r="M54" s="100"/>
      <c r="N54" s="100"/>
      <c r="O54" s="100"/>
      <c r="P54" s="100"/>
      <c r="Q54" s="100"/>
      <c r="R54" s="100"/>
      <c r="S54" s="139"/>
      <c r="T54" s="83"/>
      <c r="U54" s="83"/>
      <c r="V54" s="83"/>
      <c r="W54" s="98"/>
      <c r="X54" s="98"/>
      <c r="Y54" s="98"/>
      <c r="Z54" s="98"/>
      <c r="AA54" s="98"/>
      <c r="AB54" s="98"/>
      <c r="AC54" s="98"/>
      <c r="AD54" s="98"/>
      <c r="AE54" s="98"/>
      <c r="AM54" s="20"/>
      <c r="AN54" s="96"/>
      <c r="AO54" s="96"/>
      <c r="AP54" s="96"/>
      <c r="AQ54" s="96"/>
      <c r="AR54" s="98"/>
      <c r="AV54" s="113"/>
      <c r="AW54" s="113"/>
      <c r="AY54" s="97"/>
    </row>
    <row r="55" spans="1:51" x14ac:dyDescent="0.25">
      <c r="B55" s="123" t="s">
        <v>134</v>
      </c>
      <c r="C55" s="99"/>
      <c r="D55" s="99"/>
      <c r="E55" s="99"/>
      <c r="F55" s="99"/>
      <c r="G55" s="99"/>
      <c r="H55" s="99"/>
      <c r="I55" s="100"/>
      <c r="J55" s="100"/>
      <c r="K55" s="100"/>
      <c r="L55" s="100"/>
      <c r="M55" s="100"/>
      <c r="N55" s="100"/>
      <c r="O55" s="100"/>
      <c r="P55" s="100"/>
      <c r="Q55" s="100"/>
      <c r="R55" s="100"/>
      <c r="S55" s="138"/>
      <c r="T55" s="83"/>
      <c r="U55" s="83"/>
      <c r="V55" s="83"/>
      <c r="W55" s="98"/>
      <c r="X55" s="98"/>
      <c r="Y55" s="98"/>
      <c r="Z55" s="98"/>
      <c r="AA55" s="98"/>
      <c r="AB55" s="98"/>
      <c r="AC55" s="98"/>
      <c r="AD55" s="98"/>
      <c r="AE55" s="98"/>
      <c r="AM55" s="20"/>
      <c r="AN55" s="96"/>
      <c r="AO55" s="96"/>
      <c r="AP55" s="96"/>
      <c r="AQ55" s="96"/>
      <c r="AR55" s="98"/>
      <c r="AV55" s="113"/>
      <c r="AW55" s="113"/>
      <c r="AY55" s="97"/>
    </row>
    <row r="56" spans="1:51" x14ac:dyDescent="0.25">
      <c r="B56" s="114" t="s">
        <v>161</v>
      </c>
      <c r="C56" s="99"/>
      <c r="D56" s="99"/>
      <c r="E56" s="99"/>
      <c r="F56" s="99"/>
      <c r="G56" s="99"/>
      <c r="H56" s="99"/>
      <c r="I56" s="100"/>
      <c r="J56" s="100"/>
      <c r="K56" s="100"/>
      <c r="L56" s="100"/>
      <c r="M56" s="100"/>
      <c r="N56" s="100"/>
      <c r="O56" s="100"/>
      <c r="P56" s="100"/>
      <c r="Q56" s="100"/>
      <c r="R56" s="100"/>
      <c r="S56" s="138"/>
      <c r="T56" s="83"/>
      <c r="U56" s="83"/>
      <c r="V56" s="83"/>
      <c r="W56" s="98"/>
      <c r="X56" s="98"/>
      <c r="Y56" s="98"/>
      <c r="Z56" s="98"/>
      <c r="AA56" s="98"/>
      <c r="AB56" s="98"/>
      <c r="AC56" s="98"/>
      <c r="AD56" s="98"/>
      <c r="AE56" s="98"/>
      <c r="AM56" s="20"/>
      <c r="AN56" s="96"/>
      <c r="AO56" s="96"/>
      <c r="AP56" s="96"/>
      <c r="AQ56" s="96"/>
      <c r="AR56" s="98"/>
      <c r="AV56" s="113"/>
      <c r="AW56" s="113"/>
      <c r="AY56" s="97"/>
    </row>
    <row r="57" spans="1:51" x14ac:dyDescent="0.25">
      <c r="B57" s="114"/>
      <c r="C57" s="99"/>
      <c r="D57" s="99"/>
      <c r="E57" s="99"/>
      <c r="F57" s="99"/>
      <c r="G57" s="99"/>
      <c r="H57" s="99"/>
      <c r="I57" s="100"/>
      <c r="J57" s="100"/>
      <c r="K57" s="100"/>
      <c r="L57" s="100"/>
      <c r="M57" s="100"/>
      <c r="N57" s="100"/>
      <c r="O57" s="100"/>
      <c r="P57" s="100"/>
      <c r="Q57" s="100"/>
      <c r="R57" s="100"/>
      <c r="S57" s="83"/>
      <c r="T57" s="83"/>
      <c r="U57" s="83"/>
      <c r="V57" s="83"/>
      <c r="W57" s="98"/>
      <c r="X57" s="98"/>
      <c r="Y57" s="98"/>
      <c r="Z57" s="98"/>
      <c r="AA57" s="98"/>
      <c r="AB57" s="98"/>
      <c r="AC57" s="98"/>
      <c r="AD57" s="98"/>
      <c r="AE57" s="98"/>
      <c r="AM57" s="20"/>
      <c r="AN57" s="96"/>
      <c r="AO57" s="96"/>
      <c r="AP57" s="96"/>
      <c r="AQ57" s="96"/>
      <c r="AR57" s="98"/>
      <c r="AV57" s="113"/>
      <c r="AW57" s="113"/>
      <c r="AY57" s="97"/>
    </row>
    <row r="58" spans="1:51" x14ac:dyDescent="0.25">
      <c r="B58" s="123"/>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1:51" x14ac:dyDescent="0.25">
      <c r="B59" s="11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1:51" x14ac:dyDescent="0.25">
      <c r="B60" s="81"/>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1: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1: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1: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1: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136"/>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A71" s="98"/>
      <c r="B71" s="116"/>
      <c r="C71" s="115"/>
      <c r="D71" s="109"/>
      <c r="E71" s="115"/>
      <c r="F71" s="115"/>
      <c r="G71" s="99"/>
      <c r="H71" s="99"/>
      <c r="I71" s="99"/>
      <c r="J71" s="100"/>
      <c r="K71" s="100"/>
      <c r="L71" s="100"/>
      <c r="M71" s="100"/>
      <c r="N71" s="100"/>
      <c r="O71" s="100"/>
      <c r="P71" s="100"/>
      <c r="Q71" s="100"/>
      <c r="R71" s="100"/>
      <c r="S71" s="100"/>
      <c r="T71" s="101"/>
      <c r="U71" s="79"/>
      <c r="V71" s="79"/>
      <c r="AS71" s="94"/>
      <c r="AT71" s="94"/>
      <c r="AU71" s="94"/>
      <c r="AV71" s="94"/>
      <c r="AW71" s="94"/>
      <c r="AX71" s="94"/>
      <c r="AY71" s="94"/>
    </row>
    <row r="72" spans="1:51" x14ac:dyDescent="0.25">
      <c r="A72" s="98"/>
      <c r="B72" s="117"/>
      <c r="C72" s="118"/>
      <c r="D72" s="119"/>
      <c r="E72" s="118"/>
      <c r="F72" s="118"/>
      <c r="G72" s="118"/>
      <c r="H72" s="118"/>
      <c r="I72" s="118"/>
      <c r="J72" s="120"/>
      <c r="K72" s="120"/>
      <c r="L72" s="120"/>
      <c r="M72" s="120"/>
      <c r="N72" s="120"/>
      <c r="O72" s="120"/>
      <c r="P72" s="120"/>
      <c r="Q72" s="120"/>
      <c r="R72" s="120"/>
      <c r="S72" s="120"/>
      <c r="T72" s="121"/>
      <c r="U72" s="122"/>
      <c r="V72" s="122"/>
      <c r="AS72" s="94"/>
      <c r="AT72" s="94"/>
      <c r="AU72" s="94"/>
      <c r="AV72" s="94"/>
      <c r="AW72" s="94"/>
      <c r="AX72" s="94"/>
      <c r="AY72" s="94"/>
    </row>
    <row r="73" spans="1:51" x14ac:dyDescent="0.25">
      <c r="A73" s="98"/>
      <c r="B73" s="117"/>
      <c r="C73" s="118"/>
      <c r="D73" s="119"/>
      <c r="E73" s="118"/>
      <c r="F73" s="118"/>
      <c r="G73" s="118"/>
      <c r="H73" s="118"/>
      <c r="I73" s="118"/>
      <c r="J73" s="120"/>
      <c r="K73" s="120"/>
      <c r="L73" s="120"/>
      <c r="M73" s="120"/>
      <c r="N73" s="120"/>
      <c r="O73" s="120"/>
      <c r="P73" s="120"/>
      <c r="Q73" s="120"/>
      <c r="R73" s="120"/>
      <c r="S73" s="120"/>
      <c r="T73" s="121"/>
      <c r="U73" s="122"/>
      <c r="V73" s="122"/>
      <c r="AS73" s="94"/>
      <c r="AT73" s="94"/>
      <c r="AU73" s="94"/>
      <c r="AV73" s="94"/>
      <c r="AW73" s="94"/>
      <c r="AX73" s="94"/>
      <c r="AY73" s="94"/>
    </row>
    <row r="74" spans="1:51" x14ac:dyDescent="0.25">
      <c r="A74" s="98"/>
      <c r="B74" s="117"/>
      <c r="C74" s="118"/>
      <c r="D74" s="119"/>
      <c r="E74" s="118"/>
      <c r="F74" s="118"/>
      <c r="G74" s="118"/>
      <c r="H74" s="118"/>
      <c r="I74" s="118"/>
      <c r="J74" s="120"/>
      <c r="K74" s="120"/>
      <c r="L74" s="120"/>
      <c r="M74" s="120"/>
      <c r="N74" s="120"/>
      <c r="O74" s="120"/>
      <c r="P74" s="120"/>
      <c r="Q74" s="120"/>
      <c r="R74" s="120"/>
      <c r="S74" s="120"/>
      <c r="T74" s="121"/>
      <c r="U74" s="122"/>
      <c r="V74" s="122"/>
      <c r="AS74" s="94"/>
      <c r="AT74" s="94"/>
      <c r="AU74" s="94"/>
      <c r="AV74" s="94"/>
      <c r="AW74" s="94"/>
      <c r="AX74" s="94"/>
      <c r="AY74" s="94"/>
    </row>
    <row r="75" spans="1:51" x14ac:dyDescent="0.25">
      <c r="O75" s="12"/>
      <c r="P75" s="96"/>
      <c r="Q75" s="96"/>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R78" s="96"/>
      <c r="S78" s="96"/>
      <c r="AS78" s="94"/>
      <c r="AT78" s="94"/>
      <c r="AU78" s="94"/>
      <c r="AV78" s="94"/>
      <c r="AW78" s="94"/>
      <c r="AX78" s="94"/>
      <c r="AY78" s="94"/>
    </row>
    <row r="79" spans="1:51" x14ac:dyDescent="0.25">
      <c r="O79" s="12"/>
      <c r="P79" s="96"/>
      <c r="Q79" s="96"/>
      <c r="R79" s="96"/>
      <c r="S79" s="96"/>
      <c r="T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T81" s="96"/>
      <c r="AS81" s="94"/>
      <c r="AT81" s="94"/>
      <c r="AU81" s="94"/>
      <c r="AV81" s="94"/>
      <c r="AW81" s="94"/>
      <c r="AX81" s="94"/>
      <c r="AY81" s="94"/>
    </row>
    <row r="82" spans="15:51" x14ac:dyDescent="0.25">
      <c r="O82" s="96"/>
      <c r="Q82" s="96"/>
      <c r="R82" s="96"/>
      <c r="S82" s="96"/>
      <c r="AS82" s="94"/>
      <c r="AT82" s="94"/>
      <c r="AU82" s="94"/>
      <c r="AV82" s="94"/>
      <c r="AW82" s="94"/>
      <c r="AX82" s="94"/>
      <c r="AY82" s="94"/>
    </row>
    <row r="83" spans="15:51" x14ac:dyDescent="0.25">
      <c r="O83" s="12"/>
      <c r="P83" s="96"/>
      <c r="Q83" s="96"/>
      <c r="R83" s="96"/>
      <c r="S83" s="96"/>
      <c r="T83" s="96"/>
      <c r="AS83" s="94"/>
      <c r="AT83" s="94"/>
      <c r="AU83" s="94"/>
      <c r="AV83" s="94"/>
      <c r="AW83" s="94"/>
      <c r="AX83" s="94"/>
      <c r="AY83" s="94"/>
    </row>
    <row r="84" spans="15:51" x14ac:dyDescent="0.25">
      <c r="O84" s="12"/>
      <c r="P84" s="96"/>
      <c r="Q84" s="96"/>
      <c r="R84" s="96"/>
      <c r="S84" s="96"/>
      <c r="T84" s="96"/>
      <c r="U84" s="96"/>
      <c r="AS84" s="94"/>
      <c r="AT84" s="94"/>
      <c r="AU84" s="94"/>
      <c r="AV84" s="94"/>
      <c r="AW84" s="94"/>
      <c r="AX84" s="94"/>
      <c r="AY84" s="94"/>
    </row>
    <row r="85" spans="15:51" x14ac:dyDescent="0.25">
      <c r="O85" s="12"/>
      <c r="P85" s="96"/>
      <c r="T85" s="96"/>
      <c r="U85" s="96"/>
      <c r="AS85" s="94"/>
      <c r="AT85" s="94"/>
      <c r="AU85" s="94"/>
      <c r="AV85" s="94"/>
      <c r="AW85" s="94"/>
      <c r="AX85" s="94"/>
      <c r="AY85" s="94"/>
    </row>
    <row r="97" spans="45:51" x14ac:dyDescent="0.25">
      <c r="AS97" s="94"/>
      <c r="AT97" s="94"/>
      <c r="AU97" s="94"/>
      <c r="AV97" s="94"/>
      <c r="AW97" s="94"/>
      <c r="AX97" s="94"/>
      <c r="AY97" s="94"/>
    </row>
  </sheetData>
  <protectedRanges>
    <protectedRange sqref="S71:T74"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1:R74" name="Range2_12_1_6_1_1"/>
    <protectedRange sqref="L71:M74" name="Range2_2_12_1_7_1_1"/>
    <protectedRange sqref="AS11:AS15" name="Range1_4_1_1_1_1"/>
    <protectedRange sqref="J11:J15 J26:J34" name="Range1_1_2_1_10_1_1_1_1"/>
    <protectedRange sqref="S38:S70" name="Range2_12_3_1_1_1_1"/>
    <protectedRange sqref="D38:H38 N58:R70 N38:R52" name="Range2_12_1_3_1_1_1_1"/>
    <protectedRange sqref="I38:M38 E58:M70 E39:M43 F44:M44 E45:M52" name="Range2_2_12_1_6_1_1_1_1"/>
    <protectedRange sqref="D58:D70 D39:D43 D45:D52" name="Range2_1_1_1_1_11_1_1_1_1_1_1"/>
    <protectedRange sqref="C58:C70 C39:C43 C45:C52" name="Range2_1_2_1_1_1_1_1"/>
    <protectedRange sqref="C38" name="Range2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1:K74" name="Range2_2_12_1_4_1_1_1_1_1_1_1_1_1_1_1_1_1_1_1"/>
    <protectedRange sqref="I71:I74" name="Range2_2_12_1_7_1_1_2_2_1_2"/>
    <protectedRange sqref="F71:H74" name="Range2_2_12_1_3_1_2_1_1_1_1_2_1_1_1_1_1_1_1_1_1_1_1"/>
    <protectedRange sqref="E71: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4" name="Range2_2_12_1_6_1_1_1_1_2"/>
    <protectedRange sqref="D44" name="Range2_1_1_1_1_11_1_1_1_1_1_1_2"/>
    <protectedRange sqref="C44" name="Range2_1_2_1_1_1_1_1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N57:R57" name="Range2_12_1_3_1_1_1_1_2_1_2_2_2_2_2_2_2_2_2"/>
    <protectedRange sqref="I57:M57" name="Range2_2_12_1_6_1_1_1_1_3_1_2_2_2_3_2_2_2_2_2"/>
    <protectedRange sqref="E57:H57" name="Range2_2_12_1_6_1_1_1_1_2_2_1_2_2_2_2_2_2_2_2_2"/>
    <protectedRange sqref="D57" name="Range2_1_1_1_1_11_1_1_1_1_1_1_2_2_1_2_2_2_2_2_2_2_2_2"/>
    <protectedRange sqref="C57" name="Range2_1_2_1_1_1_1_1_2_1_2_1_2_2_2_2_2_2_2_2_2_2"/>
    <protectedRange sqref="N56:R56" name="Range2_12_1_3_1_1_1_1_2_1_2_2_2_2_2_2_2_2_2_2"/>
    <protectedRange sqref="I56:M56" name="Range2_2_12_1_6_1_1_1_1_3_1_2_2_2_3_2_2_2_2_2_2"/>
    <protectedRange sqref="E56:H56" name="Range2_2_12_1_6_1_1_1_1_2_2_1_2_2_2_2_2_2_2_2_2_2"/>
    <protectedRange sqref="D56" name="Range2_1_1_1_1_11_1_1_1_1_1_1_2_2_1_2_2_2_2_2_2_2_2_2_2"/>
    <protectedRange sqref="N55:R55" name="Range2_12_1_3_1_1_1_1_2_1_2_2_2_2_2_2_3_2_2_2_2_2_2"/>
    <protectedRange sqref="I55:M55" name="Range2_2_12_1_6_1_1_1_1_3_1_2_2_2_3_2_2_3_2_2_2_2_2_2"/>
    <protectedRange sqref="G55:H55" name="Range2_2_12_1_6_1_1_1_1_2_2_1_2_2_2_2_2_2_3_2_2_2_2_2_2"/>
    <protectedRange sqref="E55:F55" name="Range2_2_12_1_6_1_1_1_1_3_1_2_2_2_1_2_2_2_2_2_2_2_2_2_2_2_2_2"/>
    <protectedRange sqref="D55" name="Range2_1_1_1_1_11_1_1_1_1_1_1_3_1_2_2_2_1_2_2_2_2_2_2_2_2_2_2_2_2_2"/>
    <protectedRange sqref="N53:R54" name="Range2_12_1_3_1_1_1_1_2_1_2_2_2_2_2_2_3_2_2_2_2_2_2_2_2"/>
    <protectedRange sqref="I53:M54" name="Range2_2_12_1_6_1_1_1_1_3_1_2_2_2_3_2_2_3_2_2_2_2_2_2_2_2"/>
    <protectedRange sqref="E53:H53 G54:H54" name="Range2_2_12_1_6_1_1_1_1_2_2_1_2_2_2_2_2_2_3_2_2_2_2_2_2_2_2"/>
    <protectedRange sqref="D53" name="Range2_1_1_1_1_11_1_1_1_1_1_1_2_2_1_2_2_2_2_2_2_3_2_2_2_2_2_2_2_2"/>
    <protectedRange sqref="E54:F54" name="Range2_2_12_1_6_1_1_1_1_3_1_2_2_2_1_2_2_2_2_2_2_2_2_2_2_2_2_2_2_2"/>
    <protectedRange sqref="D54" name="Range2_1_1_1_1_11_1_1_1_1_1_1_3_1_2_2_2_1_2_2_2_2_2_2_2_2_2_2_2_2_2_2_2"/>
    <protectedRange sqref="C53" name="Range2_1_2_1_1_1_1_1_2_1_2_1_2_2_2_2_2_2_3_2_2_2_2_2_2_2_2"/>
    <protectedRange sqref="C56" name="Range2_1_2_1_1_1_1_1_2_1_2_1_2_2_2_2_2_2_2_2_2_2_2"/>
    <protectedRange sqref="C55" name="Range2_1_2_1_1_1_1_1_3_1_2_2_1_2_1_2_2_2_2_2_2_2_2_2_2_2_2_2_2"/>
    <protectedRange sqref="C54" name="Range2_1_2_1_1_1_1_1_3_1_2_2_1_2_1_2_2_2_2_2_2_2_2_2_2_2_2_2_2_2_2"/>
    <protectedRange sqref="Q10" name="Range1_16_3_1_1_1_1_1_4_1"/>
    <protectedRange sqref="AG10" name="Range1_16_3_1_1_1_1_1_3"/>
    <protectedRange sqref="AP10" name="Range1_16_3_1_1_1_1_1_5"/>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7"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11:AA15 AA34 X11:Y34 Z16:AB33">
    <cfRule type="containsText" dxfId="1506" priority="36" operator="containsText" text="N/A">
      <formula>NOT(ISERROR(SEARCH("N/A",X11)))</formula>
    </cfRule>
    <cfRule type="cellIs" dxfId="1505" priority="49" operator="equal">
      <formula>0</formula>
    </cfRule>
  </conditionalFormatting>
  <conditionalFormatting sqref="AC11:AE34 AA11:AA15 AA34 X11:Y34 Z16:AB33">
    <cfRule type="cellIs" dxfId="1504" priority="48" operator="greaterThanOrEqual">
      <formula>1185</formula>
    </cfRule>
  </conditionalFormatting>
  <conditionalFormatting sqref="AC11:AE34 AA11:AA15 AA34 X11:Y34 Z16:AB33">
    <cfRule type="cellIs" dxfId="1503" priority="47" operator="between">
      <formula>0.1</formula>
      <formula>1184</formula>
    </cfRule>
  </conditionalFormatting>
  <conditionalFormatting sqref="X8">
    <cfRule type="cellIs" dxfId="1502" priority="46" operator="equal">
      <formula>0</formula>
    </cfRule>
  </conditionalFormatting>
  <conditionalFormatting sqref="X8">
    <cfRule type="cellIs" dxfId="1501" priority="45" operator="greaterThan">
      <formula>1179</formula>
    </cfRule>
  </conditionalFormatting>
  <conditionalFormatting sqref="X8">
    <cfRule type="cellIs" dxfId="1500" priority="44" operator="greaterThan">
      <formula>99</formula>
    </cfRule>
  </conditionalFormatting>
  <conditionalFormatting sqref="X8">
    <cfRule type="cellIs" dxfId="1499" priority="43" operator="greaterThan">
      <formula>0.99</formula>
    </cfRule>
  </conditionalFormatting>
  <conditionalFormatting sqref="AB8">
    <cfRule type="cellIs" dxfId="1498" priority="42" operator="equal">
      <formula>0</formula>
    </cfRule>
  </conditionalFormatting>
  <conditionalFormatting sqref="AB8">
    <cfRule type="cellIs" dxfId="1497" priority="41" operator="greaterThan">
      <formula>1179</formula>
    </cfRule>
  </conditionalFormatting>
  <conditionalFormatting sqref="AB8">
    <cfRule type="cellIs" dxfId="1496" priority="40" operator="greaterThan">
      <formula>99</formula>
    </cfRule>
  </conditionalFormatting>
  <conditionalFormatting sqref="AB8">
    <cfRule type="cellIs" dxfId="1495" priority="39" operator="greaterThan">
      <formula>0.99</formula>
    </cfRule>
  </conditionalFormatting>
  <conditionalFormatting sqref="AH11:AH31">
    <cfRule type="cellIs" dxfId="1494" priority="37" operator="greaterThan">
      <formula>$AH$8</formula>
    </cfRule>
    <cfRule type="cellIs" dxfId="1493" priority="38" operator="greaterThan">
      <formula>$AH$8</formula>
    </cfRule>
  </conditionalFormatting>
  <conditionalFormatting sqref="AB11:AB15 AB34">
    <cfRule type="containsText" dxfId="1492" priority="32" operator="containsText" text="N/A">
      <formula>NOT(ISERROR(SEARCH("N/A",AB11)))</formula>
    </cfRule>
    <cfRule type="cellIs" dxfId="1491" priority="35" operator="equal">
      <formula>0</formula>
    </cfRule>
  </conditionalFormatting>
  <conditionalFormatting sqref="AB11:AB15 AB34">
    <cfRule type="cellIs" dxfId="1490" priority="34" operator="greaterThanOrEqual">
      <formula>1185</formula>
    </cfRule>
  </conditionalFormatting>
  <conditionalFormatting sqref="AB11:AB15 AB34">
    <cfRule type="cellIs" dxfId="1489" priority="33" operator="between">
      <formula>0.1</formula>
      <formula>1184</formula>
    </cfRule>
  </conditionalFormatting>
  <conditionalFormatting sqref="AN11:AN35 AO11:AO34">
    <cfRule type="cellIs" dxfId="1488" priority="31" operator="equal">
      <formula>0</formula>
    </cfRule>
  </conditionalFormatting>
  <conditionalFormatting sqref="AN11:AN35 AO11:AO34">
    <cfRule type="cellIs" dxfId="1487" priority="30" operator="greaterThan">
      <formula>1179</formula>
    </cfRule>
  </conditionalFormatting>
  <conditionalFormatting sqref="AN11:AN35 AO11:AO34">
    <cfRule type="cellIs" dxfId="1486" priority="29" operator="greaterThan">
      <formula>99</formula>
    </cfRule>
  </conditionalFormatting>
  <conditionalFormatting sqref="AN11:AN35 AO11:AO34">
    <cfRule type="cellIs" dxfId="1485" priority="28" operator="greaterThan">
      <formula>0.99</formula>
    </cfRule>
  </conditionalFormatting>
  <conditionalFormatting sqref="AQ11:AQ34">
    <cfRule type="cellIs" dxfId="1484" priority="27" operator="equal">
      <formula>0</formula>
    </cfRule>
  </conditionalFormatting>
  <conditionalFormatting sqref="AQ11:AQ34">
    <cfRule type="cellIs" dxfId="1483" priority="26" operator="greaterThan">
      <formula>1179</formula>
    </cfRule>
  </conditionalFormatting>
  <conditionalFormatting sqref="AQ11:AQ34">
    <cfRule type="cellIs" dxfId="1482" priority="25" operator="greaterThan">
      <formula>99</formula>
    </cfRule>
  </conditionalFormatting>
  <conditionalFormatting sqref="AQ11:AQ34">
    <cfRule type="cellIs" dxfId="1481" priority="24" operator="greaterThan">
      <formula>0.99</formula>
    </cfRule>
  </conditionalFormatting>
  <conditionalFormatting sqref="Z11:Z15 Z34">
    <cfRule type="containsText" dxfId="1480" priority="20" operator="containsText" text="N/A">
      <formula>NOT(ISERROR(SEARCH("N/A",Z11)))</formula>
    </cfRule>
    <cfRule type="cellIs" dxfId="1479" priority="23" operator="equal">
      <formula>0</formula>
    </cfRule>
  </conditionalFormatting>
  <conditionalFormatting sqref="Z11:Z15 Z34">
    <cfRule type="cellIs" dxfId="1478" priority="22" operator="greaterThanOrEqual">
      <formula>1185</formula>
    </cfRule>
  </conditionalFormatting>
  <conditionalFormatting sqref="Z11:Z15 Z34">
    <cfRule type="cellIs" dxfId="1477" priority="21" operator="between">
      <formula>0.1</formula>
      <formula>1184</formula>
    </cfRule>
  </conditionalFormatting>
  <conditionalFormatting sqref="AJ11:AN35">
    <cfRule type="cellIs" dxfId="1476" priority="19" operator="equal">
      <formula>0</formula>
    </cfRule>
  </conditionalFormatting>
  <conditionalFormatting sqref="AJ11:AN35">
    <cfRule type="cellIs" dxfId="1475" priority="18" operator="greaterThan">
      <formula>1179</formula>
    </cfRule>
  </conditionalFormatting>
  <conditionalFormatting sqref="AJ11:AN35">
    <cfRule type="cellIs" dxfId="1474" priority="17" operator="greaterThan">
      <formula>99</formula>
    </cfRule>
  </conditionalFormatting>
  <conditionalFormatting sqref="AJ11:AN35">
    <cfRule type="cellIs" dxfId="1473" priority="16" operator="greaterThan">
      <formula>0.99</formula>
    </cfRule>
  </conditionalFormatting>
  <conditionalFormatting sqref="AP11:AP34">
    <cfRule type="cellIs" dxfId="1472" priority="15" operator="equal">
      <formula>0</formula>
    </cfRule>
  </conditionalFormatting>
  <conditionalFormatting sqref="AP11:AP34">
    <cfRule type="cellIs" dxfId="1471" priority="14" operator="greaterThan">
      <formula>1179</formula>
    </cfRule>
  </conditionalFormatting>
  <conditionalFormatting sqref="AP11:AP34">
    <cfRule type="cellIs" dxfId="1470" priority="13" operator="greaterThan">
      <formula>99</formula>
    </cfRule>
  </conditionalFormatting>
  <conditionalFormatting sqref="AP11:AP34">
    <cfRule type="cellIs" dxfId="1469" priority="12" operator="greaterThan">
      <formula>0.99</formula>
    </cfRule>
  </conditionalFormatting>
  <conditionalFormatting sqref="AH32:AH34">
    <cfRule type="cellIs" dxfId="1468" priority="10" operator="greaterThan">
      <formula>$AH$8</formula>
    </cfRule>
    <cfRule type="cellIs" dxfId="1467" priority="11" operator="greaterThan">
      <formula>$AH$8</formula>
    </cfRule>
  </conditionalFormatting>
  <conditionalFormatting sqref="AI11:AI34">
    <cfRule type="cellIs" dxfId="1466" priority="9" operator="greaterThan">
      <formula>$AI$8</formula>
    </cfRule>
  </conditionalFormatting>
  <conditionalFormatting sqref="AL32:AN34 AL11:AL31">
    <cfRule type="cellIs" dxfId="1465" priority="8" operator="equal">
      <formula>0</formula>
    </cfRule>
  </conditionalFormatting>
  <conditionalFormatting sqref="AL32:AN34 AL11:AL31">
    <cfRule type="cellIs" dxfId="1464" priority="7" operator="greaterThan">
      <formula>1179</formula>
    </cfRule>
  </conditionalFormatting>
  <conditionalFormatting sqref="AL32:AN34 AL11:AL31">
    <cfRule type="cellIs" dxfId="1463" priority="6" operator="greaterThan">
      <formula>99</formula>
    </cfRule>
  </conditionalFormatting>
  <conditionalFormatting sqref="AL32:AN34 AL11:AL31">
    <cfRule type="cellIs" dxfId="1462" priority="5" operator="greaterThan">
      <formula>0.99</formula>
    </cfRule>
  </conditionalFormatting>
  <conditionalFormatting sqref="AM16:AM34">
    <cfRule type="cellIs" dxfId="1461" priority="4" operator="equal">
      <formula>0</formula>
    </cfRule>
  </conditionalFormatting>
  <conditionalFormatting sqref="AM16:AM34">
    <cfRule type="cellIs" dxfId="1460" priority="3" operator="greaterThan">
      <formula>1179</formula>
    </cfRule>
  </conditionalFormatting>
  <conditionalFormatting sqref="AM16:AM34">
    <cfRule type="cellIs" dxfId="1459" priority="2" operator="greaterThan">
      <formula>99</formula>
    </cfRule>
  </conditionalFormatting>
  <conditionalFormatting sqref="AM16:AM34">
    <cfRule type="cellIs" dxfId="1458"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showWhiteSpace="0" topLeftCell="A12" zoomScaleNormal="100" workbookViewId="0">
      <selection activeCell="F23" sqref="F23:F34"/>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125</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126</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152"/>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55" t="s">
        <v>10</v>
      </c>
      <c r="I7" s="108" t="s">
        <v>11</v>
      </c>
      <c r="J7" s="108" t="s">
        <v>12</v>
      </c>
      <c r="K7" s="108" t="s">
        <v>13</v>
      </c>
      <c r="L7" s="12"/>
      <c r="M7" s="12"/>
      <c r="N7" s="12"/>
      <c r="O7" s="155"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42588</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30400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153" t="s">
        <v>51</v>
      </c>
      <c r="V9" s="153" t="s">
        <v>52</v>
      </c>
      <c r="W9" s="283" t="s">
        <v>53</v>
      </c>
      <c r="X9" s="284" t="s">
        <v>54</v>
      </c>
      <c r="Y9" s="285"/>
      <c r="Z9" s="285"/>
      <c r="AA9" s="285"/>
      <c r="AB9" s="285"/>
      <c r="AC9" s="285"/>
      <c r="AD9" s="285"/>
      <c r="AE9" s="286"/>
      <c r="AF9" s="151" t="s">
        <v>55</v>
      </c>
      <c r="AG9" s="151" t="s">
        <v>56</v>
      </c>
      <c r="AH9" s="272" t="s">
        <v>57</v>
      </c>
      <c r="AI9" s="287" t="s">
        <v>58</v>
      </c>
      <c r="AJ9" s="153" t="s">
        <v>59</v>
      </c>
      <c r="AK9" s="153" t="s">
        <v>60</v>
      </c>
      <c r="AL9" s="153" t="s">
        <v>61</v>
      </c>
      <c r="AM9" s="153" t="s">
        <v>62</v>
      </c>
      <c r="AN9" s="153" t="s">
        <v>63</v>
      </c>
      <c r="AO9" s="153" t="s">
        <v>64</v>
      </c>
      <c r="AP9" s="153" t="s">
        <v>65</v>
      </c>
      <c r="AQ9" s="270" t="s">
        <v>66</v>
      </c>
      <c r="AR9" s="153" t="s">
        <v>67</v>
      </c>
      <c r="AS9" s="272" t="s">
        <v>68</v>
      </c>
      <c r="AV9" s="35" t="s">
        <v>69</v>
      </c>
      <c r="AW9" s="35" t="s">
        <v>70</v>
      </c>
      <c r="AY9" s="36" t="s">
        <v>71</v>
      </c>
    </row>
    <row r="10" spans="2:51" x14ac:dyDescent="0.25">
      <c r="B10" s="153" t="s">
        <v>72</v>
      </c>
      <c r="C10" s="153" t="s">
        <v>73</v>
      </c>
      <c r="D10" s="153" t="s">
        <v>74</v>
      </c>
      <c r="E10" s="153" t="s">
        <v>75</v>
      </c>
      <c r="F10" s="153" t="s">
        <v>74</v>
      </c>
      <c r="G10" s="153" t="s">
        <v>75</v>
      </c>
      <c r="H10" s="266"/>
      <c r="I10" s="153" t="s">
        <v>75</v>
      </c>
      <c r="J10" s="153" t="s">
        <v>75</v>
      </c>
      <c r="K10" s="153" t="s">
        <v>75</v>
      </c>
      <c r="L10" s="28" t="s">
        <v>29</v>
      </c>
      <c r="M10" s="269"/>
      <c r="N10" s="28" t="s">
        <v>29</v>
      </c>
      <c r="O10" s="271"/>
      <c r="P10" s="271"/>
      <c r="Q10" s="1">
        <f>'AUG 5'!Q34</f>
        <v>12104893</v>
      </c>
      <c r="R10" s="280"/>
      <c r="S10" s="281"/>
      <c r="T10" s="282"/>
      <c r="U10" s="153" t="s">
        <v>75</v>
      </c>
      <c r="V10" s="153" t="s">
        <v>75</v>
      </c>
      <c r="W10" s="283"/>
      <c r="X10" s="37" t="s">
        <v>76</v>
      </c>
      <c r="Y10" s="37" t="s">
        <v>77</v>
      </c>
      <c r="Z10" s="37" t="s">
        <v>78</v>
      </c>
      <c r="AA10" s="37" t="s">
        <v>79</v>
      </c>
      <c r="AB10" s="37" t="s">
        <v>80</v>
      </c>
      <c r="AC10" s="37" t="s">
        <v>81</v>
      </c>
      <c r="AD10" s="37" t="s">
        <v>82</v>
      </c>
      <c r="AE10" s="37" t="s">
        <v>83</v>
      </c>
      <c r="AF10" s="38"/>
      <c r="AG10" s="1">
        <f>'AUG 5'!AG34</f>
        <v>49039144</v>
      </c>
      <c r="AH10" s="272"/>
      <c r="AI10" s="288"/>
      <c r="AJ10" s="153" t="s">
        <v>84</v>
      </c>
      <c r="AK10" s="153" t="s">
        <v>84</v>
      </c>
      <c r="AL10" s="153" t="s">
        <v>84</v>
      </c>
      <c r="AM10" s="153" t="s">
        <v>84</v>
      </c>
      <c r="AN10" s="153" t="s">
        <v>84</v>
      </c>
      <c r="AO10" s="153" t="s">
        <v>84</v>
      </c>
      <c r="AP10" s="1">
        <f>'AUG 5'!AP34</f>
        <v>11102113</v>
      </c>
      <c r="AQ10" s="271"/>
      <c r="AR10" s="154" t="s">
        <v>85</v>
      </c>
      <c r="AS10" s="272"/>
      <c r="AV10" s="39" t="s">
        <v>86</v>
      </c>
      <c r="AW10" s="39" t="s">
        <v>87</v>
      </c>
      <c r="AY10" s="80" t="s">
        <v>126</v>
      </c>
    </row>
    <row r="11" spans="2:51" x14ac:dyDescent="0.25">
      <c r="B11" s="40">
        <v>2</v>
      </c>
      <c r="C11" s="40">
        <v>4.1666666666666664E-2</v>
      </c>
      <c r="D11" s="102">
        <v>3</v>
      </c>
      <c r="E11" s="41">
        <f t="shared" ref="E11:E34" si="0">D11/1.42</f>
        <v>2.1126760563380285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133</v>
      </c>
      <c r="P11" s="103">
        <v>102</v>
      </c>
      <c r="Q11" s="103">
        <v>12109302</v>
      </c>
      <c r="R11" s="46">
        <f>IF(ISBLANK(Q11),"-",Q11-Q10)</f>
        <v>4409</v>
      </c>
      <c r="S11" s="47">
        <f>R11*24/1000</f>
        <v>105.816</v>
      </c>
      <c r="T11" s="47">
        <f>R11/1000</f>
        <v>4.4089999999999998</v>
      </c>
      <c r="U11" s="104">
        <v>4.9000000000000004</v>
      </c>
      <c r="V11" s="104">
        <f>U11</f>
        <v>4.9000000000000004</v>
      </c>
      <c r="W11" s="105" t="s">
        <v>131</v>
      </c>
      <c r="X11" s="107">
        <v>0</v>
      </c>
      <c r="Y11" s="107">
        <v>0</v>
      </c>
      <c r="Z11" s="107">
        <v>1045</v>
      </c>
      <c r="AA11" s="107">
        <v>1185</v>
      </c>
      <c r="AB11" s="107">
        <v>1045</v>
      </c>
      <c r="AC11" s="48" t="s">
        <v>90</v>
      </c>
      <c r="AD11" s="48" t="s">
        <v>90</v>
      </c>
      <c r="AE11" s="48" t="s">
        <v>90</v>
      </c>
      <c r="AF11" s="106" t="s">
        <v>90</v>
      </c>
      <c r="AG11" s="112">
        <v>49040116</v>
      </c>
      <c r="AH11" s="49">
        <f>IF(ISBLANK(AG11),"-",AG11-AG10)</f>
        <v>972</v>
      </c>
      <c r="AI11" s="50">
        <f>AH11/T11</f>
        <v>220.45815377636654</v>
      </c>
      <c r="AJ11" s="95">
        <v>0</v>
      </c>
      <c r="AK11" s="95">
        <v>0</v>
      </c>
      <c r="AL11" s="95">
        <v>1</v>
      </c>
      <c r="AM11" s="95">
        <v>1</v>
      </c>
      <c r="AN11" s="95">
        <v>1</v>
      </c>
      <c r="AO11" s="95">
        <v>0.75</v>
      </c>
      <c r="AP11" s="107">
        <v>11102662</v>
      </c>
      <c r="AQ11" s="107">
        <f t="shared" ref="AQ11:AQ34" si="1">AP11-AP10</f>
        <v>549</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130</v>
      </c>
      <c r="P12" s="103">
        <v>101</v>
      </c>
      <c r="Q12" s="103">
        <v>12113598</v>
      </c>
      <c r="R12" s="46">
        <f t="shared" ref="R12:R34" si="4">IF(ISBLANK(Q12),"-",Q12-Q11)</f>
        <v>4296</v>
      </c>
      <c r="S12" s="47">
        <f t="shared" ref="S12:S34" si="5">R12*24/1000</f>
        <v>103.104</v>
      </c>
      <c r="T12" s="47">
        <f t="shared" ref="T12:T34" si="6">R12/1000</f>
        <v>4.2960000000000003</v>
      </c>
      <c r="U12" s="104">
        <v>6.7</v>
      </c>
      <c r="V12" s="104">
        <f t="shared" ref="V12:V34" si="7">U12</f>
        <v>6.7</v>
      </c>
      <c r="W12" s="105" t="s">
        <v>131</v>
      </c>
      <c r="X12" s="107">
        <v>0</v>
      </c>
      <c r="Y12" s="107">
        <v>0</v>
      </c>
      <c r="Z12" s="107">
        <v>1045</v>
      </c>
      <c r="AA12" s="107">
        <v>1185</v>
      </c>
      <c r="AB12" s="107">
        <v>1045</v>
      </c>
      <c r="AC12" s="48" t="s">
        <v>90</v>
      </c>
      <c r="AD12" s="48" t="s">
        <v>90</v>
      </c>
      <c r="AE12" s="48" t="s">
        <v>90</v>
      </c>
      <c r="AF12" s="106" t="s">
        <v>90</v>
      </c>
      <c r="AG12" s="112">
        <v>49041068</v>
      </c>
      <c r="AH12" s="49">
        <f>IF(ISBLANK(AG12),"-",AG12-AG11)</f>
        <v>952</v>
      </c>
      <c r="AI12" s="50">
        <f t="shared" ref="AI12:AI34" si="8">AH12/T12</f>
        <v>221.60148975791432</v>
      </c>
      <c r="AJ12" s="95">
        <v>0</v>
      </c>
      <c r="AK12" s="95">
        <v>0</v>
      </c>
      <c r="AL12" s="95">
        <v>1</v>
      </c>
      <c r="AM12" s="95">
        <v>1</v>
      </c>
      <c r="AN12" s="95">
        <v>1</v>
      </c>
      <c r="AO12" s="95">
        <v>0.75</v>
      </c>
      <c r="AP12" s="107">
        <v>11103406</v>
      </c>
      <c r="AQ12" s="107">
        <f t="shared" si="1"/>
        <v>744</v>
      </c>
      <c r="AR12" s="110">
        <v>0.98</v>
      </c>
      <c r="AS12" s="52" t="s">
        <v>113</v>
      </c>
      <c r="AV12" s="39" t="s">
        <v>92</v>
      </c>
      <c r="AW12" s="39" t="s">
        <v>93</v>
      </c>
      <c r="AY12" s="80" t="s">
        <v>124</v>
      </c>
    </row>
    <row r="13" spans="2:51" x14ac:dyDescent="0.25">
      <c r="B13" s="40">
        <v>2.0833333333333299</v>
      </c>
      <c r="C13" s="40">
        <v>0.125</v>
      </c>
      <c r="D13" s="102">
        <v>4</v>
      </c>
      <c r="E13" s="41">
        <f t="shared" si="0"/>
        <v>2.8169014084507045</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135</v>
      </c>
      <c r="P13" s="103">
        <v>103</v>
      </c>
      <c r="Q13" s="103">
        <v>12117954</v>
      </c>
      <c r="R13" s="46">
        <f t="shared" si="4"/>
        <v>4356</v>
      </c>
      <c r="S13" s="47">
        <f t="shared" si="5"/>
        <v>104.544</v>
      </c>
      <c r="T13" s="47">
        <f t="shared" si="6"/>
        <v>4.3559999999999999</v>
      </c>
      <c r="U13" s="104">
        <v>7.5</v>
      </c>
      <c r="V13" s="104">
        <f t="shared" si="7"/>
        <v>7.5</v>
      </c>
      <c r="W13" s="105" t="s">
        <v>131</v>
      </c>
      <c r="X13" s="107">
        <v>0</v>
      </c>
      <c r="Y13" s="107">
        <v>0</v>
      </c>
      <c r="Z13" s="107">
        <v>1045</v>
      </c>
      <c r="AA13" s="107">
        <v>1185</v>
      </c>
      <c r="AB13" s="107">
        <v>1046</v>
      </c>
      <c r="AC13" s="48" t="s">
        <v>90</v>
      </c>
      <c r="AD13" s="48" t="s">
        <v>90</v>
      </c>
      <c r="AE13" s="48" t="s">
        <v>90</v>
      </c>
      <c r="AF13" s="106" t="s">
        <v>90</v>
      </c>
      <c r="AG13" s="112">
        <v>49042020</v>
      </c>
      <c r="AH13" s="49">
        <f>IF(ISBLANK(AG13),"-",AG13-AG12)</f>
        <v>952</v>
      </c>
      <c r="AI13" s="50">
        <f t="shared" si="8"/>
        <v>218.54912764003674</v>
      </c>
      <c r="AJ13" s="95">
        <v>0</v>
      </c>
      <c r="AK13" s="95">
        <v>0</v>
      </c>
      <c r="AL13" s="95">
        <v>1</v>
      </c>
      <c r="AM13" s="95">
        <v>1</v>
      </c>
      <c r="AN13" s="95">
        <v>1</v>
      </c>
      <c r="AO13" s="95">
        <v>0.75</v>
      </c>
      <c r="AP13" s="107">
        <v>11104161</v>
      </c>
      <c r="AQ13" s="107">
        <f t="shared" si="1"/>
        <v>755</v>
      </c>
      <c r="AR13" s="51"/>
      <c r="AS13" s="52" t="s">
        <v>113</v>
      </c>
      <c r="AV13" s="39" t="s">
        <v>94</v>
      </c>
      <c r="AW13" s="39" t="s">
        <v>95</v>
      </c>
      <c r="AY13" s="80" t="s">
        <v>129</v>
      </c>
    </row>
    <row r="14" spans="2:51" x14ac:dyDescent="0.25">
      <c r="B14" s="40">
        <v>2.125</v>
      </c>
      <c r="C14" s="40">
        <v>0.16666666666666699</v>
      </c>
      <c r="D14" s="102">
        <v>4</v>
      </c>
      <c r="E14" s="41">
        <f t="shared" si="0"/>
        <v>2.8169014084507045</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125</v>
      </c>
      <c r="P14" s="103">
        <v>110</v>
      </c>
      <c r="Q14" s="103">
        <v>12121582</v>
      </c>
      <c r="R14" s="46">
        <f t="shared" si="4"/>
        <v>3628</v>
      </c>
      <c r="S14" s="47">
        <f t="shared" si="5"/>
        <v>87.072000000000003</v>
      </c>
      <c r="T14" s="47">
        <f t="shared" si="6"/>
        <v>3.6280000000000001</v>
      </c>
      <c r="U14" s="104">
        <v>8.6</v>
      </c>
      <c r="V14" s="104">
        <f t="shared" si="7"/>
        <v>8.6</v>
      </c>
      <c r="W14" s="105" t="s">
        <v>131</v>
      </c>
      <c r="X14" s="107">
        <v>0</v>
      </c>
      <c r="Y14" s="107">
        <v>0</v>
      </c>
      <c r="Z14" s="107">
        <v>1106</v>
      </c>
      <c r="AA14" s="107">
        <v>1185</v>
      </c>
      <c r="AB14" s="107">
        <v>1106</v>
      </c>
      <c r="AC14" s="48" t="s">
        <v>90</v>
      </c>
      <c r="AD14" s="48" t="s">
        <v>90</v>
      </c>
      <c r="AE14" s="48" t="s">
        <v>90</v>
      </c>
      <c r="AF14" s="106" t="s">
        <v>90</v>
      </c>
      <c r="AG14" s="112">
        <v>49043122</v>
      </c>
      <c r="AH14" s="49">
        <f t="shared" ref="AH14:AH34" si="9">IF(ISBLANK(AG14),"-",AG14-AG13)</f>
        <v>1102</v>
      </c>
      <c r="AI14" s="50">
        <f t="shared" si="8"/>
        <v>303.74862183020946</v>
      </c>
      <c r="AJ14" s="95">
        <v>0</v>
      </c>
      <c r="AK14" s="95">
        <v>0</v>
      </c>
      <c r="AL14" s="95">
        <v>1</v>
      </c>
      <c r="AM14" s="95">
        <v>1</v>
      </c>
      <c r="AN14" s="95">
        <v>1</v>
      </c>
      <c r="AO14" s="95">
        <v>0.75</v>
      </c>
      <c r="AP14" s="107">
        <v>11104732</v>
      </c>
      <c r="AQ14" s="107">
        <f>AP14-AP13</f>
        <v>571</v>
      </c>
      <c r="AR14" s="51"/>
      <c r="AS14" s="52" t="s">
        <v>113</v>
      </c>
      <c r="AT14" s="54"/>
      <c r="AV14" s="39" t="s">
        <v>96</v>
      </c>
      <c r="AW14" s="39" t="s">
        <v>97</v>
      </c>
      <c r="AY14" s="80" t="s">
        <v>146</v>
      </c>
    </row>
    <row r="15" spans="2:51" ht="14.25" customHeight="1" x14ac:dyDescent="0.25">
      <c r="B15" s="40">
        <v>2.1666666666666701</v>
      </c>
      <c r="C15" s="40">
        <v>0.20833333333333301</v>
      </c>
      <c r="D15" s="102">
        <v>4</v>
      </c>
      <c r="E15" s="41">
        <f t="shared" si="0"/>
        <v>2.8169014084507045</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121</v>
      </c>
      <c r="P15" s="103">
        <v>115</v>
      </c>
      <c r="Q15" s="103">
        <v>12126110</v>
      </c>
      <c r="R15" s="46">
        <f t="shared" si="4"/>
        <v>4528</v>
      </c>
      <c r="S15" s="47">
        <f t="shared" si="5"/>
        <v>108.672</v>
      </c>
      <c r="T15" s="47">
        <f t="shared" si="6"/>
        <v>4.5279999999999996</v>
      </c>
      <c r="U15" s="104">
        <v>9.5</v>
      </c>
      <c r="V15" s="104">
        <f t="shared" si="7"/>
        <v>9.5</v>
      </c>
      <c r="W15" s="105" t="s">
        <v>131</v>
      </c>
      <c r="X15" s="107">
        <v>0</v>
      </c>
      <c r="Y15" s="107">
        <v>0</v>
      </c>
      <c r="Z15" s="107">
        <v>1106</v>
      </c>
      <c r="AA15" s="107">
        <v>1185</v>
      </c>
      <c r="AB15" s="107">
        <v>1106</v>
      </c>
      <c r="AC15" s="48" t="s">
        <v>90</v>
      </c>
      <c r="AD15" s="48" t="s">
        <v>90</v>
      </c>
      <c r="AE15" s="48" t="s">
        <v>90</v>
      </c>
      <c r="AF15" s="106" t="s">
        <v>90</v>
      </c>
      <c r="AG15" s="112">
        <v>49044284</v>
      </c>
      <c r="AH15" s="49">
        <f t="shared" si="9"/>
        <v>1162</v>
      </c>
      <c r="AI15" s="50">
        <f t="shared" si="8"/>
        <v>256.62544169611311</v>
      </c>
      <c r="AJ15" s="95">
        <v>0</v>
      </c>
      <c r="AK15" s="95">
        <v>0</v>
      </c>
      <c r="AL15" s="95">
        <v>1</v>
      </c>
      <c r="AM15" s="95">
        <v>1</v>
      </c>
      <c r="AN15" s="95">
        <v>1</v>
      </c>
      <c r="AO15" s="95">
        <v>0.75</v>
      </c>
      <c r="AP15" s="107">
        <v>11105132</v>
      </c>
      <c r="AQ15" s="107">
        <f>AP15-AP14</f>
        <v>400</v>
      </c>
      <c r="AR15" s="51"/>
      <c r="AS15" s="52" t="s">
        <v>113</v>
      </c>
      <c r="AV15" s="39" t="s">
        <v>98</v>
      </c>
      <c r="AW15" s="39" t="s">
        <v>99</v>
      </c>
      <c r="AY15" s="94"/>
    </row>
    <row r="16" spans="2:51" x14ac:dyDescent="0.25">
      <c r="B16" s="40">
        <v>2.2083333333333299</v>
      </c>
      <c r="C16" s="40">
        <v>0.25</v>
      </c>
      <c r="D16" s="102">
        <v>5</v>
      </c>
      <c r="E16" s="41">
        <f t="shared" si="0"/>
        <v>3.5211267605633805</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143</v>
      </c>
      <c r="P16" s="103">
        <v>139</v>
      </c>
      <c r="Q16" s="103">
        <v>12131448</v>
      </c>
      <c r="R16" s="46">
        <f t="shared" si="4"/>
        <v>5338</v>
      </c>
      <c r="S16" s="47">
        <f t="shared" si="5"/>
        <v>128.11199999999999</v>
      </c>
      <c r="T16" s="47">
        <f t="shared" si="6"/>
        <v>5.3380000000000001</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49045420</v>
      </c>
      <c r="AH16" s="49">
        <f t="shared" si="9"/>
        <v>1136</v>
      </c>
      <c r="AI16" s="50">
        <f t="shared" si="8"/>
        <v>212.81378793555638</v>
      </c>
      <c r="AJ16" s="95">
        <v>0</v>
      </c>
      <c r="AK16" s="95">
        <v>0</v>
      </c>
      <c r="AL16" s="95">
        <v>1</v>
      </c>
      <c r="AM16" s="95">
        <v>1</v>
      </c>
      <c r="AN16" s="95">
        <v>1</v>
      </c>
      <c r="AO16" s="95">
        <v>0</v>
      </c>
      <c r="AP16" s="107">
        <v>11105132</v>
      </c>
      <c r="AQ16" s="107">
        <f>AP16-AP15</f>
        <v>0</v>
      </c>
      <c r="AR16" s="53">
        <v>1.1499999999999999</v>
      </c>
      <c r="AS16" s="52" t="s">
        <v>101</v>
      </c>
      <c r="AV16" s="39" t="s">
        <v>102</v>
      </c>
      <c r="AW16" s="39" t="s">
        <v>103</v>
      </c>
      <c r="AY16" s="94"/>
    </row>
    <row r="17" spans="1:51" x14ac:dyDescent="0.25">
      <c r="B17" s="40">
        <v>2.25</v>
      </c>
      <c r="C17" s="40">
        <v>0.29166666666666702</v>
      </c>
      <c r="D17" s="102">
        <v>5</v>
      </c>
      <c r="E17" s="41">
        <f t="shared" si="0"/>
        <v>3.5211267605633805</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144</v>
      </c>
      <c r="P17" s="103">
        <v>131</v>
      </c>
      <c r="Q17" s="103">
        <v>12137302</v>
      </c>
      <c r="R17" s="46">
        <f t="shared" si="4"/>
        <v>5854</v>
      </c>
      <c r="S17" s="47">
        <f t="shared" si="5"/>
        <v>140.49600000000001</v>
      </c>
      <c r="T17" s="47">
        <f t="shared" si="6"/>
        <v>5.8540000000000001</v>
      </c>
      <c r="U17" s="104">
        <v>9.5</v>
      </c>
      <c r="V17" s="104">
        <f t="shared" si="7"/>
        <v>9.5</v>
      </c>
      <c r="W17" s="105" t="s">
        <v>131</v>
      </c>
      <c r="X17" s="107">
        <v>0</v>
      </c>
      <c r="Y17" s="107">
        <v>0</v>
      </c>
      <c r="Z17" s="107">
        <v>1187</v>
      </c>
      <c r="AA17" s="107">
        <v>1185</v>
      </c>
      <c r="AB17" s="107">
        <v>1187</v>
      </c>
      <c r="AC17" s="48" t="s">
        <v>90</v>
      </c>
      <c r="AD17" s="48" t="s">
        <v>90</v>
      </c>
      <c r="AE17" s="48" t="s">
        <v>90</v>
      </c>
      <c r="AF17" s="106" t="s">
        <v>90</v>
      </c>
      <c r="AG17" s="112">
        <v>49046684</v>
      </c>
      <c r="AH17" s="49">
        <f t="shared" si="9"/>
        <v>1264</v>
      </c>
      <c r="AI17" s="50">
        <f t="shared" si="8"/>
        <v>215.92073795695251</v>
      </c>
      <c r="AJ17" s="95">
        <v>0</v>
      </c>
      <c r="AK17" s="95">
        <v>0</v>
      </c>
      <c r="AL17" s="95">
        <v>1</v>
      </c>
      <c r="AM17" s="95">
        <v>1</v>
      </c>
      <c r="AN17" s="95">
        <v>1</v>
      </c>
      <c r="AO17" s="95">
        <v>0</v>
      </c>
      <c r="AP17" s="107">
        <v>11105132</v>
      </c>
      <c r="AQ17" s="107">
        <f t="shared" si="1"/>
        <v>0</v>
      </c>
      <c r="AR17" s="51"/>
      <c r="AS17" s="52" t="s">
        <v>101</v>
      </c>
      <c r="AT17" s="54"/>
      <c r="AV17" s="39" t="s">
        <v>104</v>
      </c>
      <c r="AW17" s="39" t="s">
        <v>105</v>
      </c>
      <c r="AY17" s="97"/>
    </row>
    <row r="18" spans="1:51" x14ac:dyDescent="0.25">
      <c r="B18" s="40">
        <v>2.2916666666666701</v>
      </c>
      <c r="C18" s="40">
        <v>0.33333333333333298</v>
      </c>
      <c r="D18" s="102">
        <v>5</v>
      </c>
      <c r="E18" s="41">
        <f t="shared" si="0"/>
        <v>3.5211267605633805</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135</v>
      </c>
      <c r="P18" s="103">
        <v>141</v>
      </c>
      <c r="Q18" s="103">
        <v>12143322</v>
      </c>
      <c r="R18" s="46">
        <f t="shared" si="4"/>
        <v>6020</v>
      </c>
      <c r="S18" s="47">
        <f t="shared" si="5"/>
        <v>144.47999999999999</v>
      </c>
      <c r="T18" s="47">
        <f t="shared" si="6"/>
        <v>6.02</v>
      </c>
      <c r="U18" s="104">
        <v>9.1</v>
      </c>
      <c r="V18" s="104">
        <f t="shared" si="7"/>
        <v>9.1</v>
      </c>
      <c r="W18" s="105" t="s">
        <v>127</v>
      </c>
      <c r="X18" s="107">
        <v>0</v>
      </c>
      <c r="Y18" s="107">
        <v>1016</v>
      </c>
      <c r="Z18" s="107">
        <v>1186</v>
      </c>
      <c r="AA18" s="107">
        <v>1185</v>
      </c>
      <c r="AB18" s="107">
        <v>1186</v>
      </c>
      <c r="AC18" s="48" t="s">
        <v>90</v>
      </c>
      <c r="AD18" s="48" t="s">
        <v>90</v>
      </c>
      <c r="AE18" s="48" t="s">
        <v>90</v>
      </c>
      <c r="AF18" s="106" t="s">
        <v>90</v>
      </c>
      <c r="AG18" s="112">
        <v>49048032</v>
      </c>
      <c r="AH18" s="49">
        <f t="shared" si="9"/>
        <v>1348</v>
      </c>
      <c r="AI18" s="50">
        <f t="shared" si="8"/>
        <v>223.92026578073092</v>
      </c>
      <c r="AJ18" s="95">
        <v>0</v>
      </c>
      <c r="AK18" s="95">
        <v>1</v>
      </c>
      <c r="AL18" s="95">
        <v>1</v>
      </c>
      <c r="AM18" s="95">
        <v>1</v>
      </c>
      <c r="AN18" s="95">
        <v>1</v>
      </c>
      <c r="AO18" s="95">
        <v>0</v>
      </c>
      <c r="AP18" s="107">
        <v>11105132</v>
      </c>
      <c r="AQ18" s="107">
        <f t="shared" si="1"/>
        <v>0</v>
      </c>
      <c r="AR18" s="51"/>
      <c r="AS18" s="52" t="s">
        <v>101</v>
      </c>
      <c r="AV18" s="39" t="s">
        <v>106</v>
      </c>
      <c r="AW18" s="39" t="s">
        <v>107</v>
      </c>
      <c r="AY18" s="97"/>
    </row>
    <row r="19" spans="1:51" x14ac:dyDescent="0.25">
      <c r="A19" s="94" t="s">
        <v>130</v>
      </c>
      <c r="B19" s="40">
        <v>2.3333333333333299</v>
      </c>
      <c r="C19" s="40">
        <v>0.375</v>
      </c>
      <c r="D19" s="102">
        <v>5</v>
      </c>
      <c r="E19" s="41">
        <f t="shared" si="0"/>
        <v>3.5211267605633805</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135</v>
      </c>
      <c r="P19" s="103">
        <v>145</v>
      </c>
      <c r="Q19" s="103">
        <v>12149425</v>
      </c>
      <c r="R19" s="46">
        <f t="shared" si="4"/>
        <v>6103</v>
      </c>
      <c r="S19" s="47">
        <f t="shared" si="5"/>
        <v>146.47200000000001</v>
      </c>
      <c r="T19" s="47">
        <f t="shared" si="6"/>
        <v>6.1029999999999998</v>
      </c>
      <c r="U19" s="104">
        <v>8.5</v>
      </c>
      <c r="V19" s="104">
        <f t="shared" si="7"/>
        <v>8.5</v>
      </c>
      <c r="W19" s="105" t="s">
        <v>127</v>
      </c>
      <c r="X19" s="107">
        <v>0</v>
      </c>
      <c r="Y19" s="107">
        <v>1047</v>
      </c>
      <c r="Z19" s="107">
        <v>1186</v>
      </c>
      <c r="AA19" s="107">
        <v>1185</v>
      </c>
      <c r="AB19" s="107">
        <v>1187</v>
      </c>
      <c r="AC19" s="48" t="s">
        <v>90</v>
      </c>
      <c r="AD19" s="48" t="s">
        <v>90</v>
      </c>
      <c r="AE19" s="48" t="s">
        <v>90</v>
      </c>
      <c r="AF19" s="106" t="s">
        <v>90</v>
      </c>
      <c r="AG19" s="112">
        <v>49049408</v>
      </c>
      <c r="AH19" s="49">
        <f t="shared" si="9"/>
        <v>1376</v>
      </c>
      <c r="AI19" s="50">
        <f t="shared" si="8"/>
        <v>225.46288710470262</v>
      </c>
      <c r="AJ19" s="95">
        <v>0</v>
      </c>
      <c r="AK19" s="95">
        <v>1</v>
      </c>
      <c r="AL19" s="95">
        <v>1</v>
      </c>
      <c r="AM19" s="95">
        <v>1</v>
      </c>
      <c r="AN19" s="95">
        <v>1</v>
      </c>
      <c r="AO19" s="95">
        <v>0</v>
      </c>
      <c r="AP19" s="107">
        <v>11105132</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135</v>
      </c>
      <c r="P20" s="103">
        <v>144</v>
      </c>
      <c r="Q20" s="103">
        <v>12155534</v>
      </c>
      <c r="R20" s="46">
        <f t="shared" si="4"/>
        <v>6109</v>
      </c>
      <c r="S20" s="47">
        <f t="shared" si="5"/>
        <v>146.61600000000001</v>
      </c>
      <c r="T20" s="47">
        <f t="shared" si="6"/>
        <v>6.109</v>
      </c>
      <c r="U20" s="104">
        <v>7.8</v>
      </c>
      <c r="V20" s="104">
        <f t="shared" si="7"/>
        <v>7.8</v>
      </c>
      <c r="W20" s="105" t="s">
        <v>127</v>
      </c>
      <c r="X20" s="107">
        <v>1047</v>
      </c>
      <c r="Y20" s="107">
        <v>0</v>
      </c>
      <c r="Z20" s="107">
        <v>1186</v>
      </c>
      <c r="AA20" s="107">
        <v>1185</v>
      </c>
      <c r="AB20" s="107">
        <v>1187</v>
      </c>
      <c r="AC20" s="48" t="s">
        <v>90</v>
      </c>
      <c r="AD20" s="48" t="s">
        <v>90</v>
      </c>
      <c r="AE20" s="48" t="s">
        <v>90</v>
      </c>
      <c r="AF20" s="106" t="s">
        <v>90</v>
      </c>
      <c r="AG20" s="112">
        <v>49050788</v>
      </c>
      <c r="AH20" s="49">
        <f t="shared" si="9"/>
        <v>1380</v>
      </c>
      <c r="AI20" s="50">
        <f t="shared" si="8"/>
        <v>225.89621869373056</v>
      </c>
      <c r="AJ20" s="95">
        <v>1</v>
      </c>
      <c r="AK20" s="95">
        <v>0</v>
      </c>
      <c r="AL20" s="95">
        <v>1</v>
      </c>
      <c r="AM20" s="95">
        <v>1</v>
      </c>
      <c r="AN20" s="95">
        <v>1</v>
      </c>
      <c r="AO20" s="95">
        <v>0</v>
      </c>
      <c r="AP20" s="107">
        <v>11105132</v>
      </c>
      <c r="AQ20" s="107">
        <v>0</v>
      </c>
      <c r="AR20" s="53">
        <v>1.27</v>
      </c>
      <c r="AS20" s="52" t="s">
        <v>130</v>
      </c>
      <c r="AY20" s="97"/>
    </row>
    <row r="21" spans="1:51" x14ac:dyDescent="0.25">
      <c r="B21" s="40">
        <v>2.4166666666666701</v>
      </c>
      <c r="C21" s="40">
        <v>0.45833333333333298</v>
      </c>
      <c r="D21" s="102">
        <v>4</v>
      </c>
      <c r="E21" s="41">
        <f t="shared" si="0"/>
        <v>2.8169014084507045</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129</v>
      </c>
      <c r="P21" s="103">
        <v>143</v>
      </c>
      <c r="Q21" s="103">
        <v>12161549</v>
      </c>
      <c r="R21" s="46">
        <f t="shared" si="4"/>
        <v>6015</v>
      </c>
      <c r="S21" s="47">
        <f t="shared" si="5"/>
        <v>144.36000000000001</v>
      </c>
      <c r="T21" s="47">
        <f t="shared" si="6"/>
        <v>6.0149999999999997</v>
      </c>
      <c r="U21" s="104">
        <v>7.1</v>
      </c>
      <c r="V21" s="104">
        <f t="shared" si="7"/>
        <v>7.1</v>
      </c>
      <c r="W21" s="105" t="s">
        <v>127</v>
      </c>
      <c r="X21" s="107">
        <v>1048</v>
      </c>
      <c r="Y21" s="107">
        <v>0</v>
      </c>
      <c r="Z21" s="107">
        <v>1186</v>
      </c>
      <c r="AA21" s="107">
        <v>1185</v>
      </c>
      <c r="AB21" s="107">
        <v>1186</v>
      </c>
      <c r="AC21" s="48" t="s">
        <v>90</v>
      </c>
      <c r="AD21" s="48" t="s">
        <v>90</v>
      </c>
      <c r="AE21" s="48" t="s">
        <v>90</v>
      </c>
      <c r="AF21" s="106" t="s">
        <v>90</v>
      </c>
      <c r="AG21" s="112">
        <v>49052160</v>
      </c>
      <c r="AH21" s="49">
        <f t="shared" si="9"/>
        <v>1372</v>
      </c>
      <c r="AI21" s="50">
        <f t="shared" si="8"/>
        <v>228.09642560266002</v>
      </c>
      <c r="AJ21" s="95">
        <v>1</v>
      </c>
      <c r="AK21" s="95">
        <v>0</v>
      </c>
      <c r="AL21" s="95">
        <v>1</v>
      </c>
      <c r="AM21" s="95">
        <v>1</v>
      </c>
      <c r="AN21" s="95">
        <v>1</v>
      </c>
      <c r="AO21" s="95">
        <v>0</v>
      </c>
      <c r="AP21" s="107">
        <v>11105132</v>
      </c>
      <c r="AQ21" s="107">
        <f t="shared" si="1"/>
        <v>0</v>
      </c>
      <c r="AR21" s="51"/>
      <c r="AS21" s="52" t="s">
        <v>101</v>
      </c>
      <c r="AY21" s="97"/>
    </row>
    <row r="22" spans="1:51" x14ac:dyDescent="0.25">
      <c r="A22" s="94" t="s">
        <v>135</v>
      </c>
      <c r="B22" s="40">
        <v>2.4583333333333299</v>
      </c>
      <c r="C22" s="40">
        <v>0.5</v>
      </c>
      <c r="D22" s="102">
        <v>4</v>
      </c>
      <c r="E22" s="41">
        <f t="shared" si="0"/>
        <v>2.8169014084507045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129</v>
      </c>
      <c r="P22" s="103">
        <v>145</v>
      </c>
      <c r="Q22" s="103">
        <v>12167572</v>
      </c>
      <c r="R22" s="46">
        <f t="shared" si="4"/>
        <v>6023</v>
      </c>
      <c r="S22" s="47">
        <f t="shared" si="5"/>
        <v>144.55199999999999</v>
      </c>
      <c r="T22" s="47">
        <f t="shared" si="6"/>
        <v>6.0229999999999997</v>
      </c>
      <c r="U22" s="104">
        <v>6.2</v>
      </c>
      <c r="V22" s="104">
        <f t="shared" si="7"/>
        <v>6.2</v>
      </c>
      <c r="W22" s="105" t="s">
        <v>127</v>
      </c>
      <c r="X22" s="107">
        <v>1096</v>
      </c>
      <c r="Y22" s="107">
        <v>0</v>
      </c>
      <c r="Z22" s="107">
        <v>1186</v>
      </c>
      <c r="AA22" s="107">
        <v>1185</v>
      </c>
      <c r="AB22" s="107">
        <v>1187</v>
      </c>
      <c r="AC22" s="48" t="s">
        <v>90</v>
      </c>
      <c r="AD22" s="48" t="s">
        <v>90</v>
      </c>
      <c r="AE22" s="48" t="s">
        <v>90</v>
      </c>
      <c r="AF22" s="106" t="s">
        <v>90</v>
      </c>
      <c r="AG22" s="112">
        <v>49053564</v>
      </c>
      <c r="AH22" s="49">
        <f t="shared" si="9"/>
        <v>1404</v>
      </c>
      <c r="AI22" s="50">
        <f t="shared" si="8"/>
        <v>233.10642536941725</v>
      </c>
      <c r="AJ22" s="95">
        <v>1</v>
      </c>
      <c r="AK22" s="95">
        <v>0</v>
      </c>
      <c r="AL22" s="95">
        <v>1</v>
      </c>
      <c r="AM22" s="95">
        <v>1</v>
      </c>
      <c r="AN22" s="95">
        <v>1</v>
      </c>
      <c r="AO22" s="95">
        <v>0</v>
      </c>
      <c r="AP22" s="107">
        <v>11105132</v>
      </c>
      <c r="AQ22" s="107">
        <f t="shared" si="1"/>
        <v>0</v>
      </c>
      <c r="AR22" s="51"/>
      <c r="AS22" s="52" t="s">
        <v>101</v>
      </c>
      <c r="AV22" s="55" t="s">
        <v>110</v>
      </c>
      <c r="AY22" s="97"/>
    </row>
    <row r="23" spans="1:51" x14ac:dyDescent="0.25">
      <c r="B23" s="40">
        <v>2.5</v>
      </c>
      <c r="C23" s="40">
        <v>0.54166666666666696</v>
      </c>
      <c r="D23" s="102">
        <v>4</v>
      </c>
      <c r="E23" s="41">
        <f t="shared" si="0"/>
        <v>2.8169014084507045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129</v>
      </c>
      <c r="P23" s="103">
        <v>147</v>
      </c>
      <c r="Q23" s="103">
        <v>12173686</v>
      </c>
      <c r="R23" s="46">
        <f t="shared" si="4"/>
        <v>6114</v>
      </c>
      <c r="S23" s="47">
        <f t="shared" si="5"/>
        <v>146.73599999999999</v>
      </c>
      <c r="T23" s="47">
        <f t="shared" si="6"/>
        <v>6.1139999999999999</v>
      </c>
      <c r="U23" s="104">
        <v>5.4</v>
      </c>
      <c r="V23" s="104">
        <f t="shared" si="7"/>
        <v>5.4</v>
      </c>
      <c r="W23" s="105" t="s">
        <v>127</v>
      </c>
      <c r="X23" s="107">
        <v>1097</v>
      </c>
      <c r="Y23" s="107">
        <v>0</v>
      </c>
      <c r="Z23" s="107">
        <v>1186</v>
      </c>
      <c r="AA23" s="107">
        <v>1185</v>
      </c>
      <c r="AB23" s="107">
        <v>1187</v>
      </c>
      <c r="AC23" s="48" t="s">
        <v>90</v>
      </c>
      <c r="AD23" s="48" t="s">
        <v>90</v>
      </c>
      <c r="AE23" s="48" t="s">
        <v>90</v>
      </c>
      <c r="AF23" s="106" t="s">
        <v>90</v>
      </c>
      <c r="AG23" s="112">
        <v>49054964</v>
      </c>
      <c r="AH23" s="49">
        <f t="shared" si="9"/>
        <v>1400</v>
      </c>
      <c r="AI23" s="50">
        <f t="shared" si="8"/>
        <v>228.98266274124958</v>
      </c>
      <c r="AJ23" s="95">
        <v>1</v>
      </c>
      <c r="AK23" s="95">
        <v>0</v>
      </c>
      <c r="AL23" s="95">
        <v>1</v>
      </c>
      <c r="AM23" s="95">
        <v>1</v>
      </c>
      <c r="AN23" s="95">
        <v>1</v>
      </c>
      <c r="AO23" s="95">
        <v>0</v>
      </c>
      <c r="AP23" s="107">
        <v>11105132</v>
      </c>
      <c r="AQ23" s="107">
        <f t="shared" si="1"/>
        <v>0</v>
      </c>
      <c r="AR23" s="51"/>
      <c r="AS23" s="52" t="s">
        <v>113</v>
      </c>
      <c r="AT23" s="54"/>
      <c r="AV23" s="56" t="s">
        <v>111</v>
      </c>
      <c r="AW23" s="57" t="s">
        <v>112</v>
      </c>
      <c r="AY23" s="97"/>
    </row>
    <row r="24" spans="1:51" x14ac:dyDescent="0.25">
      <c r="B24" s="40">
        <v>2.5416666666666701</v>
      </c>
      <c r="C24" s="40">
        <v>0.58333333333333404</v>
      </c>
      <c r="D24" s="102">
        <v>4</v>
      </c>
      <c r="E24" s="41">
        <f t="shared" si="0"/>
        <v>2.8169014084507045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131</v>
      </c>
      <c r="P24" s="103">
        <v>139</v>
      </c>
      <c r="Q24" s="103">
        <v>12179272</v>
      </c>
      <c r="R24" s="46">
        <f t="shared" si="4"/>
        <v>5586</v>
      </c>
      <c r="S24" s="47">
        <f t="shared" si="5"/>
        <v>134.06399999999999</v>
      </c>
      <c r="T24" s="47">
        <f t="shared" si="6"/>
        <v>5.5860000000000003</v>
      </c>
      <c r="U24" s="104">
        <v>4.7</v>
      </c>
      <c r="V24" s="104">
        <f t="shared" si="7"/>
        <v>4.7</v>
      </c>
      <c r="W24" s="105" t="s">
        <v>127</v>
      </c>
      <c r="X24" s="107">
        <v>1068</v>
      </c>
      <c r="Y24" s="107">
        <v>0</v>
      </c>
      <c r="Z24" s="107">
        <v>1186</v>
      </c>
      <c r="AA24" s="107">
        <v>1185</v>
      </c>
      <c r="AB24" s="107">
        <v>1187</v>
      </c>
      <c r="AC24" s="48" t="s">
        <v>90</v>
      </c>
      <c r="AD24" s="48" t="s">
        <v>90</v>
      </c>
      <c r="AE24" s="48" t="s">
        <v>90</v>
      </c>
      <c r="AF24" s="106" t="s">
        <v>90</v>
      </c>
      <c r="AG24" s="112">
        <v>49056250</v>
      </c>
      <c r="AH24" s="49">
        <f>IF(ISBLANK(AG24),"-",AG24-AG23)</f>
        <v>1286</v>
      </c>
      <c r="AI24" s="50">
        <f t="shared" si="8"/>
        <v>230.21840315073396</v>
      </c>
      <c r="AJ24" s="95">
        <v>1</v>
      </c>
      <c r="AK24" s="95">
        <v>0</v>
      </c>
      <c r="AL24" s="95">
        <v>1</v>
      </c>
      <c r="AM24" s="95">
        <v>1</v>
      </c>
      <c r="AN24" s="95">
        <v>1</v>
      </c>
      <c r="AO24" s="95">
        <v>0</v>
      </c>
      <c r="AP24" s="107">
        <v>11105132</v>
      </c>
      <c r="AQ24" s="107">
        <f t="shared" si="1"/>
        <v>0</v>
      </c>
      <c r="AR24" s="53">
        <v>1.18</v>
      </c>
      <c r="AS24" s="52" t="s">
        <v>113</v>
      </c>
      <c r="AV24" s="58" t="s">
        <v>29</v>
      </c>
      <c r="AW24" s="58">
        <v>14.7</v>
      </c>
      <c r="AY24" s="97"/>
    </row>
    <row r="25" spans="1:51" x14ac:dyDescent="0.25">
      <c r="A25" s="94" t="s">
        <v>130</v>
      </c>
      <c r="B25" s="40">
        <v>2.5833333333333299</v>
      </c>
      <c r="C25" s="40">
        <v>0.625</v>
      </c>
      <c r="D25" s="102">
        <v>4</v>
      </c>
      <c r="E25" s="41">
        <f t="shared" si="0"/>
        <v>2.8169014084507045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133</v>
      </c>
      <c r="P25" s="103">
        <v>129</v>
      </c>
      <c r="Q25" s="103">
        <v>12184993</v>
      </c>
      <c r="R25" s="46">
        <f t="shared" si="4"/>
        <v>5721</v>
      </c>
      <c r="S25" s="47">
        <f t="shared" si="5"/>
        <v>137.304</v>
      </c>
      <c r="T25" s="47">
        <f t="shared" si="6"/>
        <v>5.7210000000000001</v>
      </c>
      <c r="U25" s="104">
        <v>4.2</v>
      </c>
      <c r="V25" s="104">
        <f t="shared" si="7"/>
        <v>4.2</v>
      </c>
      <c r="W25" s="105" t="s">
        <v>127</v>
      </c>
      <c r="X25" s="107">
        <v>1025</v>
      </c>
      <c r="Y25" s="107">
        <v>0</v>
      </c>
      <c r="Z25" s="107">
        <v>1186</v>
      </c>
      <c r="AA25" s="107">
        <v>1185</v>
      </c>
      <c r="AB25" s="107">
        <v>1187</v>
      </c>
      <c r="AC25" s="48" t="s">
        <v>90</v>
      </c>
      <c r="AD25" s="48" t="s">
        <v>90</v>
      </c>
      <c r="AE25" s="48" t="s">
        <v>90</v>
      </c>
      <c r="AF25" s="106" t="s">
        <v>90</v>
      </c>
      <c r="AG25" s="112">
        <v>49057596</v>
      </c>
      <c r="AH25" s="49">
        <f t="shared" si="9"/>
        <v>1346</v>
      </c>
      <c r="AI25" s="50">
        <f t="shared" si="8"/>
        <v>235.27355357454991</v>
      </c>
      <c r="AJ25" s="95">
        <v>1</v>
      </c>
      <c r="AK25" s="95">
        <v>0</v>
      </c>
      <c r="AL25" s="95">
        <v>1</v>
      </c>
      <c r="AM25" s="95">
        <v>1</v>
      </c>
      <c r="AN25" s="95">
        <v>1</v>
      </c>
      <c r="AO25" s="95">
        <v>0</v>
      </c>
      <c r="AP25" s="107">
        <v>11105132</v>
      </c>
      <c r="AQ25" s="107">
        <f t="shared" si="1"/>
        <v>0</v>
      </c>
      <c r="AR25" s="51"/>
      <c r="AS25" s="52" t="s">
        <v>113</v>
      </c>
      <c r="AV25" s="58" t="s">
        <v>74</v>
      </c>
      <c r="AW25" s="58">
        <v>10.36</v>
      </c>
      <c r="AY25" s="97"/>
    </row>
    <row r="26" spans="1:51" x14ac:dyDescent="0.25">
      <c r="B26" s="40">
        <v>2.625</v>
      </c>
      <c r="C26" s="40">
        <v>0.66666666666666696</v>
      </c>
      <c r="D26" s="102">
        <v>4</v>
      </c>
      <c r="E26" s="41">
        <f t="shared" si="0"/>
        <v>2.8169014084507045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133</v>
      </c>
      <c r="P26" s="103">
        <v>142</v>
      </c>
      <c r="Q26" s="103">
        <v>12190922</v>
      </c>
      <c r="R26" s="46">
        <f t="shared" si="4"/>
        <v>5929</v>
      </c>
      <c r="S26" s="47">
        <f t="shared" si="5"/>
        <v>142.29599999999999</v>
      </c>
      <c r="T26" s="47">
        <f t="shared" si="6"/>
        <v>5.9290000000000003</v>
      </c>
      <c r="U26" s="104">
        <v>3.5</v>
      </c>
      <c r="V26" s="104">
        <f t="shared" si="7"/>
        <v>3.5</v>
      </c>
      <c r="W26" s="105" t="s">
        <v>127</v>
      </c>
      <c r="X26" s="107">
        <v>1056</v>
      </c>
      <c r="Y26" s="107">
        <v>0</v>
      </c>
      <c r="Z26" s="107">
        <v>1186</v>
      </c>
      <c r="AA26" s="107">
        <v>1185</v>
      </c>
      <c r="AB26" s="107">
        <v>1187</v>
      </c>
      <c r="AC26" s="48" t="s">
        <v>90</v>
      </c>
      <c r="AD26" s="48" t="s">
        <v>90</v>
      </c>
      <c r="AE26" s="48" t="s">
        <v>90</v>
      </c>
      <c r="AF26" s="106" t="s">
        <v>90</v>
      </c>
      <c r="AG26" s="112">
        <v>49058956</v>
      </c>
      <c r="AH26" s="49">
        <f t="shared" si="9"/>
        <v>1360</v>
      </c>
      <c r="AI26" s="50">
        <f t="shared" si="8"/>
        <v>229.38100860178781</v>
      </c>
      <c r="AJ26" s="95">
        <v>1</v>
      </c>
      <c r="AK26" s="95">
        <v>0</v>
      </c>
      <c r="AL26" s="95">
        <v>1</v>
      </c>
      <c r="AM26" s="95">
        <v>1</v>
      </c>
      <c r="AN26" s="95">
        <v>1</v>
      </c>
      <c r="AO26" s="95">
        <v>0</v>
      </c>
      <c r="AP26" s="107">
        <v>11105132</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133</v>
      </c>
      <c r="P27" s="103">
        <v>138</v>
      </c>
      <c r="Q27" s="103">
        <v>12196835</v>
      </c>
      <c r="R27" s="46">
        <f t="shared" si="4"/>
        <v>5913</v>
      </c>
      <c r="S27" s="47">
        <f t="shared" si="5"/>
        <v>141.91200000000001</v>
      </c>
      <c r="T27" s="47">
        <f t="shared" si="6"/>
        <v>5.9130000000000003</v>
      </c>
      <c r="U27" s="104">
        <v>3</v>
      </c>
      <c r="V27" s="104">
        <f t="shared" si="7"/>
        <v>3</v>
      </c>
      <c r="W27" s="105" t="s">
        <v>127</v>
      </c>
      <c r="X27" s="107">
        <v>1056</v>
      </c>
      <c r="Y27" s="107">
        <v>0</v>
      </c>
      <c r="Z27" s="107">
        <v>1186</v>
      </c>
      <c r="AA27" s="107">
        <v>1185</v>
      </c>
      <c r="AB27" s="107">
        <v>1187</v>
      </c>
      <c r="AC27" s="48" t="s">
        <v>90</v>
      </c>
      <c r="AD27" s="48" t="s">
        <v>90</v>
      </c>
      <c r="AE27" s="48" t="s">
        <v>90</v>
      </c>
      <c r="AF27" s="106" t="s">
        <v>90</v>
      </c>
      <c r="AG27" s="112">
        <v>49060324</v>
      </c>
      <c r="AH27" s="49">
        <f t="shared" si="9"/>
        <v>1368</v>
      </c>
      <c r="AI27" s="50">
        <f t="shared" si="8"/>
        <v>231.35464231354641</v>
      </c>
      <c r="AJ27" s="95">
        <v>1</v>
      </c>
      <c r="AK27" s="95">
        <v>0</v>
      </c>
      <c r="AL27" s="95">
        <v>1</v>
      </c>
      <c r="AM27" s="95">
        <v>1</v>
      </c>
      <c r="AN27" s="95">
        <v>1</v>
      </c>
      <c r="AO27" s="95">
        <v>0</v>
      </c>
      <c r="AP27" s="107">
        <v>11105132</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137</v>
      </c>
      <c r="P28" s="103">
        <v>139</v>
      </c>
      <c r="Q28" s="103">
        <v>12202730</v>
      </c>
      <c r="R28" s="46">
        <f t="shared" si="4"/>
        <v>5895</v>
      </c>
      <c r="S28" s="47">
        <f t="shared" si="5"/>
        <v>141.47999999999999</v>
      </c>
      <c r="T28" s="47">
        <f t="shared" si="6"/>
        <v>5.8949999999999996</v>
      </c>
      <c r="U28" s="104">
        <v>2.1</v>
      </c>
      <c r="V28" s="104">
        <f t="shared" si="7"/>
        <v>2.1</v>
      </c>
      <c r="W28" s="105" t="s">
        <v>127</v>
      </c>
      <c r="X28" s="107">
        <v>1005</v>
      </c>
      <c r="Y28" s="107">
        <v>0</v>
      </c>
      <c r="Z28" s="107">
        <v>1186</v>
      </c>
      <c r="AA28" s="107">
        <v>1185</v>
      </c>
      <c r="AB28" s="107">
        <v>1187</v>
      </c>
      <c r="AC28" s="48" t="s">
        <v>90</v>
      </c>
      <c r="AD28" s="48" t="s">
        <v>90</v>
      </c>
      <c r="AE28" s="48" t="s">
        <v>90</v>
      </c>
      <c r="AF28" s="106" t="s">
        <v>90</v>
      </c>
      <c r="AG28" s="112">
        <v>49061668</v>
      </c>
      <c r="AH28" s="49">
        <f t="shared" si="9"/>
        <v>1344</v>
      </c>
      <c r="AI28" s="50">
        <f t="shared" si="8"/>
        <v>227.98982188295167</v>
      </c>
      <c r="AJ28" s="95">
        <v>1</v>
      </c>
      <c r="AK28" s="95">
        <v>0</v>
      </c>
      <c r="AL28" s="95">
        <v>1</v>
      </c>
      <c r="AM28" s="95">
        <v>1</v>
      </c>
      <c r="AN28" s="95">
        <v>1</v>
      </c>
      <c r="AO28" s="95">
        <v>0</v>
      </c>
      <c r="AP28" s="107">
        <v>11105132</v>
      </c>
      <c r="AQ28" s="107">
        <f t="shared" si="1"/>
        <v>0</v>
      </c>
      <c r="AR28" s="53">
        <v>1.0900000000000001</v>
      </c>
      <c r="AS28" s="52" t="s">
        <v>113</v>
      </c>
      <c r="AV28" s="58" t="s">
        <v>116</v>
      </c>
      <c r="AW28" s="58">
        <v>101.325</v>
      </c>
      <c r="AY28" s="97"/>
    </row>
    <row r="29" spans="1:51" x14ac:dyDescent="0.25">
      <c r="A29" s="94" t="s">
        <v>130</v>
      </c>
      <c r="B29" s="40">
        <v>2.75</v>
      </c>
      <c r="C29" s="40">
        <v>0.79166666666666896</v>
      </c>
      <c r="D29" s="102">
        <v>4</v>
      </c>
      <c r="E29" s="41">
        <f t="shared" si="0"/>
        <v>2.8169014084507045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136</v>
      </c>
      <c r="P29" s="103">
        <v>138</v>
      </c>
      <c r="Q29" s="103">
        <v>12208550</v>
      </c>
      <c r="R29" s="46">
        <f t="shared" si="4"/>
        <v>5820</v>
      </c>
      <c r="S29" s="47">
        <f t="shared" si="5"/>
        <v>139.68</v>
      </c>
      <c r="T29" s="47">
        <f t="shared" si="6"/>
        <v>5.82</v>
      </c>
      <c r="U29" s="104">
        <v>2.5</v>
      </c>
      <c r="V29" s="104">
        <f t="shared" si="7"/>
        <v>2.5</v>
      </c>
      <c r="W29" s="105" t="s">
        <v>127</v>
      </c>
      <c r="X29" s="107">
        <v>1005</v>
      </c>
      <c r="Y29" s="107">
        <v>0</v>
      </c>
      <c r="Z29" s="107">
        <v>1186</v>
      </c>
      <c r="AA29" s="107">
        <v>1185</v>
      </c>
      <c r="AB29" s="107">
        <v>1187</v>
      </c>
      <c r="AC29" s="48" t="s">
        <v>90</v>
      </c>
      <c r="AD29" s="48" t="s">
        <v>90</v>
      </c>
      <c r="AE29" s="48" t="s">
        <v>90</v>
      </c>
      <c r="AF29" s="106" t="s">
        <v>90</v>
      </c>
      <c r="AG29" s="112">
        <v>49063004</v>
      </c>
      <c r="AH29" s="49">
        <f t="shared" si="9"/>
        <v>1336</v>
      </c>
      <c r="AI29" s="50">
        <f t="shared" si="8"/>
        <v>229.55326460481098</v>
      </c>
      <c r="AJ29" s="95">
        <v>1</v>
      </c>
      <c r="AK29" s="95">
        <v>0</v>
      </c>
      <c r="AL29" s="95">
        <v>1</v>
      </c>
      <c r="AM29" s="95">
        <v>1</v>
      </c>
      <c r="AN29" s="95">
        <v>1</v>
      </c>
      <c r="AO29" s="95">
        <v>0</v>
      </c>
      <c r="AP29" s="107">
        <v>11105132</v>
      </c>
      <c r="AQ29" s="107">
        <f t="shared" si="1"/>
        <v>0</v>
      </c>
      <c r="AR29" s="51"/>
      <c r="AS29" s="52" t="s">
        <v>113</v>
      </c>
      <c r="AY29" s="97"/>
    </row>
    <row r="30" spans="1:51" x14ac:dyDescent="0.25">
      <c r="B30" s="40">
        <v>2.7916666666666701</v>
      </c>
      <c r="C30" s="40">
        <v>0.83333333333333703</v>
      </c>
      <c r="D30" s="102">
        <v>4</v>
      </c>
      <c r="E30" s="41">
        <f t="shared" si="0"/>
        <v>2.8169014084507045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135</v>
      </c>
      <c r="P30" s="103">
        <v>138</v>
      </c>
      <c r="Q30" s="103">
        <v>12214283</v>
      </c>
      <c r="R30" s="46">
        <f t="shared" si="4"/>
        <v>5733</v>
      </c>
      <c r="S30" s="47">
        <f t="shared" si="5"/>
        <v>137.59200000000001</v>
      </c>
      <c r="T30" s="47">
        <f t="shared" si="6"/>
        <v>5.7329999999999997</v>
      </c>
      <c r="U30" s="104">
        <v>2.2000000000000002</v>
      </c>
      <c r="V30" s="104">
        <f t="shared" si="7"/>
        <v>2.2000000000000002</v>
      </c>
      <c r="W30" s="105" t="s">
        <v>127</v>
      </c>
      <c r="X30" s="107">
        <v>1005</v>
      </c>
      <c r="Y30" s="107">
        <v>0</v>
      </c>
      <c r="Z30" s="107">
        <v>1186</v>
      </c>
      <c r="AA30" s="107">
        <v>1185</v>
      </c>
      <c r="AB30" s="107">
        <v>1187</v>
      </c>
      <c r="AC30" s="48" t="s">
        <v>90</v>
      </c>
      <c r="AD30" s="48" t="s">
        <v>90</v>
      </c>
      <c r="AE30" s="48" t="s">
        <v>90</v>
      </c>
      <c r="AF30" s="106" t="s">
        <v>90</v>
      </c>
      <c r="AG30" s="112">
        <v>49064324</v>
      </c>
      <c r="AH30" s="49">
        <f t="shared" si="9"/>
        <v>1320</v>
      </c>
      <c r="AI30" s="50">
        <f t="shared" si="8"/>
        <v>230.24594453165884</v>
      </c>
      <c r="AJ30" s="95">
        <v>1</v>
      </c>
      <c r="AK30" s="95">
        <v>0</v>
      </c>
      <c r="AL30" s="95">
        <v>1</v>
      </c>
      <c r="AM30" s="95">
        <v>1</v>
      </c>
      <c r="AN30" s="95">
        <v>1</v>
      </c>
      <c r="AO30" s="95">
        <v>0</v>
      </c>
      <c r="AP30" s="107">
        <v>11105132</v>
      </c>
      <c r="AQ30" s="107">
        <f t="shared" si="1"/>
        <v>0</v>
      </c>
      <c r="AR30" s="51"/>
      <c r="AS30" s="52" t="s">
        <v>113</v>
      </c>
      <c r="AV30" s="273" t="s">
        <v>117</v>
      </c>
      <c r="AW30" s="273"/>
      <c r="AY30" s="97"/>
    </row>
    <row r="31" spans="1:51" x14ac:dyDescent="0.25">
      <c r="B31" s="40">
        <v>2.8333333333333299</v>
      </c>
      <c r="C31" s="40">
        <v>0.875000000000004</v>
      </c>
      <c r="D31" s="102">
        <v>4</v>
      </c>
      <c r="E31" s="41">
        <f t="shared" si="0"/>
        <v>2.8169014084507045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131</v>
      </c>
      <c r="P31" s="103">
        <v>137</v>
      </c>
      <c r="Q31" s="103">
        <v>12220031</v>
      </c>
      <c r="R31" s="46">
        <f t="shared" si="4"/>
        <v>5748</v>
      </c>
      <c r="S31" s="47">
        <f t="shared" si="5"/>
        <v>137.952</v>
      </c>
      <c r="T31" s="47">
        <f t="shared" si="6"/>
        <v>5.7480000000000002</v>
      </c>
      <c r="U31" s="104">
        <v>1.9</v>
      </c>
      <c r="V31" s="104">
        <f t="shared" si="7"/>
        <v>1.9</v>
      </c>
      <c r="W31" s="105" t="s">
        <v>127</v>
      </c>
      <c r="X31" s="107">
        <v>1065</v>
      </c>
      <c r="Y31" s="107">
        <v>0</v>
      </c>
      <c r="Z31" s="107">
        <v>1186</v>
      </c>
      <c r="AA31" s="107">
        <v>1185</v>
      </c>
      <c r="AB31" s="107">
        <v>1187</v>
      </c>
      <c r="AC31" s="48" t="s">
        <v>90</v>
      </c>
      <c r="AD31" s="48" t="s">
        <v>90</v>
      </c>
      <c r="AE31" s="48" t="s">
        <v>90</v>
      </c>
      <c r="AF31" s="106" t="s">
        <v>90</v>
      </c>
      <c r="AG31" s="112">
        <v>49065664</v>
      </c>
      <c r="AH31" s="49">
        <f t="shared" si="9"/>
        <v>1340</v>
      </c>
      <c r="AI31" s="50">
        <f t="shared" si="8"/>
        <v>233.12456506610994</v>
      </c>
      <c r="AJ31" s="95">
        <v>1</v>
      </c>
      <c r="AK31" s="95">
        <v>0</v>
      </c>
      <c r="AL31" s="95">
        <v>1</v>
      </c>
      <c r="AM31" s="95">
        <v>1</v>
      </c>
      <c r="AN31" s="95">
        <v>1</v>
      </c>
      <c r="AO31" s="95">
        <v>0</v>
      </c>
      <c r="AP31" s="107">
        <v>11105132</v>
      </c>
      <c r="AQ31" s="107">
        <f t="shared" si="1"/>
        <v>0</v>
      </c>
      <c r="AR31" s="51"/>
      <c r="AS31" s="52" t="s">
        <v>113</v>
      </c>
      <c r="AV31" s="59" t="s">
        <v>29</v>
      </c>
      <c r="AW31" s="59" t="s">
        <v>74</v>
      </c>
      <c r="AY31" s="97"/>
    </row>
    <row r="32" spans="1:51" x14ac:dyDescent="0.25">
      <c r="B32" s="40">
        <v>2.875</v>
      </c>
      <c r="C32" s="40">
        <v>0.91666666666667096</v>
      </c>
      <c r="D32" s="102">
        <v>3</v>
      </c>
      <c r="E32" s="41">
        <f t="shared" si="0"/>
        <v>2.1126760563380285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132</v>
      </c>
      <c r="P32" s="103">
        <v>131</v>
      </c>
      <c r="Q32" s="103">
        <v>12226020</v>
      </c>
      <c r="R32" s="46">
        <f t="shared" si="4"/>
        <v>5989</v>
      </c>
      <c r="S32" s="47">
        <f t="shared" si="5"/>
        <v>143.73599999999999</v>
      </c>
      <c r="T32" s="47">
        <f t="shared" si="6"/>
        <v>5.9889999999999999</v>
      </c>
      <c r="U32" s="104">
        <v>1.8</v>
      </c>
      <c r="V32" s="104">
        <f t="shared" si="7"/>
        <v>1.8</v>
      </c>
      <c r="W32" s="105" t="s">
        <v>127</v>
      </c>
      <c r="X32" s="107">
        <v>1043</v>
      </c>
      <c r="Y32" s="107">
        <v>0</v>
      </c>
      <c r="Z32" s="107">
        <v>1186</v>
      </c>
      <c r="AA32" s="107">
        <v>1185</v>
      </c>
      <c r="AB32" s="107">
        <v>1186</v>
      </c>
      <c r="AC32" s="48" t="s">
        <v>90</v>
      </c>
      <c r="AD32" s="48" t="s">
        <v>90</v>
      </c>
      <c r="AE32" s="48" t="s">
        <v>90</v>
      </c>
      <c r="AF32" s="106" t="s">
        <v>90</v>
      </c>
      <c r="AG32" s="112">
        <v>49067108</v>
      </c>
      <c r="AH32" s="49">
        <f t="shared" si="9"/>
        <v>1444</v>
      </c>
      <c r="AI32" s="50">
        <f t="shared" si="8"/>
        <v>241.10869928201703</v>
      </c>
      <c r="AJ32" s="95">
        <v>1</v>
      </c>
      <c r="AK32" s="95">
        <v>0</v>
      </c>
      <c r="AL32" s="95">
        <v>1</v>
      </c>
      <c r="AM32" s="95">
        <v>1</v>
      </c>
      <c r="AN32" s="95">
        <v>1</v>
      </c>
      <c r="AO32" s="95">
        <v>0</v>
      </c>
      <c r="AP32" s="107">
        <v>11105132</v>
      </c>
      <c r="AQ32" s="107">
        <f t="shared" si="1"/>
        <v>0</v>
      </c>
      <c r="AR32" s="53">
        <v>1.06</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3</v>
      </c>
      <c r="E33" s="41">
        <f t="shared" si="0"/>
        <v>2.1126760563380285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131</v>
      </c>
      <c r="P33" s="103">
        <v>126</v>
      </c>
      <c r="Q33" s="103">
        <v>12231243</v>
      </c>
      <c r="R33" s="46">
        <f t="shared" si="4"/>
        <v>5223</v>
      </c>
      <c r="S33" s="47">
        <f t="shared" si="5"/>
        <v>125.352</v>
      </c>
      <c r="T33" s="47">
        <f t="shared" si="6"/>
        <v>5.2229999999999999</v>
      </c>
      <c r="U33" s="104">
        <v>2.5</v>
      </c>
      <c r="V33" s="104">
        <f t="shared" si="7"/>
        <v>2.5</v>
      </c>
      <c r="W33" s="105" t="s">
        <v>131</v>
      </c>
      <c r="X33" s="107">
        <v>0</v>
      </c>
      <c r="Y33" s="107">
        <v>0</v>
      </c>
      <c r="Z33" s="107">
        <v>1186</v>
      </c>
      <c r="AA33" s="107">
        <v>1185</v>
      </c>
      <c r="AB33" s="107">
        <v>1186</v>
      </c>
      <c r="AC33" s="48" t="s">
        <v>90</v>
      </c>
      <c r="AD33" s="48" t="s">
        <v>90</v>
      </c>
      <c r="AE33" s="48" t="s">
        <v>90</v>
      </c>
      <c r="AF33" s="106" t="s">
        <v>90</v>
      </c>
      <c r="AG33" s="112">
        <v>49068328</v>
      </c>
      <c r="AH33" s="49">
        <f t="shared" si="9"/>
        <v>1220</v>
      </c>
      <c r="AI33" s="50">
        <f t="shared" si="8"/>
        <v>233.58223243346737</v>
      </c>
      <c r="AJ33" s="95">
        <v>0</v>
      </c>
      <c r="AK33" s="95">
        <v>0</v>
      </c>
      <c r="AL33" s="95">
        <v>1</v>
      </c>
      <c r="AM33" s="95">
        <v>1</v>
      </c>
      <c r="AN33" s="95">
        <v>1</v>
      </c>
      <c r="AO33" s="95">
        <v>0.4</v>
      </c>
      <c r="AP33" s="107">
        <v>11105450</v>
      </c>
      <c r="AQ33" s="107">
        <f t="shared" si="1"/>
        <v>318</v>
      </c>
      <c r="AR33" s="51"/>
      <c r="AS33" s="52" t="s">
        <v>113</v>
      </c>
      <c r="AY33" s="97"/>
    </row>
    <row r="34" spans="2:51" x14ac:dyDescent="0.25">
      <c r="B34" s="40">
        <v>2.9583333333333299</v>
      </c>
      <c r="C34" s="40">
        <v>1</v>
      </c>
      <c r="D34" s="102">
        <v>3</v>
      </c>
      <c r="E34" s="41">
        <f t="shared" si="0"/>
        <v>2.1126760563380285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133</v>
      </c>
      <c r="P34" s="103">
        <v>124</v>
      </c>
      <c r="Q34" s="103">
        <v>12236354</v>
      </c>
      <c r="R34" s="46">
        <f t="shared" si="4"/>
        <v>5111</v>
      </c>
      <c r="S34" s="47">
        <f t="shared" si="5"/>
        <v>122.664</v>
      </c>
      <c r="T34" s="47">
        <f t="shared" si="6"/>
        <v>5.1109999999999998</v>
      </c>
      <c r="U34" s="104">
        <v>3.2</v>
      </c>
      <c r="V34" s="104">
        <f t="shared" si="7"/>
        <v>3.2</v>
      </c>
      <c r="W34" s="105" t="s">
        <v>131</v>
      </c>
      <c r="X34" s="107">
        <v>0</v>
      </c>
      <c r="Y34" s="107">
        <v>0</v>
      </c>
      <c r="Z34" s="107">
        <v>1186</v>
      </c>
      <c r="AA34" s="107">
        <v>1185</v>
      </c>
      <c r="AB34" s="107">
        <v>1186</v>
      </c>
      <c r="AC34" s="48" t="s">
        <v>90</v>
      </c>
      <c r="AD34" s="48" t="s">
        <v>90</v>
      </c>
      <c r="AE34" s="48" t="s">
        <v>90</v>
      </c>
      <c r="AF34" s="106" t="s">
        <v>90</v>
      </c>
      <c r="AG34" s="112">
        <v>49069544</v>
      </c>
      <c r="AH34" s="49">
        <f t="shared" si="9"/>
        <v>1216</v>
      </c>
      <c r="AI34" s="50">
        <f t="shared" si="8"/>
        <v>237.9182156133829</v>
      </c>
      <c r="AJ34" s="95">
        <v>0</v>
      </c>
      <c r="AK34" s="95">
        <v>0</v>
      </c>
      <c r="AL34" s="95">
        <v>1</v>
      </c>
      <c r="AM34" s="95">
        <v>1</v>
      </c>
      <c r="AN34" s="95">
        <v>1</v>
      </c>
      <c r="AO34" s="95">
        <v>0.4</v>
      </c>
      <c r="AP34" s="107">
        <v>11105760</v>
      </c>
      <c r="AQ34" s="107">
        <f t="shared" si="1"/>
        <v>310</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131461</v>
      </c>
      <c r="S35" s="65">
        <f>AVERAGE(S11:S34)</f>
        <v>131.46099999999998</v>
      </c>
      <c r="T35" s="65">
        <f>SUM(T11:T34)</f>
        <v>131.46100000000001</v>
      </c>
      <c r="U35" s="104"/>
      <c r="V35" s="91"/>
      <c r="W35" s="57"/>
      <c r="X35" s="85"/>
      <c r="Y35" s="86"/>
      <c r="Z35" s="86"/>
      <c r="AA35" s="86"/>
      <c r="AB35" s="87"/>
      <c r="AC35" s="85"/>
      <c r="AD35" s="86"/>
      <c r="AE35" s="87"/>
      <c r="AF35" s="88"/>
      <c r="AG35" s="66">
        <f>AG34-AG10</f>
        <v>30400</v>
      </c>
      <c r="AH35" s="67">
        <f>SUM(AH11:AH34)</f>
        <v>30400</v>
      </c>
      <c r="AI35" s="68">
        <f>$AH$35/$T35</f>
        <v>231.24729007081947</v>
      </c>
      <c r="AJ35" s="95"/>
      <c r="AK35" s="95"/>
      <c r="AL35" s="95"/>
      <c r="AM35" s="95"/>
      <c r="AN35" s="95"/>
      <c r="AO35" s="69"/>
      <c r="AP35" s="70">
        <f>AP34-AP10</f>
        <v>3647</v>
      </c>
      <c r="AQ35" s="71">
        <f>SUM(AQ11:AQ34)</f>
        <v>3647</v>
      </c>
      <c r="AR35" s="72">
        <f>AVERAGE(AR11:AR34)</f>
        <v>1.1216666666666668</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34" t="s">
        <v>138</v>
      </c>
      <c r="C41" s="131"/>
      <c r="D41" s="131"/>
      <c r="E41" s="131"/>
      <c r="F41" s="131"/>
      <c r="G41" s="131"/>
      <c r="H41" s="131"/>
      <c r="I41" s="132"/>
      <c r="J41" s="132"/>
      <c r="K41" s="132"/>
      <c r="L41" s="132"/>
      <c r="M41" s="132"/>
      <c r="N41" s="132"/>
      <c r="O41" s="132"/>
      <c r="P41" s="132"/>
      <c r="Q41" s="132"/>
      <c r="R41" s="132"/>
      <c r="S41" s="133"/>
      <c r="T41" s="133"/>
      <c r="U41" s="133"/>
      <c r="V41" s="133"/>
      <c r="W41" s="98"/>
      <c r="X41" s="98"/>
      <c r="Y41" s="98"/>
      <c r="Z41" s="98"/>
      <c r="AA41" s="98"/>
      <c r="AB41" s="98"/>
      <c r="AC41" s="98"/>
      <c r="AD41" s="98"/>
      <c r="AE41" s="98"/>
      <c r="AM41" s="20"/>
      <c r="AN41" s="96"/>
      <c r="AO41" s="96"/>
      <c r="AP41" s="96"/>
      <c r="AQ41" s="96"/>
      <c r="AR41" s="98"/>
      <c r="AV41" s="73"/>
      <c r="AW41" s="73"/>
      <c r="AY41" s="97"/>
    </row>
    <row r="42" spans="2:51" x14ac:dyDescent="0.25">
      <c r="B42" s="135" t="s">
        <v>162</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167</v>
      </c>
      <c r="C44" s="99"/>
      <c r="D44" s="99"/>
      <c r="E44" s="99"/>
      <c r="F44" s="150"/>
      <c r="G44" s="150"/>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150"/>
      <c r="D45" s="150"/>
      <c r="E45" s="150"/>
      <c r="F45" s="150"/>
      <c r="G45" s="150"/>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150"/>
      <c r="D46" s="150"/>
      <c r="E46" s="150"/>
      <c r="F46" s="150"/>
      <c r="G46" s="150"/>
      <c r="H46" s="150"/>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169</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64" t="s">
        <v>170</v>
      </c>
      <c r="C48" s="165"/>
      <c r="D48" s="165"/>
      <c r="E48" s="165"/>
      <c r="F48" s="165"/>
      <c r="G48" s="165"/>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66" t="s">
        <v>171</v>
      </c>
      <c r="C49" s="167"/>
      <c r="D49" s="163"/>
      <c r="E49" s="163"/>
      <c r="F49" s="163"/>
      <c r="G49" s="163"/>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66" t="s">
        <v>172</v>
      </c>
      <c r="C50" s="167"/>
      <c r="D50" s="163"/>
      <c r="E50" s="163"/>
      <c r="F50" s="163"/>
      <c r="G50" s="163"/>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168</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1:51" x14ac:dyDescent="0.25">
      <c r="B52" s="123" t="s">
        <v>132</v>
      </c>
      <c r="C52" s="114"/>
      <c r="D52" s="168"/>
      <c r="E52" s="169"/>
      <c r="F52" s="168"/>
      <c r="G52" s="168"/>
      <c r="H52" s="168"/>
      <c r="I52" s="168"/>
      <c r="J52" s="168"/>
      <c r="K52" s="168"/>
      <c r="L52" s="168"/>
      <c r="M52" s="168"/>
      <c r="N52" s="168"/>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1:51" x14ac:dyDescent="0.25">
      <c r="A53" s="161"/>
      <c r="B53" s="123" t="s">
        <v>133</v>
      </c>
      <c r="C53" s="99"/>
      <c r="D53" s="99"/>
      <c r="E53" s="99"/>
      <c r="F53" s="99"/>
      <c r="G53" s="99"/>
      <c r="H53" s="99"/>
      <c r="I53" s="162"/>
      <c r="J53" s="162"/>
      <c r="K53" s="162"/>
      <c r="L53" s="162"/>
      <c r="M53" s="162"/>
      <c r="N53" s="162"/>
      <c r="O53" s="100"/>
      <c r="P53" s="100"/>
      <c r="Q53" s="100"/>
      <c r="R53" s="100"/>
      <c r="S53" s="139"/>
      <c r="T53" s="83"/>
      <c r="U53" s="83"/>
      <c r="V53" s="83"/>
      <c r="W53" s="98"/>
      <c r="X53" s="98"/>
      <c r="Y53" s="98"/>
      <c r="Z53" s="98"/>
      <c r="AA53" s="98"/>
      <c r="AB53" s="98"/>
      <c r="AC53" s="98"/>
      <c r="AD53" s="98"/>
      <c r="AE53" s="98"/>
      <c r="AM53" s="20"/>
      <c r="AN53" s="96"/>
      <c r="AO53" s="96"/>
      <c r="AP53" s="96"/>
      <c r="AQ53" s="96"/>
      <c r="AR53" s="98"/>
      <c r="AV53" s="113"/>
      <c r="AW53" s="113"/>
      <c r="AY53" s="97"/>
    </row>
    <row r="54" spans="1:51" x14ac:dyDescent="0.25">
      <c r="B54" s="123" t="s">
        <v>149</v>
      </c>
      <c r="C54" s="99"/>
      <c r="D54" s="99"/>
      <c r="E54" s="99"/>
      <c r="F54" s="99"/>
      <c r="G54" s="99"/>
      <c r="H54" s="99"/>
      <c r="I54" s="100"/>
      <c r="J54" s="100"/>
      <c r="K54" s="100"/>
      <c r="L54" s="100"/>
      <c r="M54" s="100"/>
      <c r="N54" s="100"/>
      <c r="O54" s="100"/>
      <c r="P54" s="100"/>
      <c r="Q54" s="100"/>
      <c r="R54" s="100"/>
      <c r="S54" s="139"/>
      <c r="T54" s="83"/>
      <c r="U54" s="83"/>
      <c r="V54" s="83"/>
      <c r="W54" s="98"/>
      <c r="X54" s="98"/>
      <c r="Y54" s="98"/>
      <c r="Z54" s="98"/>
      <c r="AA54" s="98"/>
      <c r="AB54" s="98"/>
      <c r="AC54" s="98"/>
      <c r="AD54" s="98"/>
      <c r="AE54" s="98"/>
      <c r="AM54" s="20"/>
      <c r="AN54" s="96"/>
      <c r="AO54" s="96"/>
      <c r="AP54" s="96"/>
      <c r="AQ54" s="96"/>
      <c r="AR54" s="98"/>
      <c r="AV54" s="113"/>
      <c r="AW54" s="113"/>
      <c r="AY54" s="97"/>
    </row>
    <row r="55" spans="1:51" x14ac:dyDescent="0.25">
      <c r="B55" s="123" t="s">
        <v>136</v>
      </c>
      <c r="C55" s="99"/>
      <c r="D55" s="99"/>
      <c r="E55" s="99"/>
      <c r="F55" s="99"/>
      <c r="G55" s="99"/>
      <c r="H55" s="99"/>
      <c r="I55" s="100"/>
      <c r="J55" s="100"/>
      <c r="K55" s="100"/>
      <c r="L55" s="100"/>
      <c r="M55" s="100"/>
      <c r="N55" s="100"/>
      <c r="O55" s="100"/>
      <c r="P55" s="100"/>
      <c r="Q55" s="100"/>
      <c r="R55" s="100"/>
      <c r="S55" s="138"/>
      <c r="T55" s="83"/>
      <c r="U55" s="83"/>
      <c r="V55" s="83"/>
      <c r="W55" s="98"/>
      <c r="X55" s="98"/>
      <c r="Y55" s="98"/>
      <c r="Z55" s="98"/>
      <c r="AA55" s="98"/>
      <c r="AB55" s="98"/>
      <c r="AC55" s="98"/>
      <c r="AD55" s="98"/>
      <c r="AE55" s="98"/>
      <c r="AM55" s="20"/>
      <c r="AN55" s="96"/>
      <c r="AO55" s="96"/>
      <c r="AP55" s="96"/>
      <c r="AQ55" s="96"/>
      <c r="AR55" s="98"/>
      <c r="AV55" s="113"/>
      <c r="AW55" s="113"/>
      <c r="AY55" s="97"/>
    </row>
    <row r="56" spans="1:51" x14ac:dyDescent="0.25">
      <c r="B56" s="127" t="s">
        <v>152</v>
      </c>
      <c r="C56" s="128"/>
      <c r="D56" s="128"/>
      <c r="E56" s="128"/>
      <c r="F56" s="128"/>
      <c r="G56" s="128"/>
      <c r="H56" s="128"/>
      <c r="I56" s="129"/>
      <c r="J56" s="129"/>
      <c r="K56" s="129"/>
      <c r="L56" s="129"/>
      <c r="M56" s="129"/>
      <c r="N56" s="129"/>
      <c r="O56" s="129"/>
      <c r="P56" s="129"/>
      <c r="Q56" s="129"/>
      <c r="R56" s="129"/>
      <c r="S56" s="138"/>
      <c r="T56" s="83"/>
      <c r="U56" s="83"/>
      <c r="V56" s="83"/>
      <c r="W56" s="98"/>
      <c r="X56" s="98"/>
      <c r="Y56" s="98"/>
      <c r="Z56" s="98"/>
      <c r="AA56" s="98"/>
      <c r="AB56" s="98"/>
      <c r="AC56" s="98"/>
      <c r="AD56" s="98"/>
      <c r="AE56" s="98"/>
      <c r="AM56" s="20"/>
      <c r="AN56" s="96"/>
      <c r="AO56" s="96"/>
      <c r="AP56" s="96"/>
      <c r="AQ56" s="96"/>
      <c r="AR56" s="98"/>
      <c r="AV56" s="113"/>
      <c r="AW56" s="113"/>
      <c r="AY56" s="97"/>
    </row>
    <row r="57" spans="1:51" x14ac:dyDescent="0.25">
      <c r="B57" s="114" t="s">
        <v>147</v>
      </c>
      <c r="C57" s="99"/>
      <c r="D57" s="99"/>
      <c r="E57" s="99"/>
      <c r="F57" s="99"/>
      <c r="G57" s="99"/>
      <c r="H57" s="99"/>
      <c r="I57" s="100"/>
      <c r="J57" s="100"/>
      <c r="K57" s="100"/>
      <c r="L57" s="100"/>
      <c r="M57" s="100"/>
      <c r="N57" s="100"/>
      <c r="O57" s="100"/>
      <c r="P57" s="100"/>
      <c r="Q57" s="100"/>
      <c r="R57" s="100"/>
      <c r="S57" s="83"/>
      <c r="T57" s="83"/>
      <c r="U57" s="83"/>
      <c r="V57" s="83"/>
      <c r="W57" s="98"/>
      <c r="X57" s="98"/>
      <c r="Y57" s="98"/>
      <c r="Z57" s="98"/>
      <c r="AA57" s="98"/>
      <c r="AB57" s="98"/>
      <c r="AC57" s="98"/>
      <c r="AD57" s="98"/>
      <c r="AE57" s="98"/>
      <c r="AM57" s="20"/>
      <c r="AN57" s="96"/>
      <c r="AO57" s="96"/>
      <c r="AP57" s="96"/>
      <c r="AQ57" s="96"/>
      <c r="AR57" s="98"/>
      <c r="AV57" s="113"/>
      <c r="AW57" s="113"/>
      <c r="AY57" s="97"/>
    </row>
    <row r="58" spans="1:51" x14ac:dyDescent="0.25">
      <c r="B58" s="123" t="s">
        <v>134</v>
      </c>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1:51" x14ac:dyDescent="0.25">
      <c r="B59" s="114" t="s">
        <v>173</v>
      </c>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1:51" x14ac:dyDescent="0.25">
      <c r="B60" s="114"/>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1: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1: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1: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1: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136"/>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A71" s="98"/>
      <c r="B71" s="116"/>
      <c r="C71" s="115"/>
      <c r="D71" s="109"/>
      <c r="E71" s="115"/>
      <c r="F71" s="115"/>
      <c r="G71" s="99"/>
      <c r="H71" s="99"/>
      <c r="I71" s="99"/>
      <c r="J71" s="100"/>
      <c r="K71" s="100"/>
      <c r="L71" s="100"/>
      <c r="M71" s="100"/>
      <c r="N71" s="100"/>
      <c r="O71" s="100"/>
      <c r="P71" s="100"/>
      <c r="Q71" s="100"/>
      <c r="R71" s="100"/>
      <c r="S71" s="100"/>
      <c r="T71" s="101"/>
      <c r="U71" s="79"/>
      <c r="V71" s="79"/>
      <c r="AS71" s="94"/>
      <c r="AT71" s="94"/>
      <c r="AU71" s="94"/>
      <c r="AV71" s="94"/>
      <c r="AW71" s="94"/>
      <c r="AX71" s="94"/>
      <c r="AY71" s="94"/>
    </row>
    <row r="72" spans="1:51" x14ac:dyDescent="0.25">
      <c r="A72" s="98"/>
      <c r="B72" s="117"/>
      <c r="C72" s="118"/>
      <c r="D72" s="119"/>
      <c r="E72" s="118"/>
      <c r="F72" s="118"/>
      <c r="G72" s="118"/>
      <c r="H72" s="118"/>
      <c r="I72" s="118"/>
      <c r="J72" s="120"/>
      <c r="K72" s="120"/>
      <c r="L72" s="120"/>
      <c r="M72" s="120"/>
      <c r="N72" s="120"/>
      <c r="O72" s="120"/>
      <c r="P72" s="120"/>
      <c r="Q72" s="120"/>
      <c r="R72" s="120"/>
      <c r="S72" s="120"/>
      <c r="T72" s="121"/>
      <c r="U72" s="122"/>
      <c r="V72" s="122"/>
      <c r="AS72" s="94"/>
      <c r="AT72" s="94"/>
      <c r="AU72" s="94"/>
      <c r="AV72" s="94"/>
      <c r="AW72" s="94"/>
      <c r="AX72" s="94"/>
      <c r="AY72" s="94"/>
    </row>
    <row r="73" spans="1:51" x14ac:dyDescent="0.25">
      <c r="A73" s="98"/>
      <c r="B73" s="117"/>
      <c r="C73" s="118"/>
      <c r="D73" s="119"/>
      <c r="E73" s="118"/>
      <c r="F73" s="118"/>
      <c r="G73" s="118"/>
      <c r="H73" s="118"/>
      <c r="I73" s="118"/>
      <c r="J73" s="120"/>
      <c r="K73" s="120"/>
      <c r="L73" s="120"/>
      <c r="M73" s="120"/>
      <c r="N73" s="120"/>
      <c r="O73" s="120"/>
      <c r="P73" s="120"/>
      <c r="Q73" s="120"/>
      <c r="R73" s="120"/>
      <c r="S73" s="120"/>
      <c r="T73" s="121"/>
      <c r="U73" s="122"/>
      <c r="V73" s="122"/>
      <c r="AS73" s="94"/>
      <c r="AT73" s="94"/>
      <c r="AU73" s="94"/>
      <c r="AV73" s="94"/>
      <c r="AW73" s="94"/>
      <c r="AX73" s="94"/>
      <c r="AY73" s="94"/>
    </row>
    <row r="74" spans="1:51" x14ac:dyDescent="0.25">
      <c r="A74" s="98"/>
      <c r="B74" s="117"/>
      <c r="C74" s="118"/>
      <c r="D74" s="119"/>
      <c r="E74" s="118"/>
      <c r="F74" s="118"/>
      <c r="G74" s="118"/>
      <c r="H74" s="118"/>
      <c r="I74" s="118"/>
      <c r="J74" s="120"/>
      <c r="K74" s="120"/>
      <c r="L74" s="120"/>
      <c r="M74" s="120"/>
      <c r="N74" s="120"/>
      <c r="O74" s="120"/>
      <c r="P74" s="120"/>
      <c r="Q74" s="120"/>
      <c r="R74" s="120"/>
      <c r="S74" s="120"/>
      <c r="T74" s="121"/>
      <c r="U74" s="122"/>
      <c r="V74" s="122"/>
      <c r="AS74" s="94"/>
      <c r="AT74" s="94"/>
      <c r="AU74" s="94"/>
      <c r="AV74" s="94"/>
      <c r="AW74" s="94"/>
      <c r="AX74" s="94"/>
      <c r="AY74" s="94"/>
    </row>
    <row r="75" spans="1:51" x14ac:dyDescent="0.25">
      <c r="O75" s="12"/>
      <c r="P75" s="96"/>
      <c r="Q75" s="96"/>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R78" s="96"/>
      <c r="S78" s="96"/>
      <c r="AS78" s="94"/>
      <c r="AT78" s="94"/>
      <c r="AU78" s="94"/>
      <c r="AV78" s="94"/>
      <c r="AW78" s="94"/>
      <c r="AX78" s="94"/>
      <c r="AY78" s="94"/>
    </row>
    <row r="79" spans="1:51" x14ac:dyDescent="0.25">
      <c r="O79" s="12"/>
      <c r="P79" s="96"/>
      <c r="Q79" s="96"/>
      <c r="R79" s="96"/>
      <c r="S79" s="96"/>
      <c r="T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T81" s="96"/>
      <c r="AS81" s="94"/>
      <c r="AT81" s="94"/>
      <c r="AU81" s="94"/>
      <c r="AV81" s="94"/>
      <c r="AW81" s="94"/>
      <c r="AX81" s="94"/>
      <c r="AY81" s="94"/>
    </row>
    <row r="82" spans="15:51" x14ac:dyDescent="0.25">
      <c r="O82" s="96"/>
      <c r="Q82" s="96"/>
      <c r="R82" s="96"/>
      <c r="S82" s="96"/>
      <c r="AS82" s="94"/>
      <c r="AT82" s="94"/>
      <c r="AU82" s="94"/>
      <c r="AV82" s="94"/>
      <c r="AW82" s="94"/>
      <c r="AX82" s="94"/>
      <c r="AY82" s="94"/>
    </row>
    <row r="83" spans="15:51" x14ac:dyDescent="0.25">
      <c r="O83" s="12"/>
      <c r="P83" s="96"/>
      <c r="Q83" s="96"/>
      <c r="R83" s="96"/>
      <c r="S83" s="96"/>
      <c r="T83" s="96"/>
      <c r="AS83" s="94"/>
      <c r="AT83" s="94"/>
      <c r="AU83" s="94"/>
      <c r="AV83" s="94"/>
      <c r="AW83" s="94"/>
      <c r="AX83" s="94"/>
      <c r="AY83" s="94"/>
    </row>
    <row r="84" spans="15:51" x14ac:dyDescent="0.25">
      <c r="O84" s="12"/>
      <c r="P84" s="96"/>
      <c r="Q84" s="96"/>
      <c r="R84" s="96"/>
      <c r="S84" s="96"/>
      <c r="T84" s="96"/>
      <c r="U84" s="96"/>
      <c r="AS84" s="94"/>
      <c r="AT84" s="94"/>
      <c r="AU84" s="94"/>
      <c r="AV84" s="94"/>
      <c r="AW84" s="94"/>
      <c r="AX84" s="94"/>
      <c r="AY84" s="94"/>
    </row>
    <row r="85" spans="15:51" x14ac:dyDescent="0.25">
      <c r="O85" s="12"/>
      <c r="P85" s="96"/>
      <c r="T85" s="96"/>
      <c r="U85" s="96"/>
      <c r="AS85" s="94"/>
      <c r="AT85" s="94"/>
      <c r="AU85" s="94"/>
      <c r="AV85" s="94"/>
      <c r="AW85" s="94"/>
      <c r="AX85" s="94"/>
      <c r="AY85" s="94"/>
    </row>
    <row r="97" spans="45:51" x14ac:dyDescent="0.25">
      <c r="AS97" s="94"/>
      <c r="AT97" s="94"/>
      <c r="AU97" s="94"/>
      <c r="AV97" s="94"/>
      <c r="AW97" s="94"/>
      <c r="AX97" s="94"/>
      <c r="AY97" s="94"/>
    </row>
  </sheetData>
  <protectedRanges>
    <protectedRange sqref="S71:T74"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1:R74" name="Range2_12_1_6_1_1"/>
    <protectedRange sqref="L71:M74" name="Range2_2_12_1_7_1_1"/>
    <protectedRange sqref="AS11:AS15" name="Range1_4_1_1_1_1"/>
    <protectedRange sqref="J11:J15 J26:J34" name="Range1_1_2_1_10_1_1_1_1"/>
    <protectedRange sqref="S38:S70" name="Range2_12_3_1_1_1_1"/>
    <protectedRange sqref="D38:H38 N58:R70 N38:R47 O48:R52" name="Range2_12_1_3_1_1_1_1"/>
    <protectedRange sqref="I38:M38 E58:M70 E39:M43 F44:M44 E45:M47" name="Range2_2_12_1_6_1_1_1_1"/>
    <protectedRange sqref="D58:D70 D39:D43 D45:D47" name="Range2_1_1_1_1_11_1_1_1_1_1_1"/>
    <protectedRange sqref="C58:C70 C39:C43 C45:C47" name="Range2_1_2_1_1_1_1_1"/>
    <protectedRange sqref="C38" name="Range2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1:K74" name="Range2_2_12_1_4_1_1_1_1_1_1_1_1_1_1_1_1_1_1_1"/>
    <protectedRange sqref="I71:I74" name="Range2_2_12_1_7_1_1_2_2_1_2"/>
    <protectedRange sqref="F71:H74" name="Range2_2_12_1_3_1_2_1_1_1_1_2_1_1_1_1_1_1_1_1_1_1_1"/>
    <protectedRange sqref="E71: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4" name="Range2_2_12_1_6_1_1_1_1_2"/>
    <protectedRange sqref="D44" name="Range2_1_1_1_1_11_1_1_1_1_1_1_2"/>
    <protectedRange sqref="C44" name="Range2_1_2_1_1_1_1_1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N57:R57" name="Range2_12_1_3_1_1_1_1_2_1_2_2_2_2_2_2_2_2_2"/>
    <protectedRange sqref="I57:M57" name="Range2_2_12_1_6_1_1_1_1_3_1_2_2_2_3_2_2_2_2_2"/>
    <protectedRange sqref="E57:H57" name="Range2_2_12_1_6_1_1_1_1_2_2_1_2_2_2_2_2_2_2_2_2"/>
    <protectedRange sqref="D57" name="Range2_1_1_1_1_11_1_1_1_1_1_1_2_2_1_2_2_2_2_2_2_2_2_2"/>
    <protectedRange sqref="C57" name="Range2_1_2_1_1_1_1_1_2_1_2_1_2_2_2_2_2_2_2_2_2_2"/>
    <protectedRange sqref="N56:R56" name="Range2_12_1_3_1_1_1_1_2_1_2_2_2_2_2_2_2_2_2_2"/>
    <protectedRange sqref="I56:M56" name="Range2_2_12_1_6_1_1_1_1_3_1_2_2_2_3_2_2_2_2_2_2"/>
    <protectedRange sqref="E56:H56" name="Range2_2_12_1_6_1_1_1_1_2_2_1_2_2_2_2_2_2_2_2_2_2"/>
    <protectedRange sqref="D56" name="Range2_1_1_1_1_11_1_1_1_1_1_1_2_2_1_2_2_2_2_2_2_2_2_2_2"/>
    <protectedRange sqref="N55:R55" name="Range2_12_1_3_1_1_1_1_2_1_2_2_2_2_2_2_3_2_2_2_2_2_2"/>
    <protectedRange sqref="I55:M55" name="Range2_2_12_1_6_1_1_1_1_3_1_2_2_2_3_2_2_3_2_2_2_2_2_2"/>
    <protectedRange sqref="G55:H55" name="Range2_2_12_1_6_1_1_1_1_2_2_1_2_2_2_2_2_2_3_2_2_2_2_2_2"/>
    <protectedRange sqref="E55:F55" name="Range2_2_12_1_6_1_1_1_1_3_1_2_2_2_1_2_2_2_2_2_2_2_2_2_2_2_2_2"/>
    <protectedRange sqref="D55" name="Range2_1_1_1_1_11_1_1_1_1_1_1_3_1_2_2_2_1_2_2_2_2_2_2_2_2_2_2_2_2_2"/>
    <protectedRange sqref="N54:R54 O53:R53" name="Range2_12_1_3_1_1_1_1_2_1_2_2_2_2_2_2_3_2_2_2_2_2_2_2_2"/>
    <protectedRange sqref="I54:M54" name="Range2_2_12_1_6_1_1_1_1_3_1_2_2_2_3_2_2_3_2_2_2_2_2_2_2_2"/>
    <protectedRange sqref="G54:H54" name="Range2_2_12_1_6_1_1_1_1_2_2_1_2_2_2_2_2_2_3_2_2_2_2_2_2_2_2"/>
    <protectedRange sqref="E54:F54" name="Range2_2_12_1_6_1_1_1_1_3_1_2_2_2_1_2_2_2_2_2_2_2_2_2_2_2_2_2_2_2"/>
    <protectedRange sqref="D54" name="Range2_1_1_1_1_11_1_1_1_1_1_1_3_1_2_2_2_1_2_2_2_2_2_2_2_2_2_2_2_2_2_2_2"/>
    <protectedRange sqref="C56" name="Range2_1_2_1_1_1_1_1_2_1_2_1_2_2_2_2_2_2_2_2_2_2_2"/>
    <protectedRange sqref="C55" name="Range2_1_2_1_1_1_1_1_3_1_2_2_1_2_1_2_2_2_2_2_2_2_2_2_2_2_2_2_2"/>
    <protectedRange sqref="C54" name="Range2_1_2_1_1_1_1_1_3_1_2_2_1_2_1_2_2_2_2_2_2_2_2_2_2_2_2_2_2_2_2"/>
    <protectedRange sqref="Q10" name="Range1_16_3_1_1_1_1_1_4_1"/>
    <protectedRange sqref="AG10" name="Range1_16_3_1_1_1_1_1_3"/>
    <protectedRange sqref="AP10" name="Range1_16_3_1_1_1_1_1_5"/>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7" name="Range2_12_5_1_1_1_2_2_1_1_1_1_1_1_1_1_1_1_1_2_1_1_1_1_1_1_1_1_1_1_1_1_1_1_1_1_1_1_1_1_1_1_1_1_1_1_1_1_1_1_1_1_1_1_1_1_1_1_1_1_1_1_1_1_1_1_1_1_1_1_1_1_1_2_1_1_1_1_1_1_1_1_1_1_1_2_1_1_1_1_1_2_1_1_1_1_1_1_1_1_1_1_1_1_1_1_1_1_1_1_1_1_1_1_1_1_1_1_1_1_1_1_2__3"/>
    <protectedRange sqref="N50" name="Range2_12_1_3_1_1_1_1_2_2"/>
    <protectedRange sqref="H50:M50" name="Range2_2_12_1_6_1_1_1_1_2_2"/>
    <protectedRange sqref="N51" name="Range2_12_1_3_1_1_1_1_2_1_1"/>
    <protectedRange sqref="H51:M51" name="Range2_2_12_1_6_1_1_1_1_2_1_2"/>
    <protectedRange sqref="G52:N52" name="Range2_12_5_1_1_1_2_2_1_1_1_1_1_1_1_1_1_1_1_2_1_1_1_2_1_1_1_1_1_1_1_1_1_1_1_1_1_1_1_1_2_1_1_1_1_1_1_1_1_1_2_1_1_3_1_1_1_3_1_1_1_1_1_1_1_1_1_1_1_1_1_1_1_1_1_1_1_1_1_1_2_1_1_1_1_1_1_1_1_1_1_1_2_2_1_2_1_1_1_1_1_1_1_1_1_1_1_1_1_2_2_2_2_2_2_2_2_1_1_1"/>
    <protectedRange sqref="C52" name="Range2_12_5_1_1_1_1_1_2_1_1_1_1_1_1_1_1_1_1_1_1_1_1_1_1_1_1_1_1_2_1_1_1_1_1_1_1_1_1_1_1_1_1_3_1_1_1_2_1_1_1_1_1_1_1_1_1_1_1_1_2_1_1_1_1_1_1_1_1_1_1_1_1_1_1_1_1_1_1_1_1_1_1_1_1_1_1_1_1_3_1_2_1_1_1_2_2_1_2_1_1_1_1_1_1_1_1_1_1_1_1_1_1_1_1_1_1_1_2_1_1_1_1__1"/>
    <protectedRange sqref="N53" name="Range2_12_1_3_1_1_1_1_2_1_2_2_2_2_2_2_1_1_2_2_1"/>
    <protectedRange sqref="I53:M53" name="Range2_2_12_1_6_1_1_1_1_3_1_2_2_2_3_2_2_1_1_2_2_1"/>
    <protectedRange sqref="E53:H53" name="Range2_2_12_1_6_1_1_1_1_2_2_1_2_2_2_2_2_2_1_1_2_2_1"/>
    <protectedRange sqref="D53" name="Range2_1_1_1_1_11_1_1_1_1_1_1_2_2_1_2_2_2_2_2_2_1_1_2_2_1"/>
    <protectedRange sqref="C53" name="Range2_1_2_1_1_1_1_1_2_1_2_1_2_2_2_2_2_2_1_1_2_2_1"/>
    <protectedRange sqref="N48:N49" name="Range2_12_1_3_1_1_1_1_1_1"/>
    <protectedRange sqref="H48:M49" name="Range2_2_12_1_6_1_1_1_1_1_1"/>
    <protectedRange sqref="E48:G50" name="Range2_2_12_1_6_1_1_1_1_4_1"/>
    <protectedRange sqref="D48:D50" name="Range2_1_1_1_1_11_1_1_1_1_1_1_4_1"/>
    <protectedRange sqref="C48:C50" name="Range2_1_2_1_1_1_1_1_4_1"/>
    <protectedRange sqref="E51:G51" name="Range2_2_12_1_6_1_1_1_1_2_2_1_2_2_2_2_2_2_3_2_2_2_2_2_2_2_2_1_1"/>
    <protectedRange sqref="D51" name="Range2_1_1_1_1_11_1_1_1_1_1_1_2_2_1_2_2_2_2_2_2_3_2_2_2_2_2_2_2_2_1_1"/>
    <protectedRange sqref="C51" name="Range2_1_2_1_1_1_1_1_2_1_2_1_2_2_2_2_2_2_3_2_2_2_2_2_2_2_2_1_1"/>
    <protectedRange sqref="B52" name="Range2_12_5_1_1_1_2_1_1_1_1_1_1_1_1_1_1_1_2_1_2_1_1_1_1_1_1_1_1_1_2_1_1_1_1_1_1_1_1_1_1_1_1_1_1_1_1_1_1_1_1_1_1_1_1_1_1_1_1_1_1_1_1_1_1_1_1_1_1_1_1_1_1_1_2_1_1_1_1_1_1_1_1_1_2_1_2_1_1_1_1_1_2_1_1_1_1_1_1_1_1_2_1_1_1_1_1_1_1_1_2_1_1_1_1_1_2_1_1_1_1_1_2__4"/>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11:AA15 AA34 X11:Y34 Z16:AB33">
    <cfRule type="containsText" dxfId="1457" priority="36" operator="containsText" text="N/A">
      <formula>NOT(ISERROR(SEARCH("N/A",X11)))</formula>
    </cfRule>
    <cfRule type="cellIs" dxfId="1456" priority="49" operator="equal">
      <formula>0</formula>
    </cfRule>
  </conditionalFormatting>
  <conditionalFormatting sqref="AC11:AE34 AA11:AA15 AA34 X11:Y34 Z16:AB33">
    <cfRule type="cellIs" dxfId="1455" priority="48" operator="greaterThanOrEqual">
      <formula>1185</formula>
    </cfRule>
  </conditionalFormatting>
  <conditionalFormatting sqref="AC11:AE34 AA11:AA15 AA34 X11:Y34 Z16:AB33">
    <cfRule type="cellIs" dxfId="1454" priority="47" operator="between">
      <formula>0.1</formula>
      <formula>1184</formula>
    </cfRule>
  </conditionalFormatting>
  <conditionalFormatting sqref="X8">
    <cfRule type="cellIs" dxfId="1453" priority="46" operator="equal">
      <formula>0</formula>
    </cfRule>
  </conditionalFormatting>
  <conditionalFormatting sqref="X8">
    <cfRule type="cellIs" dxfId="1452" priority="45" operator="greaterThan">
      <formula>1179</formula>
    </cfRule>
  </conditionalFormatting>
  <conditionalFormatting sqref="X8">
    <cfRule type="cellIs" dxfId="1451" priority="44" operator="greaterThan">
      <formula>99</formula>
    </cfRule>
  </conditionalFormatting>
  <conditionalFormatting sqref="X8">
    <cfRule type="cellIs" dxfId="1450" priority="43" operator="greaterThan">
      <formula>0.99</formula>
    </cfRule>
  </conditionalFormatting>
  <conditionalFormatting sqref="AB8">
    <cfRule type="cellIs" dxfId="1449" priority="42" operator="equal">
      <formula>0</formula>
    </cfRule>
  </conditionalFormatting>
  <conditionalFormatting sqref="AB8">
    <cfRule type="cellIs" dxfId="1448" priority="41" operator="greaterThan">
      <formula>1179</formula>
    </cfRule>
  </conditionalFormatting>
  <conditionalFormatting sqref="AB8">
    <cfRule type="cellIs" dxfId="1447" priority="40" operator="greaterThan">
      <formula>99</formula>
    </cfRule>
  </conditionalFormatting>
  <conditionalFormatting sqref="AB8">
    <cfRule type="cellIs" dxfId="1446" priority="39" operator="greaterThan">
      <formula>0.99</formula>
    </cfRule>
  </conditionalFormatting>
  <conditionalFormatting sqref="AH11:AH31">
    <cfRule type="cellIs" dxfId="1445" priority="37" operator="greaterThan">
      <formula>$AH$8</formula>
    </cfRule>
    <cfRule type="cellIs" dxfId="1444" priority="38" operator="greaterThan">
      <formula>$AH$8</formula>
    </cfRule>
  </conditionalFormatting>
  <conditionalFormatting sqref="AB11:AB15 AB34">
    <cfRule type="containsText" dxfId="1443" priority="32" operator="containsText" text="N/A">
      <formula>NOT(ISERROR(SEARCH("N/A",AB11)))</formula>
    </cfRule>
    <cfRule type="cellIs" dxfId="1442" priority="35" operator="equal">
      <formula>0</formula>
    </cfRule>
  </conditionalFormatting>
  <conditionalFormatting sqref="AB11:AB15 AB34">
    <cfRule type="cellIs" dxfId="1441" priority="34" operator="greaterThanOrEqual">
      <formula>1185</formula>
    </cfRule>
  </conditionalFormatting>
  <conditionalFormatting sqref="AB11:AB15 AB34">
    <cfRule type="cellIs" dxfId="1440" priority="33" operator="between">
      <formula>0.1</formula>
      <formula>1184</formula>
    </cfRule>
  </conditionalFormatting>
  <conditionalFormatting sqref="AO11:AO34 AN11:AN35">
    <cfRule type="cellIs" dxfId="1439" priority="31" operator="equal">
      <formula>0</formula>
    </cfRule>
  </conditionalFormatting>
  <conditionalFormatting sqref="AO11:AO34 AN11:AN35">
    <cfRule type="cellIs" dxfId="1438" priority="30" operator="greaterThan">
      <formula>1179</formula>
    </cfRule>
  </conditionalFormatting>
  <conditionalFormatting sqref="AO11:AO34 AN11:AN35">
    <cfRule type="cellIs" dxfId="1437" priority="29" operator="greaterThan">
      <formula>99</formula>
    </cfRule>
  </conditionalFormatting>
  <conditionalFormatting sqref="AO11:AO34 AN11:AN35">
    <cfRule type="cellIs" dxfId="1436" priority="28" operator="greaterThan">
      <formula>0.99</formula>
    </cfRule>
  </conditionalFormatting>
  <conditionalFormatting sqref="AQ11:AQ34">
    <cfRule type="cellIs" dxfId="1435" priority="27" operator="equal">
      <formula>0</formula>
    </cfRule>
  </conditionalFormatting>
  <conditionalFormatting sqref="AQ11:AQ34">
    <cfRule type="cellIs" dxfId="1434" priority="26" operator="greaterThan">
      <formula>1179</formula>
    </cfRule>
  </conditionalFormatting>
  <conditionalFormatting sqref="AQ11:AQ34">
    <cfRule type="cellIs" dxfId="1433" priority="25" operator="greaterThan">
      <formula>99</formula>
    </cfRule>
  </conditionalFormatting>
  <conditionalFormatting sqref="AQ11:AQ34">
    <cfRule type="cellIs" dxfId="1432" priority="24" operator="greaterThan">
      <formula>0.99</formula>
    </cfRule>
  </conditionalFormatting>
  <conditionalFormatting sqref="Z11:Z15 Z34">
    <cfRule type="containsText" dxfId="1431" priority="20" operator="containsText" text="N/A">
      <formula>NOT(ISERROR(SEARCH("N/A",Z11)))</formula>
    </cfRule>
    <cfRule type="cellIs" dxfId="1430" priority="23" operator="equal">
      <formula>0</formula>
    </cfRule>
  </conditionalFormatting>
  <conditionalFormatting sqref="Z11:Z15 Z34">
    <cfRule type="cellIs" dxfId="1429" priority="22" operator="greaterThanOrEqual">
      <formula>1185</formula>
    </cfRule>
  </conditionalFormatting>
  <conditionalFormatting sqref="Z11:Z15 Z34">
    <cfRule type="cellIs" dxfId="1428" priority="21" operator="between">
      <formula>0.1</formula>
      <formula>1184</formula>
    </cfRule>
  </conditionalFormatting>
  <conditionalFormatting sqref="AJ11:AN35">
    <cfRule type="cellIs" dxfId="1427" priority="19" operator="equal">
      <formula>0</formula>
    </cfRule>
  </conditionalFormatting>
  <conditionalFormatting sqref="AJ11:AN35">
    <cfRule type="cellIs" dxfId="1426" priority="18" operator="greaterThan">
      <formula>1179</formula>
    </cfRule>
  </conditionalFormatting>
  <conditionalFormatting sqref="AJ11:AN35">
    <cfRule type="cellIs" dxfId="1425" priority="17" operator="greaterThan">
      <formula>99</formula>
    </cfRule>
  </conditionalFormatting>
  <conditionalFormatting sqref="AJ11:AN35">
    <cfRule type="cellIs" dxfId="1424" priority="16" operator="greaterThan">
      <formula>0.99</formula>
    </cfRule>
  </conditionalFormatting>
  <conditionalFormatting sqref="AP11:AP34">
    <cfRule type="cellIs" dxfId="1423" priority="15" operator="equal">
      <formula>0</formula>
    </cfRule>
  </conditionalFormatting>
  <conditionalFormatting sqref="AP11:AP34">
    <cfRule type="cellIs" dxfId="1422" priority="14" operator="greaterThan">
      <formula>1179</formula>
    </cfRule>
  </conditionalFormatting>
  <conditionalFormatting sqref="AP11:AP34">
    <cfRule type="cellIs" dxfId="1421" priority="13" operator="greaterThan">
      <formula>99</formula>
    </cfRule>
  </conditionalFormatting>
  <conditionalFormatting sqref="AP11:AP34">
    <cfRule type="cellIs" dxfId="1420" priority="12" operator="greaterThan">
      <formula>0.99</formula>
    </cfRule>
  </conditionalFormatting>
  <conditionalFormatting sqref="AH32:AH34">
    <cfRule type="cellIs" dxfId="1419" priority="10" operator="greaterThan">
      <formula>$AH$8</formula>
    </cfRule>
    <cfRule type="cellIs" dxfId="1418" priority="11" operator="greaterThan">
      <formula>$AH$8</formula>
    </cfRule>
  </conditionalFormatting>
  <conditionalFormatting sqref="AI11:AI34">
    <cfRule type="cellIs" dxfId="1417" priority="9" operator="greaterThan">
      <formula>$AI$8</formula>
    </cfRule>
  </conditionalFormatting>
  <conditionalFormatting sqref="AL32:AN34 AL11:AL31">
    <cfRule type="cellIs" dxfId="1416" priority="8" operator="equal">
      <formula>0</formula>
    </cfRule>
  </conditionalFormatting>
  <conditionalFormatting sqref="AL32:AN34 AL11:AL31">
    <cfRule type="cellIs" dxfId="1415" priority="7" operator="greaterThan">
      <formula>1179</formula>
    </cfRule>
  </conditionalFormatting>
  <conditionalFormatting sqref="AL32:AN34 AL11:AL31">
    <cfRule type="cellIs" dxfId="1414" priority="6" operator="greaterThan">
      <formula>99</formula>
    </cfRule>
  </conditionalFormatting>
  <conditionalFormatting sqref="AL32:AN34 AL11:AL31">
    <cfRule type="cellIs" dxfId="1413" priority="5" operator="greaterThan">
      <formula>0.99</formula>
    </cfRule>
  </conditionalFormatting>
  <conditionalFormatting sqref="AM16:AM34">
    <cfRule type="cellIs" dxfId="1412" priority="4" operator="equal">
      <formula>0</formula>
    </cfRule>
  </conditionalFormatting>
  <conditionalFormatting sqref="AM16:AM34">
    <cfRule type="cellIs" dxfId="1411" priority="3" operator="greaterThan">
      <formula>1179</formula>
    </cfRule>
  </conditionalFormatting>
  <conditionalFormatting sqref="AM16:AM34">
    <cfRule type="cellIs" dxfId="1410" priority="2" operator="greaterThan">
      <formula>99</formula>
    </cfRule>
  </conditionalFormatting>
  <conditionalFormatting sqref="AM16:AM34">
    <cfRule type="cellIs" dxfId="1409"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showWhiteSpace="0" topLeftCell="A31" zoomScaleNormal="100" workbookViewId="0">
      <selection activeCell="B51" sqref="B51"/>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129</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126</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152"/>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55" t="s">
        <v>10</v>
      </c>
      <c r="I7" s="108" t="s">
        <v>11</v>
      </c>
      <c r="J7" s="108" t="s">
        <v>12</v>
      </c>
      <c r="K7" s="108" t="s">
        <v>13</v>
      </c>
      <c r="L7" s="12"/>
      <c r="M7" s="12"/>
      <c r="N7" s="12"/>
      <c r="O7" s="155"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42589</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29884</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153" t="s">
        <v>51</v>
      </c>
      <c r="V9" s="153" t="s">
        <v>52</v>
      </c>
      <c r="W9" s="283" t="s">
        <v>53</v>
      </c>
      <c r="X9" s="284" t="s">
        <v>54</v>
      </c>
      <c r="Y9" s="285"/>
      <c r="Z9" s="285"/>
      <c r="AA9" s="285"/>
      <c r="AB9" s="285"/>
      <c r="AC9" s="285"/>
      <c r="AD9" s="285"/>
      <c r="AE9" s="286"/>
      <c r="AF9" s="151" t="s">
        <v>55</v>
      </c>
      <c r="AG9" s="151" t="s">
        <v>56</v>
      </c>
      <c r="AH9" s="272" t="s">
        <v>57</v>
      </c>
      <c r="AI9" s="287" t="s">
        <v>58</v>
      </c>
      <c r="AJ9" s="153" t="s">
        <v>59</v>
      </c>
      <c r="AK9" s="153" t="s">
        <v>60</v>
      </c>
      <c r="AL9" s="153" t="s">
        <v>61</v>
      </c>
      <c r="AM9" s="153" t="s">
        <v>62</v>
      </c>
      <c r="AN9" s="153" t="s">
        <v>63</v>
      </c>
      <c r="AO9" s="153" t="s">
        <v>64</v>
      </c>
      <c r="AP9" s="153" t="s">
        <v>65</v>
      </c>
      <c r="AQ9" s="270" t="s">
        <v>66</v>
      </c>
      <c r="AR9" s="153" t="s">
        <v>67</v>
      </c>
      <c r="AS9" s="272" t="s">
        <v>68</v>
      </c>
      <c r="AV9" s="35" t="s">
        <v>69</v>
      </c>
      <c r="AW9" s="35" t="s">
        <v>70</v>
      </c>
      <c r="AY9" s="36" t="s">
        <v>71</v>
      </c>
    </row>
    <row r="10" spans="2:51" x14ac:dyDescent="0.25">
      <c r="B10" s="153" t="s">
        <v>72</v>
      </c>
      <c r="C10" s="153" t="s">
        <v>73</v>
      </c>
      <c r="D10" s="153" t="s">
        <v>74</v>
      </c>
      <c r="E10" s="153" t="s">
        <v>75</v>
      </c>
      <c r="F10" s="153" t="s">
        <v>74</v>
      </c>
      <c r="G10" s="153" t="s">
        <v>75</v>
      </c>
      <c r="H10" s="266"/>
      <c r="I10" s="153" t="s">
        <v>75</v>
      </c>
      <c r="J10" s="153" t="s">
        <v>75</v>
      </c>
      <c r="K10" s="153" t="s">
        <v>75</v>
      </c>
      <c r="L10" s="28" t="s">
        <v>29</v>
      </c>
      <c r="M10" s="269"/>
      <c r="N10" s="28" t="s">
        <v>29</v>
      </c>
      <c r="O10" s="271"/>
      <c r="P10" s="271"/>
      <c r="Q10" s="1">
        <f>'AUG 6'!Q34</f>
        <v>12236354</v>
      </c>
      <c r="R10" s="280"/>
      <c r="S10" s="281"/>
      <c r="T10" s="282"/>
      <c r="U10" s="153" t="s">
        <v>75</v>
      </c>
      <c r="V10" s="153" t="s">
        <v>75</v>
      </c>
      <c r="W10" s="283"/>
      <c r="X10" s="37" t="s">
        <v>76</v>
      </c>
      <c r="Y10" s="37" t="s">
        <v>77</v>
      </c>
      <c r="Z10" s="37" t="s">
        <v>78</v>
      </c>
      <c r="AA10" s="37" t="s">
        <v>79</v>
      </c>
      <c r="AB10" s="37" t="s">
        <v>80</v>
      </c>
      <c r="AC10" s="37" t="s">
        <v>81</v>
      </c>
      <c r="AD10" s="37" t="s">
        <v>82</v>
      </c>
      <c r="AE10" s="37" t="s">
        <v>83</v>
      </c>
      <c r="AF10" s="38"/>
      <c r="AG10" s="1">
        <f>'AUG 6'!AG34</f>
        <v>49069544</v>
      </c>
      <c r="AH10" s="272"/>
      <c r="AI10" s="288"/>
      <c r="AJ10" s="153" t="s">
        <v>84</v>
      </c>
      <c r="AK10" s="153" t="s">
        <v>84</v>
      </c>
      <c r="AL10" s="153" t="s">
        <v>84</v>
      </c>
      <c r="AM10" s="153" t="s">
        <v>84</v>
      </c>
      <c r="AN10" s="153" t="s">
        <v>84</v>
      </c>
      <c r="AO10" s="153" t="s">
        <v>84</v>
      </c>
      <c r="AP10" s="1">
        <f>'AUG 6'!AP34</f>
        <v>11105760</v>
      </c>
      <c r="AQ10" s="271"/>
      <c r="AR10" s="154" t="s">
        <v>85</v>
      </c>
      <c r="AS10" s="272"/>
      <c r="AV10" s="39" t="s">
        <v>86</v>
      </c>
      <c r="AW10" s="39" t="s">
        <v>87</v>
      </c>
      <c r="AY10" s="80" t="s">
        <v>126</v>
      </c>
    </row>
    <row r="11" spans="2:51" x14ac:dyDescent="0.25">
      <c r="B11" s="40">
        <v>2</v>
      </c>
      <c r="C11" s="40">
        <v>4.1666666666666664E-2</v>
      </c>
      <c r="D11" s="102">
        <v>3</v>
      </c>
      <c r="E11" s="41">
        <f t="shared" ref="E11:E34" si="0">D11/1.42</f>
        <v>2.1126760563380285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136</v>
      </c>
      <c r="P11" s="103">
        <v>107</v>
      </c>
      <c r="Q11" s="103">
        <v>12240831</v>
      </c>
      <c r="R11" s="46">
        <f>IF(ISBLANK(Q11),"-",Q11-Q10)</f>
        <v>4477</v>
      </c>
      <c r="S11" s="47">
        <f>R11*24/1000</f>
        <v>107.44799999999999</v>
      </c>
      <c r="T11" s="47">
        <f>R11/1000</f>
        <v>4.4770000000000003</v>
      </c>
      <c r="U11" s="104">
        <v>5.2</v>
      </c>
      <c r="V11" s="104">
        <f>U11</f>
        <v>5.2</v>
      </c>
      <c r="W11" s="105" t="s">
        <v>131</v>
      </c>
      <c r="X11" s="107">
        <v>0</v>
      </c>
      <c r="Y11" s="107">
        <v>0</v>
      </c>
      <c r="Z11" s="107">
        <v>1044</v>
      </c>
      <c r="AA11" s="107">
        <v>1185</v>
      </c>
      <c r="AB11" s="107">
        <v>1045</v>
      </c>
      <c r="AC11" s="48" t="s">
        <v>90</v>
      </c>
      <c r="AD11" s="48" t="s">
        <v>90</v>
      </c>
      <c r="AE11" s="48" t="s">
        <v>90</v>
      </c>
      <c r="AF11" s="106" t="s">
        <v>90</v>
      </c>
      <c r="AG11" s="112">
        <v>49070520</v>
      </c>
      <c r="AH11" s="49">
        <f>IF(ISBLANK(AG11),"-",AG11-AG10)</f>
        <v>976</v>
      </c>
      <c r="AI11" s="50">
        <f>AH11/T11</f>
        <v>218.00312709403616</v>
      </c>
      <c r="AJ11" s="95">
        <v>0</v>
      </c>
      <c r="AK11" s="95">
        <v>0</v>
      </c>
      <c r="AL11" s="95">
        <v>1</v>
      </c>
      <c r="AM11" s="95">
        <v>1</v>
      </c>
      <c r="AN11" s="95">
        <v>1</v>
      </c>
      <c r="AO11" s="95">
        <v>0.7</v>
      </c>
      <c r="AP11" s="107">
        <v>11106343</v>
      </c>
      <c r="AQ11" s="107">
        <f t="shared" ref="AQ11:AQ34" si="1">AP11-AP10</f>
        <v>583</v>
      </c>
      <c r="AR11" s="51"/>
      <c r="AS11" s="52" t="s">
        <v>113</v>
      </c>
      <c r="AV11" s="39" t="s">
        <v>88</v>
      </c>
      <c r="AW11" s="39" t="s">
        <v>91</v>
      </c>
      <c r="AY11" s="80" t="s">
        <v>125</v>
      </c>
    </row>
    <row r="12" spans="2:51" x14ac:dyDescent="0.25">
      <c r="B12" s="40">
        <v>2.0416666666666701</v>
      </c>
      <c r="C12" s="40">
        <v>8.3333333333333329E-2</v>
      </c>
      <c r="D12" s="102">
        <v>3</v>
      </c>
      <c r="E12" s="41">
        <f t="shared" si="0"/>
        <v>2.1126760563380285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131</v>
      </c>
      <c r="P12" s="103">
        <v>104</v>
      </c>
      <c r="Q12" s="103">
        <v>12245207</v>
      </c>
      <c r="R12" s="46">
        <f t="shared" ref="R12:R34" si="4">IF(ISBLANK(Q12),"-",Q12-Q11)</f>
        <v>4376</v>
      </c>
      <c r="S12" s="47">
        <f t="shared" ref="S12:S34" si="5">R12*24/1000</f>
        <v>105.024</v>
      </c>
      <c r="T12" s="47">
        <f t="shared" ref="T12:T34" si="6">R12/1000</f>
        <v>4.3760000000000003</v>
      </c>
      <c r="U12" s="104">
        <v>6.9</v>
      </c>
      <c r="V12" s="104">
        <f t="shared" ref="V12:V34" si="7">U12</f>
        <v>6.9</v>
      </c>
      <c r="W12" s="105" t="s">
        <v>131</v>
      </c>
      <c r="X12" s="107">
        <v>0</v>
      </c>
      <c r="Y12" s="107">
        <v>0</v>
      </c>
      <c r="Z12" s="107">
        <v>1045</v>
      </c>
      <c r="AA12" s="107">
        <v>1185</v>
      </c>
      <c r="AB12" s="107">
        <v>1045</v>
      </c>
      <c r="AC12" s="48" t="s">
        <v>90</v>
      </c>
      <c r="AD12" s="48" t="s">
        <v>90</v>
      </c>
      <c r="AE12" s="48" t="s">
        <v>90</v>
      </c>
      <c r="AF12" s="106" t="s">
        <v>90</v>
      </c>
      <c r="AG12" s="112">
        <v>49071476</v>
      </c>
      <c r="AH12" s="49">
        <f>IF(ISBLANK(AG12),"-",AG12-AG11)</f>
        <v>956</v>
      </c>
      <c r="AI12" s="50">
        <f t="shared" ref="AI12:AI34" si="8">AH12/T12</f>
        <v>218.46435100548445</v>
      </c>
      <c r="AJ12" s="95">
        <v>0</v>
      </c>
      <c r="AK12" s="95">
        <v>0</v>
      </c>
      <c r="AL12" s="95">
        <v>1</v>
      </c>
      <c r="AM12" s="95">
        <v>1</v>
      </c>
      <c r="AN12" s="95">
        <v>1</v>
      </c>
      <c r="AO12" s="95">
        <v>0.7</v>
      </c>
      <c r="AP12" s="107">
        <v>11106905</v>
      </c>
      <c r="AQ12" s="107">
        <f t="shared" si="1"/>
        <v>562</v>
      </c>
      <c r="AR12" s="110">
        <v>0.97</v>
      </c>
      <c r="AS12" s="52" t="s">
        <v>113</v>
      </c>
      <c r="AV12" s="39" t="s">
        <v>92</v>
      </c>
      <c r="AW12" s="39" t="s">
        <v>93</v>
      </c>
      <c r="AY12" s="80" t="s">
        <v>124</v>
      </c>
    </row>
    <row r="13" spans="2:51" x14ac:dyDescent="0.25">
      <c r="B13" s="40">
        <v>2.0833333333333299</v>
      </c>
      <c r="C13" s="40">
        <v>0.125</v>
      </c>
      <c r="D13" s="102">
        <v>4</v>
      </c>
      <c r="E13" s="41">
        <f t="shared" si="0"/>
        <v>2.8169014084507045</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129</v>
      </c>
      <c r="P13" s="103">
        <v>105</v>
      </c>
      <c r="Q13" s="103">
        <v>12249300</v>
      </c>
      <c r="R13" s="46">
        <f t="shared" si="4"/>
        <v>4093</v>
      </c>
      <c r="S13" s="47">
        <f t="shared" si="5"/>
        <v>98.231999999999999</v>
      </c>
      <c r="T13" s="47">
        <f t="shared" si="6"/>
        <v>4.093</v>
      </c>
      <c r="U13" s="104">
        <v>8.6</v>
      </c>
      <c r="V13" s="104">
        <f t="shared" si="7"/>
        <v>8.6</v>
      </c>
      <c r="W13" s="105" t="s">
        <v>131</v>
      </c>
      <c r="X13" s="107">
        <v>0</v>
      </c>
      <c r="Y13" s="107">
        <v>0</v>
      </c>
      <c r="Z13" s="107">
        <v>1045</v>
      </c>
      <c r="AA13" s="107">
        <v>1185</v>
      </c>
      <c r="AB13" s="107">
        <v>1045</v>
      </c>
      <c r="AC13" s="48" t="s">
        <v>90</v>
      </c>
      <c r="AD13" s="48" t="s">
        <v>90</v>
      </c>
      <c r="AE13" s="48" t="s">
        <v>90</v>
      </c>
      <c r="AF13" s="106" t="s">
        <v>90</v>
      </c>
      <c r="AG13" s="112">
        <v>49072372</v>
      </c>
      <c r="AH13" s="49">
        <f>IF(ISBLANK(AG13),"-",AG13-AG12)</f>
        <v>896</v>
      </c>
      <c r="AI13" s="50">
        <f t="shared" si="8"/>
        <v>218.91033471781091</v>
      </c>
      <c r="AJ13" s="95">
        <v>0</v>
      </c>
      <c r="AK13" s="95">
        <v>0</v>
      </c>
      <c r="AL13" s="95">
        <v>1</v>
      </c>
      <c r="AM13" s="95">
        <v>1</v>
      </c>
      <c r="AN13" s="95">
        <v>1</v>
      </c>
      <c r="AO13" s="95">
        <v>0.7</v>
      </c>
      <c r="AP13" s="107">
        <v>11107953</v>
      </c>
      <c r="AQ13" s="107">
        <f t="shared" si="1"/>
        <v>1048</v>
      </c>
      <c r="AR13" s="51"/>
      <c r="AS13" s="52" t="s">
        <v>113</v>
      </c>
      <c r="AV13" s="39" t="s">
        <v>94</v>
      </c>
      <c r="AW13" s="39" t="s">
        <v>95</v>
      </c>
      <c r="AY13" s="80" t="s">
        <v>129</v>
      </c>
    </row>
    <row r="14" spans="2:51" x14ac:dyDescent="0.25">
      <c r="B14" s="40">
        <v>2.125</v>
      </c>
      <c r="C14" s="40">
        <v>0.16666666666666699</v>
      </c>
      <c r="D14" s="102">
        <v>4</v>
      </c>
      <c r="E14" s="41">
        <f t="shared" si="0"/>
        <v>2.8169014084507045</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121</v>
      </c>
      <c r="P14" s="103">
        <v>116</v>
      </c>
      <c r="Q14" s="103">
        <v>12252896</v>
      </c>
      <c r="R14" s="46">
        <f t="shared" si="4"/>
        <v>3596</v>
      </c>
      <c r="S14" s="47">
        <f t="shared" si="5"/>
        <v>86.304000000000002</v>
      </c>
      <c r="T14" s="47">
        <f t="shared" si="6"/>
        <v>3.5960000000000001</v>
      </c>
      <c r="U14" s="104">
        <v>9.5</v>
      </c>
      <c r="V14" s="104">
        <f t="shared" si="7"/>
        <v>9.5</v>
      </c>
      <c r="W14" s="105" t="s">
        <v>131</v>
      </c>
      <c r="X14" s="107">
        <v>0</v>
      </c>
      <c r="Y14" s="107">
        <v>0</v>
      </c>
      <c r="Z14" s="107">
        <v>1105</v>
      </c>
      <c r="AA14" s="107">
        <v>1185</v>
      </c>
      <c r="AB14" s="107">
        <v>1105</v>
      </c>
      <c r="AC14" s="48" t="s">
        <v>90</v>
      </c>
      <c r="AD14" s="48" t="s">
        <v>90</v>
      </c>
      <c r="AE14" s="48" t="s">
        <v>90</v>
      </c>
      <c r="AF14" s="106" t="s">
        <v>90</v>
      </c>
      <c r="AG14" s="112">
        <v>49073374</v>
      </c>
      <c r="AH14" s="49">
        <f t="shared" ref="AH14:AH34" si="9">IF(ISBLANK(AG14),"-",AG14-AG13)</f>
        <v>1002</v>
      </c>
      <c r="AI14" s="50">
        <f t="shared" si="8"/>
        <v>278.64293659621802</v>
      </c>
      <c r="AJ14" s="95">
        <v>0</v>
      </c>
      <c r="AK14" s="95">
        <v>0</v>
      </c>
      <c r="AL14" s="95">
        <v>1</v>
      </c>
      <c r="AM14" s="95">
        <v>1</v>
      </c>
      <c r="AN14" s="95">
        <v>1</v>
      </c>
      <c r="AO14" s="95">
        <v>0.7</v>
      </c>
      <c r="AP14" s="107">
        <v>11108960</v>
      </c>
      <c r="AQ14" s="107">
        <f>AP14-AP13</f>
        <v>1007</v>
      </c>
      <c r="AR14" s="51"/>
      <c r="AS14" s="52" t="s">
        <v>113</v>
      </c>
      <c r="AT14" s="54"/>
      <c r="AV14" s="39" t="s">
        <v>96</v>
      </c>
      <c r="AW14" s="39" t="s">
        <v>97</v>
      </c>
      <c r="AY14" s="80" t="s">
        <v>146</v>
      </c>
    </row>
    <row r="15" spans="2:51" ht="14.25" customHeight="1" x14ac:dyDescent="0.25">
      <c r="B15" s="40">
        <v>2.1666666666666701</v>
      </c>
      <c r="C15" s="40">
        <v>0.20833333333333301</v>
      </c>
      <c r="D15" s="102">
        <v>4</v>
      </c>
      <c r="E15" s="41">
        <f t="shared" si="0"/>
        <v>2.8169014084507045</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123</v>
      </c>
      <c r="P15" s="103">
        <v>117</v>
      </c>
      <c r="Q15" s="103">
        <v>12257400</v>
      </c>
      <c r="R15" s="46">
        <f t="shared" si="4"/>
        <v>4504</v>
      </c>
      <c r="S15" s="47">
        <f t="shared" si="5"/>
        <v>108.096</v>
      </c>
      <c r="T15" s="47">
        <f t="shared" si="6"/>
        <v>4.5039999999999996</v>
      </c>
      <c r="U15" s="104">
        <v>9.5</v>
      </c>
      <c r="V15" s="104">
        <f t="shared" si="7"/>
        <v>9.5</v>
      </c>
      <c r="W15" s="105" t="s">
        <v>131</v>
      </c>
      <c r="X15" s="107">
        <v>0</v>
      </c>
      <c r="Y15" s="107">
        <v>0</v>
      </c>
      <c r="Z15" s="107">
        <v>1106</v>
      </c>
      <c r="AA15" s="107">
        <v>1185</v>
      </c>
      <c r="AB15" s="107">
        <v>1106</v>
      </c>
      <c r="AC15" s="48" t="s">
        <v>90</v>
      </c>
      <c r="AD15" s="48" t="s">
        <v>90</v>
      </c>
      <c r="AE15" s="48" t="s">
        <v>90</v>
      </c>
      <c r="AF15" s="106" t="s">
        <v>90</v>
      </c>
      <c r="AG15" s="112">
        <v>49074632</v>
      </c>
      <c r="AH15" s="49">
        <f t="shared" si="9"/>
        <v>1258</v>
      </c>
      <c r="AI15" s="50">
        <f t="shared" si="8"/>
        <v>279.3072824156306</v>
      </c>
      <c r="AJ15" s="95">
        <v>0</v>
      </c>
      <c r="AK15" s="95">
        <v>0</v>
      </c>
      <c r="AL15" s="95">
        <v>1</v>
      </c>
      <c r="AM15" s="95">
        <v>1</v>
      </c>
      <c r="AN15" s="95">
        <v>1</v>
      </c>
      <c r="AO15" s="95">
        <v>0</v>
      </c>
      <c r="AP15" s="107">
        <v>11108960</v>
      </c>
      <c r="AQ15" s="107">
        <f>AP15-AP14</f>
        <v>0</v>
      </c>
      <c r="AR15" s="51"/>
      <c r="AS15" s="52" t="s">
        <v>113</v>
      </c>
      <c r="AV15" s="39" t="s">
        <v>98</v>
      </c>
      <c r="AW15" s="39" t="s">
        <v>99</v>
      </c>
      <c r="AY15" s="94"/>
    </row>
    <row r="16" spans="2:51" x14ac:dyDescent="0.25">
      <c r="B16" s="40">
        <v>2.2083333333333299</v>
      </c>
      <c r="C16" s="40">
        <v>0.25</v>
      </c>
      <c r="D16" s="102">
        <v>5</v>
      </c>
      <c r="E16" s="41">
        <f t="shared" si="0"/>
        <v>3.5211267605633805</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131</v>
      </c>
      <c r="P16" s="103">
        <v>124</v>
      </c>
      <c r="Q16" s="103">
        <v>12262447</v>
      </c>
      <c r="R16" s="46">
        <f t="shared" si="4"/>
        <v>5047</v>
      </c>
      <c r="S16" s="47">
        <f t="shared" si="5"/>
        <v>121.128</v>
      </c>
      <c r="T16" s="47">
        <f t="shared" si="6"/>
        <v>5.0469999999999997</v>
      </c>
      <c r="U16" s="104">
        <v>9.5</v>
      </c>
      <c r="V16" s="104">
        <f t="shared" si="7"/>
        <v>9.5</v>
      </c>
      <c r="W16" s="105" t="s">
        <v>131</v>
      </c>
      <c r="X16" s="107">
        <v>0</v>
      </c>
      <c r="Y16" s="107">
        <v>0</v>
      </c>
      <c r="Z16" s="107">
        <v>1076</v>
      </c>
      <c r="AA16" s="107">
        <v>1185</v>
      </c>
      <c r="AB16" s="107">
        <v>1076</v>
      </c>
      <c r="AC16" s="48" t="s">
        <v>90</v>
      </c>
      <c r="AD16" s="48" t="s">
        <v>90</v>
      </c>
      <c r="AE16" s="48" t="s">
        <v>90</v>
      </c>
      <c r="AF16" s="106" t="s">
        <v>90</v>
      </c>
      <c r="AG16" s="112">
        <v>49075692</v>
      </c>
      <c r="AH16" s="49">
        <f t="shared" si="9"/>
        <v>1060</v>
      </c>
      <c r="AI16" s="50">
        <f t="shared" si="8"/>
        <v>210.02575787596592</v>
      </c>
      <c r="AJ16" s="95">
        <v>0</v>
      </c>
      <c r="AK16" s="95">
        <v>0</v>
      </c>
      <c r="AL16" s="95">
        <v>1</v>
      </c>
      <c r="AM16" s="95">
        <v>1</v>
      </c>
      <c r="AN16" s="95">
        <v>1</v>
      </c>
      <c r="AO16" s="95">
        <v>0</v>
      </c>
      <c r="AP16" s="107">
        <v>11108960</v>
      </c>
      <c r="AQ16" s="107">
        <f>AP16-AP15</f>
        <v>0</v>
      </c>
      <c r="AR16" s="53">
        <v>1.1200000000000001</v>
      </c>
      <c r="AS16" s="52" t="s">
        <v>101</v>
      </c>
      <c r="AV16" s="39" t="s">
        <v>102</v>
      </c>
      <c r="AW16" s="39" t="s">
        <v>103</v>
      </c>
      <c r="AY16" s="94"/>
    </row>
    <row r="17" spans="1:51" x14ac:dyDescent="0.25">
      <c r="B17" s="40">
        <v>2.25</v>
      </c>
      <c r="C17" s="40">
        <v>0.29166666666666702</v>
      </c>
      <c r="D17" s="102">
        <v>6</v>
      </c>
      <c r="E17" s="41">
        <f t="shared" si="0"/>
        <v>4.2253521126760569</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142</v>
      </c>
      <c r="P17" s="103">
        <v>136</v>
      </c>
      <c r="Q17" s="103">
        <v>12267945</v>
      </c>
      <c r="R17" s="46">
        <f t="shared" si="4"/>
        <v>5498</v>
      </c>
      <c r="S17" s="47">
        <f t="shared" si="5"/>
        <v>131.952</v>
      </c>
      <c r="T17" s="47">
        <f t="shared" si="6"/>
        <v>5.4980000000000002</v>
      </c>
      <c r="U17" s="104">
        <v>9.5</v>
      </c>
      <c r="V17" s="104">
        <f t="shared" si="7"/>
        <v>9.5</v>
      </c>
      <c r="W17" s="105" t="s">
        <v>131</v>
      </c>
      <c r="X17" s="107">
        <v>0</v>
      </c>
      <c r="Y17" s="107">
        <v>0</v>
      </c>
      <c r="Z17" s="107">
        <v>1187</v>
      </c>
      <c r="AA17" s="107">
        <v>1185</v>
      </c>
      <c r="AB17" s="107">
        <v>1106</v>
      </c>
      <c r="AC17" s="48" t="s">
        <v>90</v>
      </c>
      <c r="AD17" s="48" t="s">
        <v>90</v>
      </c>
      <c r="AE17" s="48" t="s">
        <v>90</v>
      </c>
      <c r="AF17" s="106" t="s">
        <v>90</v>
      </c>
      <c r="AG17" s="112">
        <v>49076792</v>
      </c>
      <c r="AH17" s="49">
        <f t="shared" si="9"/>
        <v>1100</v>
      </c>
      <c r="AI17" s="50">
        <f t="shared" si="8"/>
        <v>200.07275372862858</v>
      </c>
      <c r="AJ17" s="95">
        <v>0</v>
      </c>
      <c r="AK17" s="95">
        <v>0</v>
      </c>
      <c r="AL17" s="95">
        <v>1</v>
      </c>
      <c r="AM17" s="95">
        <v>1</v>
      </c>
      <c r="AN17" s="95">
        <v>1</v>
      </c>
      <c r="AO17" s="95">
        <v>0</v>
      </c>
      <c r="AP17" s="107">
        <v>11108960</v>
      </c>
      <c r="AQ17" s="107">
        <f t="shared" si="1"/>
        <v>0</v>
      </c>
      <c r="AR17" s="51"/>
      <c r="AS17" s="52" t="s">
        <v>101</v>
      </c>
      <c r="AT17" s="54"/>
      <c r="AV17" s="39" t="s">
        <v>104</v>
      </c>
      <c r="AW17" s="39" t="s">
        <v>105</v>
      </c>
      <c r="AY17" s="97"/>
    </row>
    <row r="18" spans="1:51" x14ac:dyDescent="0.25">
      <c r="B18" s="40">
        <v>2.2916666666666701</v>
      </c>
      <c r="C18" s="40">
        <v>0.33333333333333298</v>
      </c>
      <c r="D18" s="102">
        <v>6</v>
      </c>
      <c r="E18" s="41">
        <f t="shared" si="0"/>
        <v>4.2253521126760569</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146</v>
      </c>
      <c r="P18" s="103">
        <v>145</v>
      </c>
      <c r="Q18" s="103">
        <v>12273826</v>
      </c>
      <c r="R18" s="46">
        <f t="shared" si="4"/>
        <v>5881</v>
      </c>
      <c r="S18" s="47">
        <f t="shared" si="5"/>
        <v>141.14400000000001</v>
      </c>
      <c r="T18" s="47">
        <f t="shared" si="6"/>
        <v>5.8810000000000002</v>
      </c>
      <c r="U18" s="104">
        <v>9.5</v>
      </c>
      <c r="V18" s="104">
        <f t="shared" si="7"/>
        <v>9.5</v>
      </c>
      <c r="W18" s="105" t="s">
        <v>131</v>
      </c>
      <c r="X18" s="107">
        <v>0</v>
      </c>
      <c r="Y18" s="107">
        <v>0</v>
      </c>
      <c r="Z18" s="107">
        <v>1186</v>
      </c>
      <c r="AA18" s="107">
        <v>1185</v>
      </c>
      <c r="AB18" s="107">
        <v>1186</v>
      </c>
      <c r="AC18" s="48" t="s">
        <v>90</v>
      </c>
      <c r="AD18" s="48" t="s">
        <v>90</v>
      </c>
      <c r="AE18" s="48" t="s">
        <v>90</v>
      </c>
      <c r="AF18" s="106" t="s">
        <v>90</v>
      </c>
      <c r="AG18" s="112">
        <v>49078052</v>
      </c>
      <c r="AH18" s="49">
        <f t="shared" si="9"/>
        <v>1260</v>
      </c>
      <c r="AI18" s="50">
        <f t="shared" si="8"/>
        <v>214.24927733378675</v>
      </c>
      <c r="AJ18" s="95">
        <v>0</v>
      </c>
      <c r="AK18" s="95">
        <v>0</v>
      </c>
      <c r="AL18" s="95">
        <v>1</v>
      </c>
      <c r="AM18" s="95">
        <v>1</v>
      </c>
      <c r="AN18" s="95">
        <v>1</v>
      </c>
      <c r="AO18" s="95">
        <v>0</v>
      </c>
      <c r="AP18" s="107">
        <v>11108960</v>
      </c>
      <c r="AQ18" s="107">
        <f t="shared" si="1"/>
        <v>0</v>
      </c>
      <c r="AR18" s="51"/>
      <c r="AS18" s="52" t="s">
        <v>101</v>
      </c>
      <c r="AV18" s="39" t="s">
        <v>106</v>
      </c>
      <c r="AW18" s="39" t="s">
        <v>107</v>
      </c>
      <c r="AY18" s="97"/>
    </row>
    <row r="19" spans="1:51" x14ac:dyDescent="0.25">
      <c r="A19" s="94" t="s">
        <v>130</v>
      </c>
      <c r="B19" s="40">
        <v>2.3333333333333299</v>
      </c>
      <c r="C19" s="40">
        <v>0.375</v>
      </c>
      <c r="D19" s="102">
        <v>6</v>
      </c>
      <c r="E19" s="41">
        <f t="shared" si="0"/>
        <v>4.2253521126760569</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138</v>
      </c>
      <c r="P19" s="103">
        <v>146</v>
      </c>
      <c r="Q19" s="103">
        <v>12279940</v>
      </c>
      <c r="R19" s="46">
        <f t="shared" si="4"/>
        <v>6114</v>
      </c>
      <c r="S19" s="47">
        <f t="shared" si="5"/>
        <v>146.73599999999999</v>
      </c>
      <c r="T19" s="47">
        <f t="shared" si="6"/>
        <v>6.1139999999999999</v>
      </c>
      <c r="U19" s="104">
        <v>9.1999999999999993</v>
      </c>
      <c r="V19" s="104">
        <f t="shared" si="7"/>
        <v>9.1999999999999993</v>
      </c>
      <c r="W19" s="105" t="s">
        <v>127</v>
      </c>
      <c r="X19" s="107">
        <v>1017</v>
      </c>
      <c r="Y19" s="107">
        <v>0</v>
      </c>
      <c r="Z19" s="107">
        <v>1186</v>
      </c>
      <c r="AA19" s="107">
        <v>1185</v>
      </c>
      <c r="AB19" s="107">
        <v>1186</v>
      </c>
      <c r="AC19" s="48" t="s">
        <v>90</v>
      </c>
      <c r="AD19" s="48" t="s">
        <v>90</v>
      </c>
      <c r="AE19" s="48" t="s">
        <v>90</v>
      </c>
      <c r="AF19" s="106" t="s">
        <v>90</v>
      </c>
      <c r="AG19" s="112">
        <v>49079412</v>
      </c>
      <c r="AH19" s="49">
        <f t="shared" si="9"/>
        <v>1360</v>
      </c>
      <c r="AI19" s="50">
        <f t="shared" si="8"/>
        <v>222.44030094864246</v>
      </c>
      <c r="AJ19" s="95">
        <v>1</v>
      </c>
      <c r="AK19" s="95">
        <v>0</v>
      </c>
      <c r="AL19" s="95">
        <v>1</v>
      </c>
      <c r="AM19" s="95">
        <v>1</v>
      </c>
      <c r="AN19" s="95">
        <v>1</v>
      </c>
      <c r="AO19" s="95">
        <v>0</v>
      </c>
      <c r="AP19" s="107">
        <v>11108960</v>
      </c>
      <c r="AQ19" s="107">
        <f t="shared" si="1"/>
        <v>0</v>
      </c>
      <c r="AR19" s="51"/>
      <c r="AS19" s="52" t="s">
        <v>101</v>
      </c>
      <c r="AV19" s="39" t="s">
        <v>108</v>
      </c>
      <c r="AW19" s="39" t="s">
        <v>109</v>
      </c>
      <c r="AY19" s="97"/>
    </row>
    <row r="20" spans="1:51" x14ac:dyDescent="0.25">
      <c r="B20" s="40">
        <v>2.375</v>
      </c>
      <c r="C20" s="40">
        <v>0.41666666666666669</v>
      </c>
      <c r="D20" s="102">
        <v>6</v>
      </c>
      <c r="E20" s="41">
        <f t="shared" si="0"/>
        <v>4.2253521126760569</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137</v>
      </c>
      <c r="P20" s="103">
        <v>147</v>
      </c>
      <c r="Q20" s="103">
        <v>12286111</v>
      </c>
      <c r="R20" s="46">
        <f t="shared" si="4"/>
        <v>6171</v>
      </c>
      <c r="S20" s="47">
        <f t="shared" si="5"/>
        <v>148.10400000000001</v>
      </c>
      <c r="T20" s="47">
        <f t="shared" si="6"/>
        <v>6.1710000000000003</v>
      </c>
      <c r="U20" s="104">
        <v>8.6</v>
      </c>
      <c r="V20" s="104">
        <f t="shared" si="7"/>
        <v>8.6</v>
      </c>
      <c r="W20" s="105" t="s">
        <v>127</v>
      </c>
      <c r="X20" s="107">
        <v>1047</v>
      </c>
      <c r="Y20" s="107">
        <v>0</v>
      </c>
      <c r="Z20" s="107">
        <v>1186</v>
      </c>
      <c r="AA20" s="107">
        <v>185</v>
      </c>
      <c r="AB20" s="107">
        <v>1186</v>
      </c>
      <c r="AC20" s="48" t="s">
        <v>90</v>
      </c>
      <c r="AD20" s="48" t="s">
        <v>90</v>
      </c>
      <c r="AE20" s="48" t="s">
        <v>90</v>
      </c>
      <c r="AF20" s="106" t="s">
        <v>90</v>
      </c>
      <c r="AG20" s="112">
        <v>49080788</v>
      </c>
      <c r="AH20" s="49">
        <f t="shared" si="9"/>
        <v>1376</v>
      </c>
      <c r="AI20" s="50">
        <f t="shared" si="8"/>
        <v>222.97844757737806</v>
      </c>
      <c r="AJ20" s="95">
        <v>1</v>
      </c>
      <c r="AK20" s="95">
        <v>0</v>
      </c>
      <c r="AL20" s="95">
        <v>1</v>
      </c>
      <c r="AM20" s="95">
        <v>1</v>
      </c>
      <c r="AN20" s="95">
        <v>1</v>
      </c>
      <c r="AO20" s="95">
        <v>0</v>
      </c>
      <c r="AP20" s="107">
        <v>11108960</v>
      </c>
      <c r="AQ20" s="107">
        <v>0</v>
      </c>
      <c r="AR20" s="53">
        <v>1.25</v>
      </c>
      <c r="AS20" s="52" t="s">
        <v>130</v>
      </c>
      <c r="AY20" s="97"/>
    </row>
    <row r="21" spans="1:51" x14ac:dyDescent="0.25">
      <c r="B21" s="40">
        <v>2.4166666666666701</v>
      </c>
      <c r="C21" s="40">
        <v>0.45833333333333298</v>
      </c>
      <c r="D21" s="102">
        <v>6</v>
      </c>
      <c r="E21" s="41">
        <f t="shared" si="0"/>
        <v>4.2253521126760569</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134</v>
      </c>
      <c r="P21" s="103">
        <v>145</v>
      </c>
      <c r="Q21" s="103">
        <v>12292280</v>
      </c>
      <c r="R21" s="46">
        <f t="shared" si="4"/>
        <v>6169</v>
      </c>
      <c r="S21" s="47">
        <f t="shared" si="5"/>
        <v>148.05600000000001</v>
      </c>
      <c r="T21" s="47">
        <f t="shared" si="6"/>
        <v>6.1689999999999996</v>
      </c>
      <c r="U21" s="104">
        <v>8</v>
      </c>
      <c r="V21" s="104">
        <f t="shared" si="7"/>
        <v>8</v>
      </c>
      <c r="W21" s="105" t="s">
        <v>127</v>
      </c>
      <c r="X21" s="107">
        <v>1047</v>
      </c>
      <c r="Y21" s="107">
        <v>0</v>
      </c>
      <c r="Z21" s="107">
        <v>1186</v>
      </c>
      <c r="AA21" s="107">
        <v>1185</v>
      </c>
      <c r="AB21" s="107">
        <v>1187</v>
      </c>
      <c r="AC21" s="48" t="s">
        <v>90</v>
      </c>
      <c r="AD21" s="48" t="s">
        <v>90</v>
      </c>
      <c r="AE21" s="48" t="s">
        <v>90</v>
      </c>
      <c r="AF21" s="106" t="s">
        <v>90</v>
      </c>
      <c r="AG21" s="112">
        <v>49082172</v>
      </c>
      <c r="AH21" s="49">
        <f t="shared" si="9"/>
        <v>1384</v>
      </c>
      <c r="AI21" s="50">
        <f t="shared" si="8"/>
        <v>224.3475441724753</v>
      </c>
      <c r="AJ21" s="95">
        <v>1</v>
      </c>
      <c r="AK21" s="95">
        <v>0</v>
      </c>
      <c r="AL21" s="95">
        <v>1</v>
      </c>
      <c r="AM21" s="95">
        <v>1</v>
      </c>
      <c r="AN21" s="95">
        <v>1</v>
      </c>
      <c r="AO21" s="95">
        <v>0</v>
      </c>
      <c r="AP21" s="107">
        <v>11108960</v>
      </c>
      <c r="AQ21" s="107">
        <f t="shared" si="1"/>
        <v>0</v>
      </c>
      <c r="AR21" s="51"/>
      <c r="AS21" s="52" t="s">
        <v>101</v>
      </c>
      <c r="AY21" s="97"/>
    </row>
    <row r="22" spans="1:51" x14ac:dyDescent="0.25">
      <c r="A22" s="94" t="s">
        <v>135</v>
      </c>
      <c r="B22" s="40">
        <v>2.4583333333333299</v>
      </c>
      <c r="C22" s="40">
        <v>0.5</v>
      </c>
      <c r="D22" s="102">
        <v>5</v>
      </c>
      <c r="E22" s="41">
        <f t="shared" si="0"/>
        <v>3.5211267605633805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132</v>
      </c>
      <c r="P22" s="103">
        <v>141</v>
      </c>
      <c r="Q22" s="103">
        <v>12298300</v>
      </c>
      <c r="R22" s="46">
        <f t="shared" si="4"/>
        <v>6020</v>
      </c>
      <c r="S22" s="47">
        <f t="shared" si="5"/>
        <v>144.47999999999999</v>
      </c>
      <c r="T22" s="47">
        <f t="shared" si="6"/>
        <v>6.02</v>
      </c>
      <c r="U22" s="104">
        <v>7.3</v>
      </c>
      <c r="V22" s="104">
        <f t="shared" si="7"/>
        <v>7.3</v>
      </c>
      <c r="W22" s="105" t="s">
        <v>127</v>
      </c>
      <c r="X22" s="107">
        <v>1067</v>
      </c>
      <c r="Y22" s="107">
        <v>0</v>
      </c>
      <c r="Z22" s="107">
        <v>1186</v>
      </c>
      <c r="AA22" s="107">
        <v>1185</v>
      </c>
      <c r="AB22" s="107">
        <v>1186</v>
      </c>
      <c r="AC22" s="48" t="s">
        <v>90</v>
      </c>
      <c r="AD22" s="48" t="s">
        <v>90</v>
      </c>
      <c r="AE22" s="48" t="s">
        <v>90</v>
      </c>
      <c r="AF22" s="106" t="s">
        <v>90</v>
      </c>
      <c r="AG22" s="112">
        <v>49083540</v>
      </c>
      <c r="AH22" s="49">
        <f t="shared" si="9"/>
        <v>1368</v>
      </c>
      <c r="AI22" s="50">
        <f t="shared" si="8"/>
        <v>227.24252491694355</v>
      </c>
      <c r="AJ22" s="95">
        <v>1</v>
      </c>
      <c r="AK22" s="95">
        <v>0</v>
      </c>
      <c r="AL22" s="95">
        <v>1</v>
      </c>
      <c r="AM22" s="95">
        <v>1</v>
      </c>
      <c r="AN22" s="95">
        <v>1</v>
      </c>
      <c r="AO22" s="95">
        <v>0</v>
      </c>
      <c r="AP22" s="107">
        <v>11108960</v>
      </c>
      <c r="AQ22" s="107">
        <f t="shared" si="1"/>
        <v>0</v>
      </c>
      <c r="AR22" s="51"/>
      <c r="AS22" s="52" t="s">
        <v>101</v>
      </c>
      <c r="AV22" s="55" t="s">
        <v>110</v>
      </c>
      <c r="AY22" s="97"/>
    </row>
    <row r="23" spans="1:51" x14ac:dyDescent="0.25">
      <c r="B23" s="40">
        <v>2.5</v>
      </c>
      <c r="C23" s="40">
        <v>0.54166666666666696</v>
      </c>
      <c r="D23" s="102">
        <v>5</v>
      </c>
      <c r="E23" s="41">
        <f t="shared" si="0"/>
        <v>3.5211267605633805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131</v>
      </c>
      <c r="P23" s="103">
        <v>141</v>
      </c>
      <c r="Q23" s="103">
        <v>12304237</v>
      </c>
      <c r="R23" s="46">
        <f t="shared" si="4"/>
        <v>5937</v>
      </c>
      <c r="S23" s="47">
        <f t="shared" si="5"/>
        <v>142.488</v>
      </c>
      <c r="T23" s="47">
        <f t="shared" si="6"/>
        <v>5.9370000000000003</v>
      </c>
      <c r="U23" s="104">
        <v>6.6</v>
      </c>
      <c r="V23" s="104">
        <f t="shared" si="7"/>
        <v>6.6</v>
      </c>
      <c r="W23" s="105" t="s">
        <v>127</v>
      </c>
      <c r="X23" s="107">
        <v>1046</v>
      </c>
      <c r="Y23" s="107">
        <v>0</v>
      </c>
      <c r="Z23" s="107">
        <v>1186</v>
      </c>
      <c r="AA23" s="107">
        <v>1185</v>
      </c>
      <c r="AB23" s="107">
        <v>1186</v>
      </c>
      <c r="AC23" s="48" t="s">
        <v>90</v>
      </c>
      <c r="AD23" s="48" t="s">
        <v>90</v>
      </c>
      <c r="AE23" s="48" t="s">
        <v>90</v>
      </c>
      <c r="AF23" s="106" t="s">
        <v>90</v>
      </c>
      <c r="AG23" s="112">
        <v>49084908</v>
      </c>
      <c r="AH23" s="49">
        <f t="shared" si="9"/>
        <v>1368</v>
      </c>
      <c r="AI23" s="50">
        <f t="shared" si="8"/>
        <v>230.41940373926224</v>
      </c>
      <c r="AJ23" s="95">
        <v>1</v>
      </c>
      <c r="AK23" s="95">
        <v>0</v>
      </c>
      <c r="AL23" s="95">
        <v>1</v>
      </c>
      <c r="AM23" s="95">
        <v>1</v>
      </c>
      <c r="AN23" s="95">
        <v>1</v>
      </c>
      <c r="AO23" s="95">
        <v>0</v>
      </c>
      <c r="AP23" s="107">
        <v>11108960</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128</v>
      </c>
      <c r="P24" s="103">
        <v>134</v>
      </c>
      <c r="Q24" s="103">
        <v>12310143</v>
      </c>
      <c r="R24" s="46">
        <f t="shared" si="4"/>
        <v>5906</v>
      </c>
      <c r="S24" s="47">
        <f t="shared" si="5"/>
        <v>141.744</v>
      </c>
      <c r="T24" s="47">
        <f t="shared" si="6"/>
        <v>5.9059999999999997</v>
      </c>
      <c r="U24" s="104">
        <v>6</v>
      </c>
      <c r="V24" s="104">
        <f t="shared" si="7"/>
        <v>6</v>
      </c>
      <c r="W24" s="105" t="s">
        <v>127</v>
      </c>
      <c r="X24" s="107">
        <v>1046</v>
      </c>
      <c r="Y24" s="107">
        <v>0</v>
      </c>
      <c r="Z24" s="107">
        <v>1186</v>
      </c>
      <c r="AA24" s="107">
        <v>1185</v>
      </c>
      <c r="AB24" s="107">
        <v>1186</v>
      </c>
      <c r="AC24" s="48" t="s">
        <v>90</v>
      </c>
      <c r="AD24" s="48" t="s">
        <v>90</v>
      </c>
      <c r="AE24" s="48" t="s">
        <v>90</v>
      </c>
      <c r="AF24" s="106" t="s">
        <v>90</v>
      </c>
      <c r="AG24" s="112">
        <v>49086268</v>
      </c>
      <c r="AH24" s="49">
        <f>IF(ISBLANK(AG24),"-",AG24-AG23)</f>
        <v>1360</v>
      </c>
      <c r="AI24" s="50">
        <f t="shared" si="8"/>
        <v>230.27429732475449</v>
      </c>
      <c r="AJ24" s="95">
        <v>1</v>
      </c>
      <c r="AK24" s="95">
        <v>0</v>
      </c>
      <c r="AL24" s="95">
        <v>1</v>
      </c>
      <c r="AM24" s="95">
        <v>1</v>
      </c>
      <c r="AN24" s="95">
        <v>1</v>
      </c>
      <c r="AO24" s="95">
        <v>0</v>
      </c>
      <c r="AP24" s="107">
        <v>11108960</v>
      </c>
      <c r="AQ24" s="107">
        <f t="shared" si="1"/>
        <v>0</v>
      </c>
      <c r="AR24" s="53">
        <v>1.28</v>
      </c>
      <c r="AS24" s="52" t="s">
        <v>113</v>
      </c>
      <c r="AV24" s="58" t="s">
        <v>29</v>
      </c>
      <c r="AW24" s="58">
        <v>14.7</v>
      </c>
      <c r="AY24" s="97"/>
    </row>
    <row r="25" spans="1:51" x14ac:dyDescent="0.25">
      <c r="A25" s="94" t="s">
        <v>130</v>
      </c>
      <c r="B25" s="40">
        <v>2.5833333333333299</v>
      </c>
      <c r="C25" s="40">
        <v>0.625</v>
      </c>
      <c r="D25" s="102">
        <v>4</v>
      </c>
      <c r="E25" s="41">
        <f t="shared" si="0"/>
        <v>2.8169014084507045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131</v>
      </c>
      <c r="P25" s="103">
        <v>141</v>
      </c>
      <c r="Q25" s="103">
        <v>12315966</v>
      </c>
      <c r="R25" s="46">
        <f t="shared" si="4"/>
        <v>5823</v>
      </c>
      <c r="S25" s="47">
        <f t="shared" si="5"/>
        <v>139.75200000000001</v>
      </c>
      <c r="T25" s="47">
        <f t="shared" si="6"/>
        <v>5.8230000000000004</v>
      </c>
      <c r="U25" s="104">
        <v>5.5</v>
      </c>
      <c r="V25" s="104">
        <f t="shared" si="7"/>
        <v>5.5</v>
      </c>
      <c r="W25" s="105" t="s">
        <v>127</v>
      </c>
      <c r="X25" s="107">
        <v>1046</v>
      </c>
      <c r="Y25" s="107">
        <v>0</v>
      </c>
      <c r="Z25" s="107">
        <v>1187</v>
      </c>
      <c r="AA25" s="107">
        <v>1185</v>
      </c>
      <c r="AB25" s="107">
        <v>1186</v>
      </c>
      <c r="AC25" s="48" t="s">
        <v>90</v>
      </c>
      <c r="AD25" s="48" t="s">
        <v>90</v>
      </c>
      <c r="AE25" s="48" t="s">
        <v>90</v>
      </c>
      <c r="AF25" s="106" t="s">
        <v>90</v>
      </c>
      <c r="AG25" s="112">
        <v>49087612</v>
      </c>
      <c r="AH25" s="49">
        <f t="shared" si="9"/>
        <v>1344</v>
      </c>
      <c r="AI25" s="50">
        <f t="shared" si="8"/>
        <v>230.80886141164348</v>
      </c>
      <c r="AJ25" s="95">
        <v>1</v>
      </c>
      <c r="AK25" s="95">
        <v>0</v>
      </c>
      <c r="AL25" s="95">
        <v>1</v>
      </c>
      <c r="AM25" s="95">
        <v>1</v>
      </c>
      <c r="AN25" s="95">
        <v>1</v>
      </c>
      <c r="AO25" s="95">
        <v>0</v>
      </c>
      <c r="AP25" s="107">
        <v>11108960</v>
      </c>
      <c r="AQ25" s="107">
        <f t="shared" si="1"/>
        <v>0</v>
      </c>
      <c r="AR25" s="51"/>
      <c r="AS25" s="52" t="s">
        <v>113</v>
      </c>
      <c r="AV25" s="58" t="s">
        <v>74</v>
      </c>
      <c r="AW25" s="58">
        <v>10.36</v>
      </c>
      <c r="AY25" s="97"/>
    </row>
    <row r="26" spans="1:51" x14ac:dyDescent="0.25">
      <c r="B26" s="40">
        <v>2.625</v>
      </c>
      <c r="C26" s="40">
        <v>0.66666666666666696</v>
      </c>
      <c r="D26" s="102">
        <v>4</v>
      </c>
      <c r="E26" s="41">
        <f t="shared" si="0"/>
        <v>2.8169014084507045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132</v>
      </c>
      <c r="P26" s="103">
        <v>144</v>
      </c>
      <c r="Q26" s="103">
        <v>12321794</v>
      </c>
      <c r="R26" s="46">
        <f t="shared" si="4"/>
        <v>5828</v>
      </c>
      <c r="S26" s="47">
        <f t="shared" si="5"/>
        <v>139.87200000000001</v>
      </c>
      <c r="T26" s="47">
        <f t="shared" si="6"/>
        <v>5.8280000000000003</v>
      </c>
      <c r="U26" s="104">
        <v>5</v>
      </c>
      <c r="V26" s="104">
        <f t="shared" si="7"/>
        <v>5</v>
      </c>
      <c r="W26" s="105" t="s">
        <v>127</v>
      </c>
      <c r="X26" s="107">
        <v>1045</v>
      </c>
      <c r="Y26" s="107">
        <v>0</v>
      </c>
      <c r="Z26" s="107">
        <v>1187</v>
      </c>
      <c r="AA26" s="107">
        <v>1185</v>
      </c>
      <c r="AB26" s="107">
        <v>1187</v>
      </c>
      <c r="AC26" s="48" t="s">
        <v>90</v>
      </c>
      <c r="AD26" s="48" t="s">
        <v>90</v>
      </c>
      <c r="AE26" s="48" t="s">
        <v>90</v>
      </c>
      <c r="AF26" s="106" t="s">
        <v>90</v>
      </c>
      <c r="AG26" s="112">
        <v>49088964</v>
      </c>
      <c r="AH26" s="49">
        <f t="shared" si="9"/>
        <v>1352</v>
      </c>
      <c r="AI26" s="50">
        <f t="shared" si="8"/>
        <v>231.98352779684282</v>
      </c>
      <c r="AJ26" s="95">
        <v>1</v>
      </c>
      <c r="AK26" s="95">
        <v>0</v>
      </c>
      <c r="AL26" s="95">
        <v>1</v>
      </c>
      <c r="AM26" s="95">
        <v>1</v>
      </c>
      <c r="AN26" s="95">
        <v>1</v>
      </c>
      <c r="AO26" s="95">
        <v>0</v>
      </c>
      <c r="AP26" s="107">
        <v>11108960</v>
      </c>
      <c r="AQ26" s="107">
        <f t="shared" si="1"/>
        <v>0</v>
      </c>
      <c r="AR26" s="51"/>
      <c r="AS26" s="52" t="s">
        <v>113</v>
      </c>
      <c r="AV26" s="58" t="s">
        <v>114</v>
      </c>
      <c r="AW26" s="58">
        <v>1.01325</v>
      </c>
      <c r="AY26" s="97"/>
    </row>
    <row r="27" spans="1:51" x14ac:dyDescent="0.25">
      <c r="B27" s="40">
        <v>2.6666666666666701</v>
      </c>
      <c r="C27" s="40">
        <v>0.70833333333333404</v>
      </c>
      <c r="D27" s="102">
        <v>4</v>
      </c>
      <c r="E27" s="41">
        <f t="shared" si="0"/>
        <v>2.8169014084507045</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132</v>
      </c>
      <c r="P27" s="103">
        <v>139</v>
      </c>
      <c r="Q27" s="103">
        <v>12327707</v>
      </c>
      <c r="R27" s="46">
        <f t="shared" si="4"/>
        <v>5913</v>
      </c>
      <c r="S27" s="47">
        <f t="shared" si="5"/>
        <v>141.91200000000001</v>
      </c>
      <c r="T27" s="47">
        <f t="shared" si="6"/>
        <v>5.9130000000000003</v>
      </c>
      <c r="U27" s="104">
        <v>4.5</v>
      </c>
      <c r="V27" s="104">
        <f t="shared" si="7"/>
        <v>4.5</v>
      </c>
      <c r="W27" s="105" t="s">
        <v>127</v>
      </c>
      <c r="X27" s="107">
        <v>1045</v>
      </c>
      <c r="Y27" s="107">
        <v>0</v>
      </c>
      <c r="Z27" s="107">
        <v>1186</v>
      </c>
      <c r="AA27" s="107">
        <v>1185</v>
      </c>
      <c r="AB27" s="107">
        <v>1186</v>
      </c>
      <c r="AC27" s="48" t="s">
        <v>90</v>
      </c>
      <c r="AD27" s="48" t="s">
        <v>90</v>
      </c>
      <c r="AE27" s="48" t="s">
        <v>90</v>
      </c>
      <c r="AF27" s="106" t="s">
        <v>90</v>
      </c>
      <c r="AG27" s="112">
        <v>49090316</v>
      </c>
      <c r="AH27" s="49">
        <f t="shared" si="9"/>
        <v>1352</v>
      </c>
      <c r="AI27" s="50">
        <f t="shared" si="8"/>
        <v>228.64874006426516</v>
      </c>
      <c r="AJ27" s="95">
        <v>1</v>
      </c>
      <c r="AK27" s="95">
        <v>0</v>
      </c>
      <c r="AL27" s="95">
        <v>1</v>
      </c>
      <c r="AM27" s="95">
        <v>1</v>
      </c>
      <c r="AN27" s="95">
        <v>1</v>
      </c>
      <c r="AO27" s="95">
        <v>0</v>
      </c>
      <c r="AP27" s="107">
        <v>11108960</v>
      </c>
      <c r="AQ27" s="107">
        <f t="shared" si="1"/>
        <v>0</v>
      </c>
      <c r="AR27" s="51"/>
      <c r="AS27" s="52" t="s">
        <v>113</v>
      </c>
      <c r="AV27" s="58" t="s">
        <v>115</v>
      </c>
      <c r="AW27" s="58">
        <v>1</v>
      </c>
      <c r="AY27" s="97"/>
    </row>
    <row r="28" spans="1:51" x14ac:dyDescent="0.25">
      <c r="B28" s="40">
        <v>2.7083333333333299</v>
      </c>
      <c r="C28" s="40">
        <v>0.750000000000002</v>
      </c>
      <c r="D28" s="102">
        <v>4</v>
      </c>
      <c r="E28" s="41">
        <f t="shared" si="0"/>
        <v>2.8169014084507045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135</v>
      </c>
      <c r="P28" s="103">
        <v>140</v>
      </c>
      <c r="Q28" s="103">
        <v>12333529</v>
      </c>
      <c r="R28" s="46">
        <f t="shared" si="4"/>
        <v>5822</v>
      </c>
      <c r="S28" s="47">
        <f t="shared" si="5"/>
        <v>139.72800000000001</v>
      </c>
      <c r="T28" s="47">
        <f t="shared" si="6"/>
        <v>5.8220000000000001</v>
      </c>
      <c r="U28" s="104">
        <v>3.9</v>
      </c>
      <c r="V28" s="104">
        <f t="shared" si="7"/>
        <v>3.9</v>
      </c>
      <c r="W28" s="105" t="s">
        <v>127</v>
      </c>
      <c r="X28" s="107">
        <v>1026</v>
      </c>
      <c r="Y28" s="107">
        <v>0</v>
      </c>
      <c r="Z28" s="107">
        <v>1186</v>
      </c>
      <c r="AA28" s="107">
        <v>1185</v>
      </c>
      <c r="AB28" s="107">
        <v>1186</v>
      </c>
      <c r="AC28" s="48" t="s">
        <v>90</v>
      </c>
      <c r="AD28" s="48" t="s">
        <v>90</v>
      </c>
      <c r="AE28" s="48" t="s">
        <v>90</v>
      </c>
      <c r="AF28" s="106" t="s">
        <v>90</v>
      </c>
      <c r="AG28" s="112">
        <v>49091660</v>
      </c>
      <c r="AH28" s="49">
        <f t="shared" si="9"/>
        <v>1344</v>
      </c>
      <c r="AI28" s="50">
        <f t="shared" si="8"/>
        <v>230.84850566815527</v>
      </c>
      <c r="AJ28" s="95">
        <v>1</v>
      </c>
      <c r="AK28" s="95">
        <v>0</v>
      </c>
      <c r="AL28" s="95">
        <v>1</v>
      </c>
      <c r="AM28" s="95">
        <v>1</v>
      </c>
      <c r="AN28" s="95">
        <v>1</v>
      </c>
      <c r="AO28" s="95">
        <v>0</v>
      </c>
      <c r="AP28" s="107">
        <v>11108960</v>
      </c>
      <c r="AQ28" s="107">
        <f t="shared" si="1"/>
        <v>0</v>
      </c>
      <c r="AR28" s="53">
        <v>1.27</v>
      </c>
      <c r="AS28" s="52" t="s">
        <v>113</v>
      </c>
      <c r="AV28" s="58" t="s">
        <v>116</v>
      </c>
      <c r="AW28" s="58">
        <v>101.325</v>
      </c>
      <c r="AY28" s="97"/>
    </row>
    <row r="29" spans="1:51" x14ac:dyDescent="0.25">
      <c r="A29" s="94" t="s">
        <v>130</v>
      </c>
      <c r="B29" s="40">
        <v>2.75</v>
      </c>
      <c r="C29" s="40">
        <v>0.79166666666666896</v>
      </c>
      <c r="D29" s="102">
        <v>4</v>
      </c>
      <c r="E29" s="41">
        <f t="shared" si="0"/>
        <v>2.8169014084507045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136</v>
      </c>
      <c r="P29" s="103">
        <v>135</v>
      </c>
      <c r="Q29" s="103">
        <v>12339363</v>
      </c>
      <c r="R29" s="46">
        <f t="shared" si="4"/>
        <v>5834</v>
      </c>
      <c r="S29" s="47">
        <f t="shared" si="5"/>
        <v>140.01599999999999</v>
      </c>
      <c r="T29" s="47">
        <f t="shared" si="6"/>
        <v>5.8339999999999996</v>
      </c>
      <c r="U29" s="104">
        <v>3.6</v>
      </c>
      <c r="V29" s="104">
        <f t="shared" si="7"/>
        <v>3.6</v>
      </c>
      <c r="W29" s="105" t="s">
        <v>127</v>
      </c>
      <c r="X29" s="107">
        <v>1015</v>
      </c>
      <c r="Y29" s="107">
        <v>0</v>
      </c>
      <c r="Z29" s="107">
        <v>1186</v>
      </c>
      <c r="AA29" s="107">
        <v>1185</v>
      </c>
      <c r="AB29" s="107">
        <v>1187</v>
      </c>
      <c r="AC29" s="48" t="s">
        <v>90</v>
      </c>
      <c r="AD29" s="48" t="s">
        <v>90</v>
      </c>
      <c r="AE29" s="48" t="s">
        <v>90</v>
      </c>
      <c r="AF29" s="106" t="s">
        <v>90</v>
      </c>
      <c r="AG29" s="112">
        <v>49092992</v>
      </c>
      <c r="AH29" s="49">
        <f t="shared" si="9"/>
        <v>1332</v>
      </c>
      <c r="AI29" s="50">
        <f t="shared" si="8"/>
        <v>228.31676379842304</v>
      </c>
      <c r="AJ29" s="95">
        <v>1</v>
      </c>
      <c r="AK29" s="95">
        <v>0</v>
      </c>
      <c r="AL29" s="95">
        <v>1</v>
      </c>
      <c r="AM29" s="95">
        <v>1</v>
      </c>
      <c r="AN29" s="95">
        <v>1</v>
      </c>
      <c r="AO29" s="95">
        <v>0</v>
      </c>
      <c r="AP29" s="107">
        <v>11108960</v>
      </c>
      <c r="AQ29" s="107">
        <f t="shared" si="1"/>
        <v>0</v>
      </c>
      <c r="AR29" s="51"/>
      <c r="AS29" s="52" t="s">
        <v>113</v>
      </c>
      <c r="AY29" s="97"/>
    </row>
    <row r="30" spans="1:51" x14ac:dyDescent="0.25">
      <c r="B30" s="40">
        <v>2.7916666666666701</v>
      </c>
      <c r="C30" s="40">
        <v>0.83333333333333703</v>
      </c>
      <c r="D30" s="102">
        <v>4</v>
      </c>
      <c r="E30" s="41">
        <f t="shared" si="0"/>
        <v>2.8169014084507045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137</v>
      </c>
      <c r="P30" s="103">
        <v>133</v>
      </c>
      <c r="Q30" s="103">
        <v>12345153</v>
      </c>
      <c r="R30" s="46">
        <f t="shared" si="4"/>
        <v>5790</v>
      </c>
      <c r="S30" s="47">
        <f t="shared" si="5"/>
        <v>138.96</v>
      </c>
      <c r="T30" s="47">
        <f t="shared" si="6"/>
        <v>5.79</v>
      </c>
      <c r="U30" s="104">
        <v>3.4</v>
      </c>
      <c r="V30" s="104">
        <f t="shared" si="7"/>
        <v>3.4</v>
      </c>
      <c r="W30" s="105" t="s">
        <v>127</v>
      </c>
      <c r="X30" s="107">
        <v>1015</v>
      </c>
      <c r="Y30" s="107">
        <v>0</v>
      </c>
      <c r="Z30" s="107">
        <v>1186</v>
      </c>
      <c r="AA30" s="107">
        <v>1185</v>
      </c>
      <c r="AB30" s="107">
        <v>1186</v>
      </c>
      <c r="AC30" s="48" t="s">
        <v>90</v>
      </c>
      <c r="AD30" s="48" t="s">
        <v>90</v>
      </c>
      <c r="AE30" s="48" t="s">
        <v>90</v>
      </c>
      <c r="AF30" s="106" t="s">
        <v>90</v>
      </c>
      <c r="AG30" s="112">
        <v>49094332</v>
      </c>
      <c r="AH30" s="49">
        <f t="shared" si="9"/>
        <v>1340</v>
      </c>
      <c r="AI30" s="50">
        <f t="shared" si="8"/>
        <v>231.43350604490502</v>
      </c>
      <c r="AJ30" s="95">
        <v>1</v>
      </c>
      <c r="AK30" s="95">
        <v>0</v>
      </c>
      <c r="AL30" s="95">
        <v>1</v>
      </c>
      <c r="AM30" s="95">
        <v>1</v>
      </c>
      <c r="AN30" s="95">
        <v>1</v>
      </c>
      <c r="AO30" s="95">
        <v>0</v>
      </c>
      <c r="AP30" s="107">
        <v>11108960</v>
      </c>
      <c r="AQ30" s="107">
        <f t="shared" si="1"/>
        <v>0</v>
      </c>
      <c r="AR30" s="51"/>
      <c r="AS30" s="52" t="s">
        <v>113</v>
      </c>
      <c r="AV30" s="273" t="s">
        <v>117</v>
      </c>
      <c r="AW30" s="273"/>
      <c r="AY30" s="97"/>
    </row>
    <row r="31" spans="1:51" x14ac:dyDescent="0.25">
      <c r="B31" s="40">
        <v>2.8333333333333299</v>
      </c>
      <c r="C31" s="40">
        <v>0.875000000000004</v>
      </c>
      <c r="D31" s="102">
        <v>4</v>
      </c>
      <c r="E31" s="41">
        <f t="shared" si="0"/>
        <v>2.8169014084507045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132</v>
      </c>
      <c r="P31" s="103">
        <v>134</v>
      </c>
      <c r="Q31" s="103">
        <v>12350925</v>
      </c>
      <c r="R31" s="46">
        <f t="shared" si="4"/>
        <v>5772</v>
      </c>
      <c r="S31" s="47">
        <f t="shared" si="5"/>
        <v>138.52799999999999</v>
      </c>
      <c r="T31" s="47">
        <f t="shared" si="6"/>
        <v>5.7720000000000002</v>
      </c>
      <c r="U31" s="104">
        <v>3.1</v>
      </c>
      <c r="V31" s="104">
        <f t="shared" si="7"/>
        <v>3.1</v>
      </c>
      <c r="W31" s="105" t="s">
        <v>127</v>
      </c>
      <c r="X31" s="107">
        <v>1035</v>
      </c>
      <c r="Y31" s="107">
        <v>0</v>
      </c>
      <c r="Z31" s="107">
        <v>1186</v>
      </c>
      <c r="AA31" s="107">
        <v>1185</v>
      </c>
      <c r="AB31" s="107">
        <v>1186</v>
      </c>
      <c r="AC31" s="48" t="s">
        <v>90</v>
      </c>
      <c r="AD31" s="48" t="s">
        <v>90</v>
      </c>
      <c r="AE31" s="48" t="s">
        <v>90</v>
      </c>
      <c r="AF31" s="106" t="s">
        <v>90</v>
      </c>
      <c r="AG31" s="112">
        <v>49095656</v>
      </c>
      <c r="AH31" s="49">
        <f t="shared" si="9"/>
        <v>1324</v>
      </c>
      <c r="AI31" s="50">
        <f t="shared" si="8"/>
        <v>229.38322938322938</v>
      </c>
      <c r="AJ31" s="95">
        <v>1</v>
      </c>
      <c r="AK31" s="95">
        <v>0</v>
      </c>
      <c r="AL31" s="95">
        <v>1</v>
      </c>
      <c r="AM31" s="95">
        <v>1</v>
      </c>
      <c r="AN31" s="95">
        <v>1</v>
      </c>
      <c r="AO31" s="95">
        <v>0</v>
      </c>
      <c r="AP31" s="107">
        <v>11108960</v>
      </c>
      <c r="AQ31" s="107">
        <f t="shared" si="1"/>
        <v>0</v>
      </c>
      <c r="AR31" s="51"/>
      <c r="AS31" s="52" t="s">
        <v>113</v>
      </c>
      <c r="AV31" s="59" t="s">
        <v>29</v>
      </c>
      <c r="AW31" s="59" t="s">
        <v>74</v>
      </c>
      <c r="AY31" s="97"/>
    </row>
    <row r="32" spans="1:51" x14ac:dyDescent="0.25">
      <c r="B32" s="40">
        <v>2.875</v>
      </c>
      <c r="C32" s="40">
        <v>0.91666666666667096</v>
      </c>
      <c r="D32" s="102">
        <v>4</v>
      </c>
      <c r="E32" s="41">
        <f t="shared" si="0"/>
        <v>2.8169014084507045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132</v>
      </c>
      <c r="P32" s="103">
        <v>130</v>
      </c>
      <c r="Q32" s="103">
        <v>12356497</v>
      </c>
      <c r="R32" s="46">
        <f t="shared" si="4"/>
        <v>5572</v>
      </c>
      <c r="S32" s="47">
        <f t="shared" si="5"/>
        <v>133.72800000000001</v>
      </c>
      <c r="T32" s="47">
        <f t="shared" si="6"/>
        <v>5.5720000000000001</v>
      </c>
      <c r="U32" s="104">
        <v>3</v>
      </c>
      <c r="V32" s="104">
        <f t="shared" si="7"/>
        <v>3</v>
      </c>
      <c r="W32" s="105" t="s">
        <v>127</v>
      </c>
      <c r="X32" s="107">
        <v>1025</v>
      </c>
      <c r="Y32" s="107">
        <v>0</v>
      </c>
      <c r="Z32" s="107">
        <v>1186</v>
      </c>
      <c r="AA32" s="107">
        <v>1185</v>
      </c>
      <c r="AB32" s="107">
        <v>1186</v>
      </c>
      <c r="AC32" s="48" t="s">
        <v>90</v>
      </c>
      <c r="AD32" s="48" t="s">
        <v>90</v>
      </c>
      <c r="AE32" s="48" t="s">
        <v>90</v>
      </c>
      <c r="AF32" s="106" t="s">
        <v>90</v>
      </c>
      <c r="AG32" s="112">
        <v>49096980</v>
      </c>
      <c r="AH32" s="49">
        <f t="shared" si="9"/>
        <v>1324</v>
      </c>
      <c r="AI32" s="50">
        <f t="shared" si="8"/>
        <v>237.61665470208183</v>
      </c>
      <c r="AJ32" s="95">
        <v>1</v>
      </c>
      <c r="AK32" s="95">
        <v>0</v>
      </c>
      <c r="AL32" s="95">
        <v>1</v>
      </c>
      <c r="AM32" s="95">
        <v>1</v>
      </c>
      <c r="AN32" s="95">
        <v>1</v>
      </c>
      <c r="AO32" s="95">
        <v>0</v>
      </c>
      <c r="AP32" s="107">
        <v>11108960</v>
      </c>
      <c r="AQ32" s="107">
        <f t="shared" si="1"/>
        <v>0</v>
      </c>
      <c r="AR32" s="53">
        <v>1.08</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138</v>
      </c>
      <c r="P33" s="103">
        <v>127</v>
      </c>
      <c r="Q33" s="103">
        <v>12361753</v>
      </c>
      <c r="R33" s="46">
        <f t="shared" si="4"/>
        <v>5256</v>
      </c>
      <c r="S33" s="47">
        <f t="shared" si="5"/>
        <v>126.14400000000001</v>
      </c>
      <c r="T33" s="47">
        <f t="shared" si="6"/>
        <v>5.2560000000000002</v>
      </c>
      <c r="U33" s="104">
        <v>3.3</v>
      </c>
      <c r="V33" s="104">
        <f t="shared" si="7"/>
        <v>3.3</v>
      </c>
      <c r="W33" s="105" t="s">
        <v>131</v>
      </c>
      <c r="X33" s="107">
        <v>0</v>
      </c>
      <c r="Y33" s="107">
        <v>0</v>
      </c>
      <c r="Z33" s="107">
        <v>1186</v>
      </c>
      <c r="AA33" s="107">
        <v>1185</v>
      </c>
      <c r="AB33" s="107">
        <v>1187</v>
      </c>
      <c r="AC33" s="48" t="s">
        <v>90</v>
      </c>
      <c r="AD33" s="48" t="s">
        <v>90</v>
      </c>
      <c r="AE33" s="48" t="s">
        <v>90</v>
      </c>
      <c r="AF33" s="106" t="s">
        <v>90</v>
      </c>
      <c r="AG33" s="112">
        <v>49098212</v>
      </c>
      <c r="AH33" s="49">
        <f t="shared" si="9"/>
        <v>1232</v>
      </c>
      <c r="AI33" s="50">
        <f t="shared" si="8"/>
        <v>234.39878234398782</v>
      </c>
      <c r="AJ33" s="95">
        <v>0</v>
      </c>
      <c r="AK33" s="95">
        <v>0</v>
      </c>
      <c r="AL33" s="95">
        <v>1</v>
      </c>
      <c r="AM33" s="95">
        <v>1</v>
      </c>
      <c r="AN33" s="95">
        <v>1</v>
      </c>
      <c r="AO33" s="95">
        <v>0.4</v>
      </c>
      <c r="AP33" s="107">
        <v>11109228</v>
      </c>
      <c r="AQ33" s="107">
        <f t="shared" si="1"/>
        <v>268</v>
      </c>
      <c r="AR33" s="51"/>
      <c r="AS33" s="52" t="s">
        <v>113</v>
      </c>
      <c r="AY33" s="97"/>
    </row>
    <row r="34" spans="2:51" x14ac:dyDescent="0.25">
      <c r="B34" s="40">
        <v>2.9583333333333299</v>
      </c>
      <c r="C34" s="40">
        <v>1</v>
      </c>
      <c r="D34" s="102">
        <v>4</v>
      </c>
      <c r="E34" s="41">
        <f t="shared" si="0"/>
        <v>2.8169014084507045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124</v>
      </c>
      <c r="P34" s="103">
        <v>120</v>
      </c>
      <c r="Q34" s="103">
        <v>12366901</v>
      </c>
      <c r="R34" s="46">
        <f t="shared" si="4"/>
        <v>5148</v>
      </c>
      <c r="S34" s="47">
        <f t="shared" si="5"/>
        <v>123.55200000000001</v>
      </c>
      <c r="T34" s="47">
        <f t="shared" si="6"/>
        <v>5.1479999999999997</v>
      </c>
      <c r="U34" s="104">
        <v>3.8</v>
      </c>
      <c r="V34" s="104">
        <f t="shared" si="7"/>
        <v>3.8</v>
      </c>
      <c r="W34" s="105" t="s">
        <v>131</v>
      </c>
      <c r="X34" s="107">
        <v>0</v>
      </c>
      <c r="Y34" s="107">
        <v>0</v>
      </c>
      <c r="Z34" s="107">
        <v>1186</v>
      </c>
      <c r="AA34" s="107">
        <v>1185</v>
      </c>
      <c r="AB34" s="107">
        <v>1187</v>
      </c>
      <c r="AC34" s="48" t="s">
        <v>90</v>
      </c>
      <c r="AD34" s="48" t="s">
        <v>90</v>
      </c>
      <c r="AE34" s="48" t="s">
        <v>90</v>
      </c>
      <c r="AF34" s="106" t="s">
        <v>90</v>
      </c>
      <c r="AG34" s="112">
        <v>49099428</v>
      </c>
      <c r="AH34" s="49">
        <f t="shared" si="9"/>
        <v>1216</v>
      </c>
      <c r="AI34" s="50">
        <f t="shared" si="8"/>
        <v>236.20823620823623</v>
      </c>
      <c r="AJ34" s="95">
        <v>0</v>
      </c>
      <c r="AK34" s="95">
        <v>0</v>
      </c>
      <c r="AL34" s="95">
        <v>1</v>
      </c>
      <c r="AM34" s="95">
        <v>1</v>
      </c>
      <c r="AN34" s="95">
        <v>1</v>
      </c>
      <c r="AO34" s="95">
        <v>0.4</v>
      </c>
      <c r="AP34" s="107">
        <v>11109594</v>
      </c>
      <c r="AQ34" s="107">
        <f t="shared" si="1"/>
        <v>366</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130547</v>
      </c>
      <c r="S35" s="65">
        <f>AVERAGE(S11:S34)</f>
        <v>130.547</v>
      </c>
      <c r="T35" s="65">
        <f>SUM(T11:T34)</f>
        <v>130.54700000000003</v>
      </c>
      <c r="U35" s="104"/>
      <c r="V35" s="91"/>
      <c r="W35" s="57"/>
      <c r="X35" s="85"/>
      <c r="Y35" s="86"/>
      <c r="Z35" s="86"/>
      <c r="AA35" s="86"/>
      <c r="AB35" s="87"/>
      <c r="AC35" s="85"/>
      <c r="AD35" s="86"/>
      <c r="AE35" s="87"/>
      <c r="AF35" s="88"/>
      <c r="AG35" s="66">
        <f>AG34-AG10</f>
        <v>29884</v>
      </c>
      <c r="AH35" s="67">
        <f>SUM(AH11:AH34)</f>
        <v>29884</v>
      </c>
      <c r="AI35" s="68">
        <f>$AH$35/$T35</f>
        <v>228.91372455897104</v>
      </c>
      <c r="AJ35" s="95"/>
      <c r="AK35" s="95"/>
      <c r="AL35" s="95"/>
      <c r="AM35" s="95"/>
      <c r="AN35" s="95"/>
      <c r="AO35" s="69"/>
      <c r="AP35" s="70">
        <f>AP34-AP10</f>
        <v>3834</v>
      </c>
      <c r="AQ35" s="71">
        <f>SUM(AQ11:AQ34)</f>
        <v>3834</v>
      </c>
      <c r="AR35" s="72">
        <f>AVERAGE(AR11:AR34)</f>
        <v>1.1616666666666668</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34" t="s">
        <v>138</v>
      </c>
      <c r="C41" s="131"/>
      <c r="D41" s="131"/>
      <c r="E41" s="131"/>
      <c r="F41" s="131"/>
      <c r="G41" s="131"/>
      <c r="H41" s="131"/>
      <c r="I41" s="132"/>
      <c r="J41" s="132"/>
      <c r="K41" s="132"/>
      <c r="L41" s="132"/>
      <c r="M41" s="132"/>
      <c r="N41" s="132"/>
      <c r="O41" s="132"/>
      <c r="P41" s="132"/>
      <c r="Q41" s="132"/>
      <c r="R41" s="132"/>
      <c r="S41" s="133"/>
      <c r="T41" s="133"/>
      <c r="U41" s="133"/>
      <c r="V41" s="133"/>
      <c r="W41" s="98"/>
      <c r="X41" s="98"/>
      <c r="Y41" s="98"/>
      <c r="Z41" s="98"/>
      <c r="AA41" s="98"/>
      <c r="AB41" s="98"/>
      <c r="AC41" s="98"/>
      <c r="AD41" s="98"/>
      <c r="AE41" s="98"/>
      <c r="AM41" s="20"/>
      <c r="AN41" s="96"/>
      <c r="AO41" s="96"/>
      <c r="AP41" s="96"/>
      <c r="AQ41" s="96"/>
      <c r="AR41" s="98"/>
      <c r="AV41" s="73"/>
      <c r="AW41" s="73"/>
      <c r="AY41" s="97"/>
    </row>
    <row r="42" spans="2:51" x14ac:dyDescent="0.25">
      <c r="B42" s="135" t="s">
        <v>157</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158</v>
      </c>
      <c r="C44" s="99"/>
      <c r="D44" s="99"/>
      <c r="E44" s="99"/>
      <c r="F44" s="150"/>
      <c r="G44" s="150"/>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150"/>
      <c r="D45" s="150"/>
      <c r="E45" s="150"/>
      <c r="F45" s="150"/>
      <c r="G45" s="150"/>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150"/>
      <c r="D46" s="150"/>
      <c r="E46" s="150"/>
      <c r="F46" s="150"/>
      <c r="G46" s="150"/>
      <c r="H46" s="150"/>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174</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175</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1:51" x14ac:dyDescent="0.25">
      <c r="A53" s="161"/>
      <c r="B53" s="127" t="s">
        <v>152</v>
      </c>
      <c r="C53" s="128"/>
      <c r="D53" s="128"/>
      <c r="E53" s="128"/>
      <c r="F53" s="128"/>
      <c r="G53" s="128"/>
      <c r="H53" s="128"/>
      <c r="I53" s="129"/>
      <c r="J53" s="129"/>
      <c r="K53" s="129"/>
      <c r="L53" s="129"/>
      <c r="M53" s="129"/>
      <c r="N53" s="129"/>
      <c r="O53" s="129"/>
      <c r="P53" s="129"/>
      <c r="Q53" s="129"/>
      <c r="R53" s="129"/>
      <c r="S53" s="139"/>
      <c r="T53" s="83"/>
      <c r="U53" s="83"/>
      <c r="V53" s="83"/>
      <c r="W53" s="98"/>
      <c r="X53" s="98"/>
      <c r="Y53" s="98"/>
      <c r="Z53" s="98"/>
      <c r="AA53" s="98"/>
      <c r="AB53" s="98"/>
      <c r="AC53" s="98"/>
      <c r="AD53" s="98"/>
      <c r="AE53" s="98"/>
      <c r="AM53" s="20"/>
      <c r="AN53" s="96"/>
      <c r="AO53" s="96"/>
      <c r="AP53" s="96"/>
      <c r="AQ53" s="96"/>
      <c r="AR53" s="98"/>
      <c r="AV53" s="113"/>
      <c r="AW53" s="113"/>
      <c r="AY53" s="97"/>
    </row>
    <row r="54" spans="1:51" x14ac:dyDescent="0.25">
      <c r="B54" s="114" t="s">
        <v>147</v>
      </c>
      <c r="C54" s="99"/>
      <c r="D54" s="99"/>
      <c r="E54" s="99"/>
      <c r="F54" s="99"/>
      <c r="G54" s="99"/>
      <c r="H54" s="99"/>
      <c r="I54" s="100"/>
      <c r="J54" s="100"/>
      <c r="K54" s="100"/>
      <c r="L54" s="100"/>
      <c r="M54" s="100"/>
      <c r="N54" s="100"/>
      <c r="O54" s="100"/>
      <c r="P54" s="100"/>
      <c r="Q54" s="100"/>
      <c r="R54" s="100"/>
      <c r="S54" s="139"/>
      <c r="T54" s="83"/>
      <c r="U54" s="83"/>
      <c r="V54" s="83"/>
      <c r="W54" s="98"/>
      <c r="X54" s="98"/>
      <c r="Y54" s="98"/>
      <c r="Z54" s="98"/>
      <c r="AA54" s="98"/>
      <c r="AB54" s="98"/>
      <c r="AC54" s="98"/>
      <c r="AD54" s="98"/>
      <c r="AE54" s="98"/>
      <c r="AM54" s="20"/>
      <c r="AN54" s="96"/>
      <c r="AO54" s="96"/>
      <c r="AP54" s="96"/>
      <c r="AQ54" s="96"/>
      <c r="AR54" s="98"/>
      <c r="AV54" s="113"/>
      <c r="AW54" s="113"/>
      <c r="AY54" s="97"/>
    </row>
    <row r="55" spans="1:51" x14ac:dyDescent="0.25">
      <c r="B55" s="123" t="s">
        <v>134</v>
      </c>
      <c r="C55" s="99"/>
      <c r="D55" s="99"/>
      <c r="E55" s="99"/>
      <c r="F55" s="99"/>
      <c r="G55" s="99"/>
      <c r="H55" s="99"/>
      <c r="I55" s="100"/>
      <c r="J55" s="100"/>
      <c r="K55" s="100"/>
      <c r="L55" s="100"/>
      <c r="M55" s="100"/>
      <c r="N55" s="100"/>
      <c r="O55" s="100"/>
      <c r="P55" s="100"/>
      <c r="Q55" s="100"/>
      <c r="R55" s="100"/>
      <c r="S55" s="138"/>
      <c r="T55" s="83"/>
      <c r="U55" s="83"/>
      <c r="V55" s="83"/>
      <c r="W55" s="98"/>
      <c r="X55" s="98"/>
      <c r="Y55" s="98"/>
      <c r="Z55" s="98"/>
      <c r="AA55" s="98"/>
      <c r="AB55" s="98"/>
      <c r="AC55" s="98"/>
      <c r="AD55" s="98"/>
      <c r="AE55" s="98"/>
      <c r="AM55" s="20"/>
      <c r="AN55" s="96"/>
      <c r="AO55" s="96"/>
      <c r="AP55" s="96"/>
      <c r="AQ55" s="96"/>
      <c r="AR55" s="98"/>
      <c r="AV55" s="113"/>
      <c r="AW55" s="113"/>
      <c r="AY55" s="97"/>
    </row>
    <row r="56" spans="1:51" x14ac:dyDescent="0.25">
      <c r="B56" s="114" t="s">
        <v>176</v>
      </c>
      <c r="C56" s="99"/>
      <c r="D56" s="99"/>
      <c r="E56" s="99"/>
      <c r="F56" s="99"/>
      <c r="G56" s="99"/>
      <c r="H56" s="99"/>
      <c r="I56" s="100"/>
      <c r="J56" s="100"/>
      <c r="K56" s="100"/>
      <c r="L56" s="100"/>
      <c r="M56" s="100"/>
      <c r="N56" s="100"/>
      <c r="O56" s="100"/>
      <c r="P56" s="100"/>
      <c r="Q56" s="100"/>
      <c r="R56" s="100"/>
      <c r="S56" s="138"/>
      <c r="T56" s="83"/>
      <c r="U56" s="83"/>
      <c r="V56" s="83"/>
      <c r="W56" s="98"/>
      <c r="X56" s="98"/>
      <c r="Y56" s="98"/>
      <c r="Z56" s="98"/>
      <c r="AA56" s="98"/>
      <c r="AB56" s="98"/>
      <c r="AC56" s="98"/>
      <c r="AD56" s="98"/>
      <c r="AE56" s="98"/>
      <c r="AM56" s="20"/>
      <c r="AN56" s="96"/>
      <c r="AO56" s="96"/>
      <c r="AP56" s="96"/>
      <c r="AQ56" s="96"/>
      <c r="AR56" s="98"/>
      <c r="AV56" s="113"/>
      <c r="AW56" s="113"/>
      <c r="AY56" s="97"/>
    </row>
    <row r="57" spans="1:51" x14ac:dyDescent="0.25">
      <c r="B57" s="114"/>
      <c r="C57" s="99"/>
      <c r="D57" s="99"/>
      <c r="E57" s="99"/>
      <c r="F57" s="99"/>
      <c r="G57" s="99"/>
      <c r="H57" s="99"/>
      <c r="I57" s="100"/>
      <c r="J57" s="100"/>
      <c r="K57" s="100"/>
      <c r="L57" s="100"/>
      <c r="M57" s="100"/>
      <c r="N57" s="100"/>
      <c r="O57" s="100"/>
      <c r="P57" s="100"/>
      <c r="Q57" s="100"/>
      <c r="R57" s="100"/>
      <c r="S57" s="83"/>
      <c r="T57" s="83"/>
      <c r="U57" s="83"/>
      <c r="V57" s="83"/>
      <c r="W57" s="98"/>
      <c r="X57" s="98"/>
      <c r="Y57" s="98"/>
      <c r="Z57" s="98"/>
      <c r="AA57" s="98"/>
      <c r="AB57" s="98"/>
      <c r="AC57" s="98"/>
      <c r="AD57" s="98"/>
      <c r="AE57" s="98"/>
      <c r="AM57" s="20"/>
      <c r="AN57" s="96"/>
      <c r="AO57" s="96"/>
      <c r="AP57" s="96"/>
      <c r="AQ57" s="96"/>
      <c r="AR57" s="98"/>
      <c r="AV57" s="113"/>
      <c r="AW57" s="113"/>
      <c r="AY57" s="97"/>
    </row>
    <row r="58" spans="1:51" x14ac:dyDescent="0.25">
      <c r="B58" s="123"/>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1:51" x14ac:dyDescent="0.25">
      <c r="B59" s="11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1:51" x14ac:dyDescent="0.25">
      <c r="B60" s="81"/>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1: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1: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1: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1: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136"/>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A71" s="98"/>
      <c r="B71" s="116"/>
      <c r="C71" s="115"/>
      <c r="D71" s="109"/>
      <c r="E71" s="115"/>
      <c r="F71" s="115"/>
      <c r="G71" s="99"/>
      <c r="H71" s="99"/>
      <c r="I71" s="99"/>
      <c r="J71" s="100"/>
      <c r="K71" s="100"/>
      <c r="L71" s="100"/>
      <c r="M71" s="100"/>
      <c r="N71" s="100"/>
      <c r="O71" s="100"/>
      <c r="P71" s="100"/>
      <c r="Q71" s="100"/>
      <c r="R71" s="100"/>
      <c r="S71" s="100"/>
      <c r="T71" s="101"/>
      <c r="U71" s="79"/>
      <c r="V71" s="79"/>
      <c r="AS71" s="94"/>
      <c r="AT71" s="94"/>
      <c r="AU71" s="94"/>
      <c r="AV71" s="94"/>
      <c r="AW71" s="94"/>
      <c r="AX71" s="94"/>
      <c r="AY71" s="94"/>
    </row>
    <row r="72" spans="1:51" x14ac:dyDescent="0.25">
      <c r="A72" s="98"/>
      <c r="B72" s="117"/>
      <c r="C72" s="118"/>
      <c r="D72" s="119"/>
      <c r="E72" s="118"/>
      <c r="F72" s="118"/>
      <c r="G72" s="118"/>
      <c r="H72" s="118"/>
      <c r="I72" s="118"/>
      <c r="J72" s="120"/>
      <c r="K72" s="120"/>
      <c r="L72" s="120"/>
      <c r="M72" s="120"/>
      <c r="N72" s="120"/>
      <c r="O72" s="120"/>
      <c r="P72" s="120"/>
      <c r="Q72" s="120"/>
      <c r="R72" s="120"/>
      <c r="S72" s="120"/>
      <c r="T72" s="121"/>
      <c r="U72" s="122"/>
      <c r="V72" s="122"/>
      <c r="AS72" s="94"/>
      <c r="AT72" s="94"/>
      <c r="AU72" s="94"/>
      <c r="AV72" s="94"/>
      <c r="AW72" s="94"/>
      <c r="AX72" s="94"/>
      <c r="AY72" s="94"/>
    </row>
    <row r="73" spans="1:51" x14ac:dyDescent="0.25">
      <c r="A73" s="98"/>
      <c r="B73" s="117"/>
      <c r="C73" s="118"/>
      <c r="D73" s="119"/>
      <c r="E73" s="118"/>
      <c r="F73" s="118"/>
      <c r="G73" s="118"/>
      <c r="H73" s="118"/>
      <c r="I73" s="118"/>
      <c r="J73" s="120"/>
      <c r="K73" s="120"/>
      <c r="L73" s="120"/>
      <c r="M73" s="120"/>
      <c r="N73" s="120"/>
      <c r="O73" s="120"/>
      <c r="P73" s="120"/>
      <c r="Q73" s="120"/>
      <c r="R73" s="120"/>
      <c r="S73" s="120"/>
      <c r="T73" s="121"/>
      <c r="U73" s="122"/>
      <c r="V73" s="122"/>
      <c r="AS73" s="94"/>
      <c r="AT73" s="94"/>
      <c r="AU73" s="94"/>
      <c r="AV73" s="94"/>
      <c r="AW73" s="94"/>
      <c r="AX73" s="94"/>
      <c r="AY73" s="94"/>
    </row>
    <row r="74" spans="1:51" x14ac:dyDescent="0.25">
      <c r="A74" s="98"/>
      <c r="B74" s="117"/>
      <c r="C74" s="118"/>
      <c r="D74" s="119"/>
      <c r="E74" s="118"/>
      <c r="F74" s="118"/>
      <c r="G74" s="118"/>
      <c r="H74" s="118"/>
      <c r="I74" s="118"/>
      <c r="J74" s="120"/>
      <c r="K74" s="120"/>
      <c r="L74" s="120"/>
      <c r="M74" s="120"/>
      <c r="N74" s="120"/>
      <c r="O74" s="120"/>
      <c r="P74" s="120"/>
      <c r="Q74" s="120"/>
      <c r="R74" s="120"/>
      <c r="S74" s="120"/>
      <c r="T74" s="121"/>
      <c r="U74" s="122"/>
      <c r="V74" s="122"/>
      <c r="AS74" s="94"/>
      <c r="AT74" s="94"/>
      <c r="AU74" s="94"/>
      <c r="AV74" s="94"/>
      <c r="AW74" s="94"/>
      <c r="AX74" s="94"/>
      <c r="AY74" s="94"/>
    </row>
    <row r="75" spans="1:51" x14ac:dyDescent="0.25">
      <c r="O75" s="12"/>
      <c r="P75" s="96"/>
      <c r="Q75" s="96"/>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R78" s="96"/>
      <c r="S78" s="96"/>
      <c r="AS78" s="94"/>
      <c r="AT78" s="94"/>
      <c r="AU78" s="94"/>
      <c r="AV78" s="94"/>
      <c r="AW78" s="94"/>
      <c r="AX78" s="94"/>
      <c r="AY78" s="94"/>
    </row>
    <row r="79" spans="1:51" x14ac:dyDescent="0.25">
      <c r="O79" s="12"/>
      <c r="P79" s="96"/>
      <c r="Q79" s="96"/>
      <c r="R79" s="96"/>
      <c r="S79" s="96"/>
      <c r="T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T81" s="96"/>
      <c r="AS81" s="94"/>
      <c r="AT81" s="94"/>
      <c r="AU81" s="94"/>
      <c r="AV81" s="94"/>
      <c r="AW81" s="94"/>
      <c r="AX81" s="94"/>
      <c r="AY81" s="94"/>
    </row>
    <row r="82" spans="15:51" x14ac:dyDescent="0.25">
      <c r="O82" s="96"/>
      <c r="Q82" s="96"/>
      <c r="R82" s="96"/>
      <c r="S82" s="96"/>
      <c r="AS82" s="94"/>
      <c r="AT82" s="94"/>
      <c r="AU82" s="94"/>
      <c r="AV82" s="94"/>
      <c r="AW82" s="94"/>
      <c r="AX82" s="94"/>
      <c r="AY82" s="94"/>
    </row>
    <row r="83" spans="15:51" x14ac:dyDescent="0.25">
      <c r="O83" s="12"/>
      <c r="P83" s="96"/>
      <c r="Q83" s="96"/>
      <c r="R83" s="96"/>
      <c r="S83" s="96"/>
      <c r="T83" s="96"/>
      <c r="AS83" s="94"/>
      <c r="AT83" s="94"/>
      <c r="AU83" s="94"/>
      <c r="AV83" s="94"/>
      <c r="AW83" s="94"/>
      <c r="AX83" s="94"/>
      <c r="AY83" s="94"/>
    </row>
    <row r="84" spans="15:51" x14ac:dyDescent="0.25">
      <c r="O84" s="12"/>
      <c r="P84" s="96"/>
      <c r="Q84" s="96"/>
      <c r="R84" s="96"/>
      <c r="S84" s="96"/>
      <c r="T84" s="96"/>
      <c r="U84" s="96"/>
      <c r="AS84" s="94"/>
      <c r="AT84" s="94"/>
      <c r="AU84" s="94"/>
      <c r="AV84" s="94"/>
      <c r="AW84" s="94"/>
      <c r="AX84" s="94"/>
      <c r="AY84" s="94"/>
    </row>
    <row r="85" spans="15:51" x14ac:dyDescent="0.25">
      <c r="O85" s="12"/>
      <c r="P85" s="96"/>
      <c r="T85" s="96"/>
      <c r="U85" s="96"/>
      <c r="AS85" s="94"/>
      <c r="AT85" s="94"/>
      <c r="AU85" s="94"/>
      <c r="AV85" s="94"/>
      <c r="AW85" s="94"/>
      <c r="AX85" s="94"/>
      <c r="AY85" s="94"/>
    </row>
    <row r="97" spans="45:51" x14ac:dyDescent="0.25">
      <c r="AS97" s="94"/>
      <c r="AT97" s="94"/>
      <c r="AU97" s="94"/>
      <c r="AV97" s="94"/>
      <c r="AW97" s="94"/>
      <c r="AX97" s="94"/>
      <c r="AY97" s="94"/>
    </row>
  </sheetData>
  <protectedRanges>
    <protectedRange sqref="S71:T74"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1:R74" name="Range2_12_1_6_1_1"/>
    <protectedRange sqref="L71:M74" name="Range2_2_12_1_7_1_1"/>
    <protectedRange sqref="AS11:AS15" name="Range1_4_1_1_1_1"/>
    <protectedRange sqref="J11:J15 J26:J34" name="Range1_1_2_1_10_1_1_1_1"/>
    <protectedRange sqref="S38:S70" name="Range2_12_3_1_1_1_1"/>
    <protectedRange sqref="D38:H38 N58:R70 N38:R52" name="Range2_12_1_3_1_1_1_1"/>
    <protectedRange sqref="I38:M38 E58:M70 E39:M43 F44:M44 E45:M52" name="Range2_2_12_1_6_1_1_1_1"/>
    <protectedRange sqref="D58:D70 D39:D43 D45:D52" name="Range2_1_1_1_1_11_1_1_1_1_1_1"/>
    <protectedRange sqref="C58:C70 C39:C43 C45:C52" name="Range2_1_2_1_1_1_1_1"/>
    <protectedRange sqref="C38" name="Range2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1:K74" name="Range2_2_12_1_4_1_1_1_1_1_1_1_1_1_1_1_1_1_1_1"/>
    <protectedRange sqref="I71:I74" name="Range2_2_12_1_7_1_1_2_2_1_2"/>
    <protectedRange sqref="F71:H74" name="Range2_2_12_1_3_1_2_1_1_1_1_2_1_1_1_1_1_1_1_1_1_1_1"/>
    <protectedRange sqref="E71: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4" name="Range2_2_12_1_6_1_1_1_1_2"/>
    <protectedRange sqref="D44" name="Range2_1_1_1_1_11_1_1_1_1_1_1_2"/>
    <protectedRange sqref="C44" name="Range2_1_2_1_1_1_1_1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N57:R57" name="Range2_12_1_3_1_1_1_1_2_1_2_2_2_2_2_2_2_2_2"/>
    <protectedRange sqref="I57:M57" name="Range2_2_12_1_6_1_1_1_1_3_1_2_2_2_3_2_2_2_2_2"/>
    <protectedRange sqref="E57:H57" name="Range2_2_12_1_6_1_1_1_1_2_2_1_2_2_2_2_2_2_2_2_2"/>
    <protectedRange sqref="D57" name="Range2_1_1_1_1_11_1_1_1_1_1_1_2_2_1_2_2_2_2_2_2_2_2_2"/>
    <protectedRange sqref="C57" name="Range2_1_2_1_1_1_1_1_2_1_2_1_2_2_2_2_2_2_2_2_2_2"/>
    <protectedRange sqref="Q10" name="Range1_16_3_1_1_1_1_1_4_1"/>
    <protectedRange sqref="AG10" name="Range1_16_3_1_1_1_1_1_3"/>
    <protectedRange sqref="AP10" name="Range1_16_3_1_1_1_1_1_5"/>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7"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N55:R56" name="Range2_12_1_3_1_1_1_1_1"/>
    <protectedRange sqref="E55:M56" name="Range2_2_12_1_6_1_1_1_1_1"/>
    <protectedRange sqref="D55:D56" name="Range2_1_1_1_1_11_1_1_1_1_1_1_1"/>
    <protectedRange sqref="C55:C56" name="Range2_1_2_1_1_1_1_1_1"/>
    <protectedRange sqref="N54:R54" name="Range2_12_1_3_1_1_1_1_2_1_2_2_2_2_2_2_2_2_2_1"/>
    <protectedRange sqref="I54:M54" name="Range2_2_12_1_6_1_1_1_1_3_1_2_2_2_3_2_2_2_2_2_1"/>
    <protectedRange sqref="E54:H54" name="Range2_2_12_1_6_1_1_1_1_2_2_1_2_2_2_2_2_2_2_2_2_1"/>
    <protectedRange sqref="D54" name="Range2_1_1_1_1_11_1_1_1_1_1_1_2_2_1_2_2_2_2_2_2_2_2_2_1"/>
    <protectedRange sqref="C54" name="Range2_1_2_1_1_1_1_1_2_1_2_1_2_2_2_2_2_2_2_2_2_2_1"/>
    <protectedRange sqref="N53:R53" name="Range2_12_1_3_1_1_1_1_2_1_2_2_2_2_2_2_2_2_2_2_1"/>
    <protectedRange sqref="I53:M53" name="Range2_2_12_1_6_1_1_1_1_3_1_2_2_2_3_2_2_2_2_2_2_1"/>
    <protectedRange sqref="E53:H53" name="Range2_2_12_1_6_1_1_1_1_2_2_1_2_2_2_2_2_2_2_2_2_2_1"/>
    <protectedRange sqref="D53" name="Range2_1_1_1_1_11_1_1_1_1_1_1_2_2_1_2_2_2_2_2_2_2_2_2_2_1"/>
    <protectedRange sqref="C53" name="Range2_1_2_1_1_1_1_1_2_1_2_1_2_2_2_2_2_2_2_2_2_2_2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11:AA15 AA34 X11:Y34 Z16:AB33">
    <cfRule type="containsText" dxfId="1408" priority="36" operator="containsText" text="N/A">
      <formula>NOT(ISERROR(SEARCH("N/A",X11)))</formula>
    </cfRule>
    <cfRule type="cellIs" dxfId="1407" priority="49" operator="equal">
      <formula>0</formula>
    </cfRule>
  </conditionalFormatting>
  <conditionalFormatting sqref="AC11:AE34 AA11:AA15 AA34 X11:Y34 Z16:AB33">
    <cfRule type="cellIs" dxfId="1406" priority="48" operator="greaterThanOrEqual">
      <formula>1185</formula>
    </cfRule>
  </conditionalFormatting>
  <conditionalFormatting sqref="AC11:AE34 AA11:AA15 AA34 X11:Y34 Z16:AB33">
    <cfRule type="cellIs" dxfId="1405" priority="47" operator="between">
      <formula>0.1</formula>
      <formula>1184</formula>
    </cfRule>
  </conditionalFormatting>
  <conditionalFormatting sqref="X8">
    <cfRule type="cellIs" dxfId="1404" priority="46" operator="equal">
      <formula>0</formula>
    </cfRule>
  </conditionalFormatting>
  <conditionalFormatting sqref="X8">
    <cfRule type="cellIs" dxfId="1403" priority="45" operator="greaterThan">
      <formula>1179</formula>
    </cfRule>
  </conditionalFormatting>
  <conditionalFormatting sqref="X8">
    <cfRule type="cellIs" dxfId="1402" priority="44" operator="greaterThan">
      <formula>99</formula>
    </cfRule>
  </conditionalFormatting>
  <conditionalFormatting sqref="X8">
    <cfRule type="cellIs" dxfId="1401" priority="43" operator="greaterThan">
      <formula>0.99</formula>
    </cfRule>
  </conditionalFormatting>
  <conditionalFormatting sqref="AB8">
    <cfRule type="cellIs" dxfId="1400" priority="42" operator="equal">
      <formula>0</formula>
    </cfRule>
  </conditionalFormatting>
  <conditionalFormatting sqref="AB8">
    <cfRule type="cellIs" dxfId="1399" priority="41" operator="greaterThan">
      <formula>1179</formula>
    </cfRule>
  </conditionalFormatting>
  <conditionalFormatting sqref="AB8">
    <cfRule type="cellIs" dxfId="1398" priority="40" operator="greaterThan">
      <formula>99</formula>
    </cfRule>
  </conditionalFormatting>
  <conditionalFormatting sqref="AB8">
    <cfRule type="cellIs" dxfId="1397" priority="39" operator="greaterThan">
      <formula>0.99</formula>
    </cfRule>
  </conditionalFormatting>
  <conditionalFormatting sqref="AH11:AH31">
    <cfRule type="cellIs" dxfId="1396" priority="37" operator="greaterThan">
      <formula>$AH$8</formula>
    </cfRule>
    <cfRule type="cellIs" dxfId="1395" priority="38" operator="greaterThan">
      <formula>$AH$8</formula>
    </cfRule>
  </conditionalFormatting>
  <conditionalFormatting sqref="AB11:AB15 AB34">
    <cfRule type="containsText" dxfId="1394" priority="32" operator="containsText" text="N/A">
      <formula>NOT(ISERROR(SEARCH("N/A",AB11)))</formula>
    </cfRule>
    <cfRule type="cellIs" dxfId="1393" priority="35" operator="equal">
      <formula>0</formula>
    </cfRule>
  </conditionalFormatting>
  <conditionalFormatting sqref="AB11:AB15 AB34">
    <cfRule type="cellIs" dxfId="1392" priority="34" operator="greaterThanOrEqual">
      <formula>1185</formula>
    </cfRule>
  </conditionalFormatting>
  <conditionalFormatting sqref="AB11:AB15 AB34">
    <cfRule type="cellIs" dxfId="1391" priority="33" operator="between">
      <formula>0.1</formula>
      <formula>1184</formula>
    </cfRule>
  </conditionalFormatting>
  <conditionalFormatting sqref="AN11:AN35 AO11:AO34">
    <cfRule type="cellIs" dxfId="1390" priority="31" operator="equal">
      <formula>0</formula>
    </cfRule>
  </conditionalFormatting>
  <conditionalFormatting sqref="AN11:AN35 AO11:AO34">
    <cfRule type="cellIs" dxfId="1389" priority="30" operator="greaterThan">
      <formula>1179</formula>
    </cfRule>
  </conditionalFormatting>
  <conditionalFormatting sqref="AN11:AN35 AO11:AO34">
    <cfRule type="cellIs" dxfId="1388" priority="29" operator="greaterThan">
      <formula>99</formula>
    </cfRule>
  </conditionalFormatting>
  <conditionalFormatting sqref="AN11:AN35 AO11:AO34">
    <cfRule type="cellIs" dxfId="1387" priority="28" operator="greaterThan">
      <formula>0.99</formula>
    </cfRule>
  </conditionalFormatting>
  <conditionalFormatting sqref="AQ11:AQ34">
    <cfRule type="cellIs" dxfId="1386" priority="27" operator="equal">
      <formula>0</formula>
    </cfRule>
  </conditionalFormatting>
  <conditionalFormatting sqref="AQ11:AQ34">
    <cfRule type="cellIs" dxfId="1385" priority="26" operator="greaterThan">
      <formula>1179</formula>
    </cfRule>
  </conditionalFormatting>
  <conditionalFormatting sqref="AQ11:AQ34">
    <cfRule type="cellIs" dxfId="1384" priority="25" operator="greaterThan">
      <formula>99</formula>
    </cfRule>
  </conditionalFormatting>
  <conditionalFormatting sqref="AQ11:AQ34">
    <cfRule type="cellIs" dxfId="1383" priority="24" operator="greaterThan">
      <formula>0.99</formula>
    </cfRule>
  </conditionalFormatting>
  <conditionalFormatting sqref="Z11:Z15 Z34">
    <cfRule type="containsText" dxfId="1382" priority="20" operator="containsText" text="N/A">
      <formula>NOT(ISERROR(SEARCH("N/A",Z11)))</formula>
    </cfRule>
    <cfRule type="cellIs" dxfId="1381" priority="23" operator="equal">
      <formula>0</formula>
    </cfRule>
  </conditionalFormatting>
  <conditionalFormatting sqref="Z11:Z15 Z34">
    <cfRule type="cellIs" dxfId="1380" priority="22" operator="greaterThanOrEqual">
      <formula>1185</formula>
    </cfRule>
  </conditionalFormatting>
  <conditionalFormatting sqref="Z11:Z15 Z34">
    <cfRule type="cellIs" dxfId="1379" priority="21" operator="between">
      <formula>0.1</formula>
      <formula>1184</formula>
    </cfRule>
  </conditionalFormatting>
  <conditionalFormatting sqref="AJ11:AN35">
    <cfRule type="cellIs" dxfId="1378" priority="19" operator="equal">
      <formula>0</formula>
    </cfRule>
  </conditionalFormatting>
  <conditionalFormatting sqref="AJ11:AN35">
    <cfRule type="cellIs" dxfId="1377" priority="18" operator="greaterThan">
      <formula>1179</formula>
    </cfRule>
  </conditionalFormatting>
  <conditionalFormatting sqref="AJ11:AN35">
    <cfRule type="cellIs" dxfId="1376" priority="17" operator="greaterThan">
      <formula>99</formula>
    </cfRule>
  </conditionalFormatting>
  <conditionalFormatting sqref="AJ11:AN35">
    <cfRule type="cellIs" dxfId="1375" priority="16" operator="greaterThan">
      <formula>0.99</formula>
    </cfRule>
  </conditionalFormatting>
  <conditionalFormatting sqref="AP11:AP34">
    <cfRule type="cellIs" dxfId="1374" priority="15" operator="equal">
      <formula>0</formula>
    </cfRule>
  </conditionalFormatting>
  <conditionalFormatting sqref="AP11:AP34">
    <cfRule type="cellIs" dxfId="1373" priority="14" operator="greaterThan">
      <formula>1179</formula>
    </cfRule>
  </conditionalFormatting>
  <conditionalFormatting sqref="AP11:AP34">
    <cfRule type="cellIs" dxfId="1372" priority="13" operator="greaterThan">
      <formula>99</formula>
    </cfRule>
  </conditionalFormatting>
  <conditionalFormatting sqref="AP11:AP34">
    <cfRule type="cellIs" dxfId="1371" priority="12" operator="greaterThan">
      <formula>0.99</formula>
    </cfRule>
  </conditionalFormatting>
  <conditionalFormatting sqref="AH32:AH34">
    <cfRule type="cellIs" dxfId="1370" priority="10" operator="greaterThan">
      <formula>$AH$8</formula>
    </cfRule>
    <cfRule type="cellIs" dxfId="1369" priority="11" operator="greaterThan">
      <formula>$AH$8</formula>
    </cfRule>
  </conditionalFormatting>
  <conditionalFormatting sqref="AI11:AI34">
    <cfRule type="cellIs" dxfId="1368" priority="9" operator="greaterThan">
      <formula>$AI$8</formula>
    </cfRule>
  </conditionalFormatting>
  <conditionalFormatting sqref="AL32:AN34 AL11:AL31">
    <cfRule type="cellIs" dxfId="1367" priority="8" operator="equal">
      <formula>0</formula>
    </cfRule>
  </conditionalFormatting>
  <conditionalFormatting sqref="AL32:AN34 AL11:AL31">
    <cfRule type="cellIs" dxfId="1366" priority="7" operator="greaterThan">
      <formula>1179</formula>
    </cfRule>
  </conditionalFormatting>
  <conditionalFormatting sqref="AL32:AN34 AL11:AL31">
    <cfRule type="cellIs" dxfId="1365" priority="6" operator="greaterThan">
      <formula>99</formula>
    </cfRule>
  </conditionalFormatting>
  <conditionalFormatting sqref="AL32:AN34 AL11:AL31">
    <cfRule type="cellIs" dxfId="1364" priority="5" operator="greaterThan">
      <formula>0.99</formula>
    </cfRule>
  </conditionalFormatting>
  <conditionalFormatting sqref="AM16:AM34">
    <cfRule type="cellIs" dxfId="1363" priority="4" operator="equal">
      <formula>0</formula>
    </cfRule>
  </conditionalFormatting>
  <conditionalFormatting sqref="AM16:AM34">
    <cfRule type="cellIs" dxfId="1362" priority="3" operator="greaterThan">
      <formula>1179</formula>
    </cfRule>
  </conditionalFormatting>
  <conditionalFormatting sqref="AM16:AM34">
    <cfRule type="cellIs" dxfId="1361" priority="2" operator="greaterThan">
      <formula>99</formula>
    </cfRule>
  </conditionalFormatting>
  <conditionalFormatting sqref="AM16:AM34">
    <cfRule type="cellIs" dxfId="1360"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showWhiteSpace="0" topLeftCell="A37" zoomScaleNormal="100" workbookViewId="0">
      <selection activeCell="B50" sqref="B50"/>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129</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125</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152"/>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55" t="s">
        <v>10</v>
      </c>
      <c r="I7" s="108" t="s">
        <v>11</v>
      </c>
      <c r="J7" s="108" t="s">
        <v>12</v>
      </c>
      <c r="K7" s="108" t="s">
        <v>13</v>
      </c>
      <c r="L7" s="12"/>
      <c r="M7" s="12"/>
      <c r="N7" s="12"/>
      <c r="O7" s="155"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42590</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29628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153" t="s">
        <v>51</v>
      </c>
      <c r="V9" s="153" t="s">
        <v>52</v>
      </c>
      <c r="W9" s="283" t="s">
        <v>53</v>
      </c>
      <c r="X9" s="284" t="s">
        <v>54</v>
      </c>
      <c r="Y9" s="285"/>
      <c r="Z9" s="285"/>
      <c r="AA9" s="285"/>
      <c r="AB9" s="285"/>
      <c r="AC9" s="285"/>
      <c r="AD9" s="285"/>
      <c r="AE9" s="286"/>
      <c r="AF9" s="151" t="s">
        <v>55</v>
      </c>
      <c r="AG9" s="151" t="s">
        <v>56</v>
      </c>
      <c r="AH9" s="272" t="s">
        <v>57</v>
      </c>
      <c r="AI9" s="287" t="s">
        <v>58</v>
      </c>
      <c r="AJ9" s="153" t="s">
        <v>59</v>
      </c>
      <c r="AK9" s="153" t="s">
        <v>60</v>
      </c>
      <c r="AL9" s="153" t="s">
        <v>61</v>
      </c>
      <c r="AM9" s="153" t="s">
        <v>62</v>
      </c>
      <c r="AN9" s="153" t="s">
        <v>63</v>
      </c>
      <c r="AO9" s="153" t="s">
        <v>64</v>
      </c>
      <c r="AP9" s="153" t="s">
        <v>65</v>
      </c>
      <c r="AQ9" s="270" t="s">
        <v>66</v>
      </c>
      <c r="AR9" s="153" t="s">
        <v>67</v>
      </c>
      <c r="AS9" s="272" t="s">
        <v>68</v>
      </c>
      <c r="AV9" s="35" t="s">
        <v>69</v>
      </c>
      <c r="AW9" s="35" t="s">
        <v>70</v>
      </c>
      <c r="AY9" s="36" t="s">
        <v>71</v>
      </c>
    </row>
    <row r="10" spans="2:51" x14ac:dyDescent="0.25">
      <c r="B10" s="153" t="s">
        <v>72</v>
      </c>
      <c r="C10" s="153" t="s">
        <v>73</v>
      </c>
      <c r="D10" s="153" t="s">
        <v>74</v>
      </c>
      <c r="E10" s="153" t="s">
        <v>75</v>
      </c>
      <c r="F10" s="153" t="s">
        <v>74</v>
      </c>
      <c r="G10" s="153" t="s">
        <v>75</v>
      </c>
      <c r="H10" s="266"/>
      <c r="I10" s="153" t="s">
        <v>75</v>
      </c>
      <c r="J10" s="153" t="s">
        <v>75</v>
      </c>
      <c r="K10" s="153" t="s">
        <v>75</v>
      </c>
      <c r="L10" s="28" t="s">
        <v>29</v>
      </c>
      <c r="M10" s="269"/>
      <c r="N10" s="28" t="s">
        <v>29</v>
      </c>
      <c r="O10" s="271"/>
      <c r="P10" s="271"/>
      <c r="Q10" s="1">
        <f>'AUG 7'!Q34</f>
        <v>12366901</v>
      </c>
      <c r="R10" s="280"/>
      <c r="S10" s="281"/>
      <c r="T10" s="282"/>
      <c r="U10" s="153" t="s">
        <v>75</v>
      </c>
      <c r="V10" s="153" t="s">
        <v>75</v>
      </c>
      <c r="W10" s="283"/>
      <c r="X10" s="37" t="s">
        <v>76</v>
      </c>
      <c r="Y10" s="37" t="s">
        <v>77</v>
      </c>
      <c r="Z10" s="37" t="s">
        <v>78</v>
      </c>
      <c r="AA10" s="37" t="s">
        <v>79</v>
      </c>
      <c r="AB10" s="37" t="s">
        <v>80</v>
      </c>
      <c r="AC10" s="37" t="s">
        <v>81</v>
      </c>
      <c r="AD10" s="37" t="s">
        <v>82</v>
      </c>
      <c r="AE10" s="37" t="s">
        <v>83</v>
      </c>
      <c r="AF10" s="38"/>
      <c r="AG10" s="1">
        <f>'AUG 7'!AG34</f>
        <v>49099428</v>
      </c>
      <c r="AH10" s="272"/>
      <c r="AI10" s="288"/>
      <c r="AJ10" s="153" t="s">
        <v>84</v>
      </c>
      <c r="AK10" s="153" t="s">
        <v>84</v>
      </c>
      <c r="AL10" s="153" t="s">
        <v>84</v>
      </c>
      <c r="AM10" s="153" t="s">
        <v>84</v>
      </c>
      <c r="AN10" s="153" t="s">
        <v>84</v>
      </c>
      <c r="AO10" s="153" t="s">
        <v>84</v>
      </c>
      <c r="AP10" s="1">
        <f>'AUG 7'!AP34</f>
        <v>11109594</v>
      </c>
      <c r="AQ10" s="271"/>
      <c r="AR10" s="154" t="s">
        <v>85</v>
      </c>
      <c r="AS10" s="272"/>
      <c r="AV10" s="39" t="s">
        <v>86</v>
      </c>
      <c r="AW10" s="39" t="s">
        <v>87</v>
      </c>
      <c r="AY10" s="80" t="s">
        <v>126</v>
      </c>
    </row>
    <row r="11" spans="2:51" x14ac:dyDescent="0.25">
      <c r="B11" s="40">
        <v>2</v>
      </c>
      <c r="C11" s="40">
        <v>4.1666666666666664E-2</v>
      </c>
      <c r="D11" s="102">
        <v>4</v>
      </c>
      <c r="E11" s="41">
        <f t="shared" ref="E11:E34" si="0">D11/1.42</f>
        <v>2.8169014084507045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124</v>
      </c>
      <c r="P11" s="103">
        <v>105</v>
      </c>
      <c r="Q11" s="103">
        <v>12371262</v>
      </c>
      <c r="R11" s="46">
        <f>IF(ISBLANK(Q11),"-",Q11-Q10)</f>
        <v>4361</v>
      </c>
      <c r="S11" s="47">
        <f>R11*24/1000</f>
        <v>104.664</v>
      </c>
      <c r="T11" s="47">
        <f>R11/1000</f>
        <v>4.3609999999999998</v>
      </c>
      <c r="U11" s="104">
        <v>5.0999999999999996</v>
      </c>
      <c r="V11" s="104">
        <f>U11</f>
        <v>5.0999999999999996</v>
      </c>
      <c r="W11" s="105" t="s">
        <v>131</v>
      </c>
      <c r="X11" s="107">
        <v>0</v>
      </c>
      <c r="Y11" s="107">
        <v>0</v>
      </c>
      <c r="Z11" s="107">
        <v>1045</v>
      </c>
      <c r="AA11" s="107">
        <v>1185</v>
      </c>
      <c r="AB11" s="107">
        <v>1045</v>
      </c>
      <c r="AC11" s="48" t="s">
        <v>90</v>
      </c>
      <c r="AD11" s="48" t="s">
        <v>90</v>
      </c>
      <c r="AE11" s="48" t="s">
        <v>90</v>
      </c>
      <c r="AF11" s="106" t="s">
        <v>90</v>
      </c>
      <c r="AG11" s="112">
        <v>49100389</v>
      </c>
      <c r="AH11" s="49">
        <f>IF(ISBLANK(AG11),"-",AG11-AG10)</f>
        <v>961</v>
      </c>
      <c r="AI11" s="50">
        <f>AH11/T11</f>
        <v>220.3623022242605</v>
      </c>
      <c r="AJ11" s="95">
        <v>0</v>
      </c>
      <c r="AK11" s="95">
        <v>0</v>
      </c>
      <c r="AL11" s="95">
        <v>1</v>
      </c>
      <c r="AM11" s="95">
        <v>1</v>
      </c>
      <c r="AN11" s="95">
        <v>1</v>
      </c>
      <c r="AO11" s="95">
        <v>0.75</v>
      </c>
      <c r="AP11" s="107">
        <v>11110156</v>
      </c>
      <c r="AQ11" s="107">
        <f t="shared" ref="AQ11:AQ34" si="1">AP11-AP10</f>
        <v>562</v>
      </c>
      <c r="AR11" s="51"/>
      <c r="AS11" s="52" t="s">
        <v>113</v>
      </c>
      <c r="AV11" s="39" t="s">
        <v>88</v>
      </c>
      <c r="AW11" s="39" t="s">
        <v>91</v>
      </c>
      <c r="AY11" s="80" t="s">
        <v>125</v>
      </c>
    </row>
    <row r="12" spans="2:51" x14ac:dyDescent="0.25">
      <c r="B12" s="40">
        <v>2.0416666666666701</v>
      </c>
      <c r="C12" s="40">
        <v>8.3333333333333329E-2</v>
      </c>
      <c r="D12" s="102">
        <v>4</v>
      </c>
      <c r="E12" s="41">
        <f t="shared" si="0"/>
        <v>2.8169014084507045</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128</v>
      </c>
      <c r="P12" s="103">
        <v>103</v>
      </c>
      <c r="Q12" s="103">
        <v>12375527</v>
      </c>
      <c r="R12" s="46">
        <f t="shared" ref="R12:R34" si="4">IF(ISBLANK(Q12),"-",Q12-Q11)</f>
        <v>4265</v>
      </c>
      <c r="S12" s="47">
        <f t="shared" ref="S12:S34" si="5">R12*24/1000</f>
        <v>102.36</v>
      </c>
      <c r="T12" s="47">
        <f t="shared" ref="T12:T34" si="6">R12/1000</f>
        <v>4.2649999999999997</v>
      </c>
      <c r="U12" s="104">
        <v>6.9</v>
      </c>
      <c r="V12" s="104">
        <f t="shared" ref="V12:V34" si="7">U12</f>
        <v>6.9</v>
      </c>
      <c r="W12" s="105" t="s">
        <v>131</v>
      </c>
      <c r="X12" s="107">
        <v>0</v>
      </c>
      <c r="Y12" s="107">
        <v>0</v>
      </c>
      <c r="Z12" s="107">
        <v>1044</v>
      </c>
      <c r="AA12" s="107">
        <v>1185</v>
      </c>
      <c r="AB12" s="107">
        <v>1045</v>
      </c>
      <c r="AC12" s="48" t="s">
        <v>90</v>
      </c>
      <c r="AD12" s="48" t="s">
        <v>90</v>
      </c>
      <c r="AE12" s="48" t="s">
        <v>90</v>
      </c>
      <c r="AF12" s="106" t="s">
        <v>90</v>
      </c>
      <c r="AG12" s="112">
        <v>49101356</v>
      </c>
      <c r="AH12" s="49">
        <f>IF(ISBLANK(AG12),"-",AG12-AG11)</f>
        <v>967</v>
      </c>
      <c r="AI12" s="50">
        <f t="shared" ref="AI12:AI34" si="8">AH12/T12</f>
        <v>226.72919109026967</v>
      </c>
      <c r="AJ12" s="95">
        <v>0</v>
      </c>
      <c r="AK12" s="95">
        <v>0</v>
      </c>
      <c r="AL12" s="95">
        <v>1</v>
      </c>
      <c r="AM12" s="95">
        <v>1</v>
      </c>
      <c r="AN12" s="95">
        <v>1</v>
      </c>
      <c r="AO12" s="95">
        <v>0.75</v>
      </c>
      <c r="AP12" s="107">
        <v>11110722</v>
      </c>
      <c r="AQ12" s="107">
        <f t="shared" si="1"/>
        <v>566</v>
      </c>
      <c r="AR12" s="110">
        <v>0.98</v>
      </c>
      <c r="AS12" s="52" t="s">
        <v>113</v>
      </c>
      <c r="AV12" s="39" t="s">
        <v>92</v>
      </c>
      <c r="AW12" s="39" t="s">
        <v>93</v>
      </c>
      <c r="AY12" s="80" t="s">
        <v>124</v>
      </c>
    </row>
    <row r="13" spans="2:51" x14ac:dyDescent="0.25">
      <c r="B13" s="40">
        <v>2.0833333333333299</v>
      </c>
      <c r="C13" s="40">
        <v>0.125</v>
      </c>
      <c r="D13" s="102">
        <v>5</v>
      </c>
      <c r="E13" s="41">
        <f t="shared" si="0"/>
        <v>3.5211267605633805</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122</v>
      </c>
      <c r="P13" s="103">
        <v>104</v>
      </c>
      <c r="Q13" s="103">
        <v>12379827</v>
      </c>
      <c r="R13" s="46">
        <f t="shared" si="4"/>
        <v>4300</v>
      </c>
      <c r="S13" s="47">
        <f t="shared" si="5"/>
        <v>103.2</v>
      </c>
      <c r="T13" s="47">
        <f t="shared" si="6"/>
        <v>4.3</v>
      </c>
      <c r="U13" s="104">
        <v>7.5</v>
      </c>
      <c r="V13" s="104">
        <f t="shared" si="7"/>
        <v>7.5</v>
      </c>
      <c r="W13" s="105" t="s">
        <v>131</v>
      </c>
      <c r="X13" s="107">
        <v>0</v>
      </c>
      <c r="Y13" s="107">
        <v>0</v>
      </c>
      <c r="Z13" s="107">
        <v>1045</v>
      </c>
      <c r="AA13" s="107">
        <v>1185</v>
      </c>
      <c r="AB13" s="107">
        <v>1045</v>
      </c>
      <c r="AC13" s="48" t="s">
        <v>90</v>
      </c>
      <c r="AD13" s="48" t="s">
        <v>90</v>
      </c>
      <c r="AE13" s="48" t="s">
        <v>90</v>
      </c>
      <c r="AF13" s="106" t="s">
        <v>90</v>
      </c>
      <c r="AG13" s="112">
        <v>49102308</v>
      </c>
      <c r="AH13" s="49">
        <f>IF(ISBLANK(AG13),"-",AG13-AG12)</f>
        <v>952</v>
      </c>
      <c r="AI13" s="50">
        <f t="shared" si="8"/>
        <v>221.3953488372093</v>
      </c>
      <c r="AJ13" s="95">
        <v>0</v>
      </c>
      <c r="AK13" s="95">
        <v>0</v>
      </c>
      <c r="AL13" s="95">
        <v>1</v>
      </c>
      <c r="AM13" s="95">
        <v>1</v>
      </c>
      <c r="AN13" s="95">
        <v>1</v>
      </c>
      <c r="AO13" s="95">
        <v>0.75</v>
      </c>
      <c r="AP13" s="107">
        <v>11111257</v>
      </c>
      <c r="AQ13" s="107">
        <f t="shared" si="1"/>
        <v>535</v>
      </c>
      <c r="AR13" s="51"/>
      <c r="AS13" s="52" t="s">
        <v>113</v>
      </c>
      <c r="AV13" s="39" t="s">
        <v>94</v>
      </c>
      <c r="AW13" s="39" t="s">
        <v>95</v>
      </c>
      <c r="AY13" s="80" t="s">
        <v>129</v>
      </c>
    </row>
    <row r="14" spans="2:51" x14ac:dyDescent="0.25">
      <c r="B14" s="40">
        <v>2.125</v>
      </c>
      <c r="C14" s="40">
        <v>0.16666666666666699</v>
      </c>
      <c r="D14" s="102">
        <v>4</v>
      </c>
      <c r="E14" s="41">
        <f t="shared" si="0"/>
        <v>2.8169014084507045</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122</v>
      </c>
      <c r="P14" s="103">
        <v>117</v>
      </c>
      <c r="Q14" s="103">
        <v>12383754</v>
      </c>
      <c r="R14" s="46">
        <f t="shared" si="4"/>
        <v>3927</v>
      </c>
      <c r="S14" s="47">
        <f t="shared" si="5"/>
        <v>94.248000000000005</v>
      </c>
      <c r="T14" s="47">
        <f t="shared" si="6"/>
        <v>3.927</v>
      </c>
      <c r="U14" s="104">
        <v>8.6</v>
      </c>
      <c r="V14" s="104">
        <f t="shared" si="7"/>
        <v>8.6</v>
      </c>
      <c r="W14" s="105" t="s">
        <v>131</v>
      </c>
      <c r="X14" s="107">
        <v>0</v>
      </c>
      <c r="Y14" s="107">
        <v>0</v>
      </c>
      <c r="Z14" s="107">
        <v>1095</v>
      </c>
      <c r="AA14" s="107">
        <v>1185</v>
      </c>
      <c r="AB14" s="107">
        <v>1095</v>
      </c>
      <c r="AC14" s="48" t="s">
        <v>90</v>
      </c>
      <c r="AD14" s="48" t="s">
        <v>90</v>
      </c>
      <c r="AE14" s="48" t="s">
        <v>90</v>
      </c>
      <c r="AF14" s="106" t="s">
        <v>90</v>
      </c>
      <c r="AG14" s="112">
        <v>49103352</v>
      </c>
      <c r="AH14" s="49">
        <f t="shared" ref="AH14:AH34" si="9">IF(ISBLANK(AG14),"-",AG14-AG13)</f>
        <v>1044</v>
      </c>
      <c r="AI14" s="50">
        <f t="shared" si="8"/>
        <v>265.85179526355995</v>
      </c>
      <c r="AJ14" s="95">
        <v>0</v>
      </c>
      <c r="AK14" s="95">
        <v>0</v>
      </c>
      <c r="AL14" s="95">
        <v>1</v>
      </c>
      <c r="AM14" s="95">
        <v>1</v>
      </c>
      <c r="AN14" s="95">
        <v>1</v>
      </c>
      <c r="AO14" s="95">
        <v>0.75</v>
      </c>
      <c r="AP14" s="107">
        <v>11111735</v>
      </c>
      <c r="AQ14" s="107">
        <f>AP14-AP13</f>
        <v>478</v>
      </c>
      <c r="AR14" s="51"/>
      <c r="AS14" s="52" t="s">
        <v>113</v>
      </c>
      <c r="AT14" s="54"/>
      <c r="AV14" s="39" t="s">
        <v>96</v>
      </c>
      <c r="AW14" s="39" t="s">
        <v>97</v>
      </c>
      <c r="AY14" s="80" t="s">
        <v>146</v>
      </c>
    </row>
    <row r="15" spans="2:51" ht="14.25" customHeight="1" x14ac:dyDescent="0.25">
      <c r="B15" s="40">
        <v>2.1666666666666701</v>
      </c>
      <c r="C15" s="40">
        <v>0.20833333333333301</v>
      </c>
      <c r="D15" s="102">
        <v>5</v>
      </c>
      <c r="E15" s="41">
        <f t="shared" si="0"/>
        <v>3.5211267605633805</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137</v>
      </c>
      <c r="P15" s="103">
        <v>131</v>
      </c>
      <c r="Q15" s="103">
        <v>12388227</v>
      </c>
      <c r="R15" s="46">
        <f t="shared" si="4"/>
        <v>4473</v>
      </c>
      <c r="S15" s="47">
        <f t="shared" si="5"/>
        <v>107.352</v>
      </c>
      <c r="T15" s="47">
        <f t="shared" si="6"/>
        <v>4.4729999999999999</v>
      </c>
      <c r="U15" s="104">
        <v>9.5</v>
      </c>
      <c r="V15" s="104">
        <f t="shared" si="7"/>
        <v>9.5</v>
      </c>
      <c r="W15" s="105" t="s">
        <v>131</v>
      </c>
      <c r="X15" s="107">
        <v>0</v>
      </c>
      <c r="Y15" s="107">
        <v>0</v>
      </c>
      <c r="Z15" s="107">
        <v>1186</v>
      </c>
      <c r="AA15" s="107">
        <v>1185</v>
      </c>
      <c r="AB15" s="107">
        <v>1186</v>
      </c>
      <c r="AC15" s="48" t="s">
        <v>90</v>
      </c>
      <c r="AD15" s="48" t="s">
        <v>90</v>
      </c>
      <c r="AE15" s="48" t="s">
        <v>90</v>
      </c>
      <c r="AF15" s="106" t="s">
        <v>90</v>
      </c>
      <c r="AG15" s="112">
        <v>49104508</v>
      </c>
      <c r="AH15" s="49">
        <f t="shared" si="9"/>
        <v>1156</v>
      </c>
      <c r="AI15" s="50">
        <f t="shared" si="8"/>
        <v>258.43952604515988</v>
      </c>
      <c r="AJ15" s="95">
        <v>0</v>
      </c>
      <c r="AK15" s="95">
        <v>0</v>
      </c>
      <c r="AL15" s="95">
        <v>1</v>
      </c>
      <c r="AM15" s="95">
        <v>1</v>
      </c>
      <c r="AN15" s="95">
        <v>1</v>
      </c>
      <c r="AO15" s="95">
        <v>0.75</v>
      </c>
      <c r="AP15" s="107">
        <v>11112015</v>
      </c>
      <c r="AQ15" s="107">
        <f>AP15-AP14</f>
        <v>280</v>
      </c>
      <c r="AR15" s="51"/>
      <c r="AS15" s="52" t="s">
        <v>113</v>
      </c>
      <c r="AV15" s="39" t="s">
        <v>98</v>
      </c>
      <c r="AW15" s="39" t="s">
        <v>99</v>
      </c>
      <c r="AY15" s="94"/>
    </row>
    <row r="16" spans="2:51" x14ac:dyDescent="0.25">
      <c r="B16" s="40">
        <v>2.2083333333333299</v>
      </c>
      <c r="C16" s="40">
        <v>0.25</v>
      </c>
      <c r="D16" s="102">
        <v>5</v>
      </c>
      <c r="E16" s="41">
        <f t="shared" si="0"/>
        <v>3.5211267605633805</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142</v>
      </c>
      <c r="P16" s="103">
        <v>134</v>
      </c>
      <c r="Q16" s="103">
        <v>12393776</v>
      </c>
      <c r="R16" s="46">
        <f t="shared" si="4"/>
        <v>5549</v>
      </c>
      <c r="S16" s="47">
        <f t="shared" si="5"/>
        <v>133.17599999999999</v>
      </c>
      <c r="T16" s="47">
        <f t="shared" si="6"/>
        <v>5.5490000000000004</v>
      </c>
      <c r="U16" s="104">
        <v>9.5</v>
      </c>
      <c r="V16" s="104">
        <f t="shared" si="7"/>
        <v>9.5</v>
      </c>
      <c r="W16" s="105" t="s">
        <v>131</v>
      </c>
      <c r="X16" s="107">
        <v>0</v>
      </c>
      <c r="Y16" s="107">
        <v>0</v>
      </c>
      <c r="Z16" s="107">
        <v>1186</v>
      </c>
      <c r="AA16" s="107">
        <v>1185</v>
      </c>
      <c r="AB16" s="107">
        <v>1186</v>
      </c>
      <c r="AC16" s="48" t="s">
        <v>90</v>
      </c>
      <c r="AD16" s="48" t="s">
        <v>90</v>
      </c>
      <c r="AE16" s="48" t="s">
        <v>90</v>
      </c>
      <c r="AF16" s="106" t="s">
        <v>90</v>
      </c>
      <c r="AG16" s="112">
        <v>49105764</v>
      </c>
      <c r="AH16" s="49">
        <f t="shared" si="9"/>
        <v>1256</v>
      </c>
      <c r="AI16" s="50">
        <f t="shared" si="8"/>
        <v>226.3470895656875</v>
      </c>
      <c r="AJ16" s="95">
        <v>0</v>
      </c>
      <c r="AK16" s="95">
        <v>0</v>
      </c>
      <c r="AL16" s="95">
        <v>1</v>
      </c>
      <c r="AM16" s="95">
        <v>1</v>
      </c>
      <c r="AN16" s="95">
        <v>1</v>
      </c>
      <c r="AO16" s="95">
        <v>0</v>
      </c>
      <c r="AP16" s="107">
        <v>11112015</v>
      </c>
      <c r="AQ16" s="107">
        <f>AP16-AP15</f>
        <v>0</v>
      </c>
      <c r="AR16" s="53">
        <v>1.05</v>
      </c>
      <c r="AS16" s="52" t="s">
        <v>101</v>
      </c>
      <c r="AV16" s="39" t="s">
        <v>102</v>
      </c>
      <c r="AW16" s="39" t="s">
        <v>103</v>
      </c>
      <c r="AY16" s="94"/>
    </row>
    <row r="17" spans="1:51" x14ac:dyDescent="0.25">
      <c r="B17" s="40">
        <v>2.25</v>
      </c>
      <c r="C17" s="40">
        <v>0.29166666666666702</v>
      </c>
      <c r="D17" s="102">
        <v>5</v>
      </c>
      <c r="E17" s="41">
        <f t="shared" si="0"/>
        <v>3.5211267605633805</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142</v>
      </c>
      <c r="P17" s="103">
        <v>142</v>
      </c>
      <c r="Q17" s="103">
        <v>12399569</v>
      </c>
      <c r="R17" s="46">
        <f t="shared" si="4"/>
        <v>5793</v>
      </c>
      <c r="S17" s="47">
        <f t="shared" si="5"/>
        <v>139.03200000000001</v>
      </c>
      <c r="T17" s="47">
        <f t="shared" si="6"/>
        <v>5.7930000000000001</v>
      </c>
      <c r="U17" s="104">
        <v>9.5</v>
      </c>
      <c r="V17" s="104">
        <f t="shared" si="7"/>
        <v>9.5</v>
      </c>
      <c r="W17" s="105" t="s">
        <v>131</v>
      </c>
      <c r="X17" s="107">
        <v>0</v>
      </c>
      <c r="Y17" s="107">
        <v>0</v>
      </c>
      <c r="Z17" s="107">
        <v>1186</v>
      </c>
      <c r="AA17" s="107">
        <v>1185</v>
      </c>
      <c r="AB17" s="107">
        <v>1186</v>
      </c>
      <c r="AC17" s="48" t="s">
        <v>90</v>
      </c>
      <c r="AD17" s="48" t="s">
        <v>90</v>
      </c>
      <c r="AE17" s="48" t="s">
        <v>90</v>
      </c>
      <c r="AF17" s="106" t="s">
        <v>90</v>
      </c>
      <c r="AG17" s="112">
        <v>49107028</v>
      </c>
      <c r="AH17" s="49">
        <f t="shared" si="9"/>
        <v>1264</v>
      </c>
      <c r="AI17" s="50">
        <f t="shared" si="8"/>
        <v>218.19437251855686</v>
      </c>
      <c r="AJ17" s="95">
        <v>0</v>
      </c>
      <c r="AK17" s="95">
        <v>0</v>
      </c>
      <c r="AL17" s="95">
        <v>1</v>
      </c>
      <c r="AM17" s="95">
        <v>1</v>
      </c>
      <c r="AN17" s="95">
        <v>1</v>
      </c>
      <c r="AO17" s="95">
        <v>0</v>
      </c>
      <c r="AP17" s="107">
        <v>11112015</v>
      </c>
      <c r="AQ17" s="107">
        <f t="shared" si="1"/>
        <v>0</v>
      </c>
      <c r="AR17" s="51"/>
      <c r="AS17" s="52" t="s">
        <v>101</v>
      </c>
      <c r="AT17" s="54"/>
      <c r="AV17" s="39" t="s">
        <v>104</v>
      </c>
      <c r="AW17" s="39" t="s">
        <v>105</v>
      </c>
      <c r="AY17" s="97"/>
    </row>
    <row r="18" spans="1:51" x14ac:dyDescent="0.25">
      <c r="B18" s="40">
        <v>2.2916666666666701</v>
      </c>
      <c r="C18" s="40">
        <v>0.33333333333333298</v>
      </c>
      <c r="D18" s="102">
        <v>5</v>
      </c>
      <c r="E18" s="41">
        <f t="shared" si="0"/>
        <v>3.5211267605633805</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140</v>
      </c>
      <c r="P18" s="103">
        <v>144</v>
      </c>
      <c r="Q18" s="103">
        <v>12405365</v>
      </c>
      <c r="R18" s="46">
        <f t="shared" si="4"/>
        <v>5796</v>
      </c>
      <c r="S18" s="47">
        <f t="shared" si="5"/>
        <v>139.10400000000001</v>
      </c>
      <c r="T18" s="47">
        <f t="shared" si="6"/>
        <v>5.7960000000000003</v>
      </c>
      <c r="U18" s="104">
        <v>9.1999999999999993</v>
      </c>
      <c r="V18" s="104">
        <f t="shared" si="7"/>
        <v>9.1999999999999993</v>
      </c>
      <c r="W18" s="105" t="s">
        <v>127</v>
      </c>
      <c r="X18" s="107">
        <v>0</v>
      </c>
      <c r="Y18" s="107">
        <v>1017</v>
      </c>
      <c r="Z18" s="107">
        <v>1186</v>
      </c>
      <c r="AA18" s="107">
        <v>1185</v>
      </c>
      <c r="AB18" s="107">
        <v>1186</v>
      </c>
      <c r="AC18" s="48" t="s">
        <v>90</v>
      </c>
      <c r="AD18" s="48" t="s">
        <v>90</v>
      </c>
      <c r="AE18" s="48" t="s">
        <v>90</v>
      </c>
      <c r="AF18" s="106" t="s">
        <v>90</v>
      </c>
      <c r="AG18" s="112">
        <v>49108295</v>
      </c>
      <c r="AH18" s="49">
        <f t="shared" si="9"/>
        <v>1267</v>
      </c>
      <c r="AI18" s="50">
        <f t="shared" si="8"/>
        <v>218.59903381642511</v>
      </c>
      <c r="AJ18" s="95">
        <v>0</v>
      </c>
      <c r="AK18" s="95">
        <v>1</v>
      </c>
      <c r="AL18" s="95">
        <v>1</v>
      </c>
      <c r="AM18" s="95">
        <v>1</v>
      </c>
      <c r="AN18" s="95">
        <v>1</v>
      </c>
      <c r="AO18" s="95">
        <v>0</v>
      </c>
      <c r="AP18" s="107">
        <v>11112015</v>
      </c>
      <c r="AQ18" s="107">
        <f t="shared" si="1"/>
        <v>0</v>
      </c>
      <c r="AR18" s="51"/>
      <c r="AS18" s="52" t="s">
        <v>101</v>
      </c>
      <c r="AV18" s="39" t="s">
        <v>106</v>
      </c>
      <c r="AW18" s="39" t="s">
        <v>107</v>
      </c>
      <c r="AY18" s="97"/>
    </row>
    <row r="19" spans="1:51" x14ac:dyDescent="0.25">
      <c r="A19" s="94" t="s">
        <v>130</v>
      </c>
      <c r="B19" s="40">
        <v>2.3333333333333299</v>
      </c>
      <c r="C19" s="40">
        <v>0.375</v>
      </c>
      <c r="D19" s="102">
        <v>5</v>
      </c>
      <c r="E19" s="41">
        <f t="shared" si="0"/>
        <v>3.5211267605633805</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140</v>
      </c>
      <c r="P19" s="103">
        <v>141</v>
      </c>
      <c r="Q19" s="103">
        <v>12411466</v>
      </c>
      <c r="R19" s="46">
        <f t="shared" si="4"/>
        <v>6101</v>
      </c>
      <c r="S19" s="47">
        <f t="shared" si="5"/>
        <v>146.42400000000001</v>
      </c>
      <c r="T19" s="47">
        <f t="shared" si="6"/>
        <v>6.101</v>
      </c>
      <c r="U19" s="104">
        <v>8.6999999999999993</v>
      </c>
      <c r="V19" s="104">
        <f t="shared" si="7"/>
        <v>8.6999999999999993</v>
      </c>
      <c r="W19" s="105" t="s">
        <v>127</v>
      </c>
      <c r="X19" s="107">
        <v>0</v>
      </c>
      <c r="Y19" s="107">
        <v>995</v>
      </c>
      <c r="Z19" s="107">
        <v>1186</v>
      </c>
      <c r="AA19" s="107">
        <v>1185</v>
      </c>
      <c r="AB19" s="107">
        <v>1187</v>
      </c>
      <c r="AC19" s="48" t="s">
        <v>90</v>
      </c>
      <c r="AD19" s="48" t="s">
        <v>90</v>
      </c>
      <c r="AE19" s="48" t="s">
        <v>90</v>
      </c>
      <c r="AF19" s="106" t="s">
        <v>90</v>
      </c>
      <c r="AG19" s="112">
        <v>49109700</v>
      </c>
      <c r="AH19" s="49">
        <f t="shared" si="9"/>
        <v>1405</v>
      </c>
      <c r="AI19" s="50">
        <f t="shared" si="8"/>
        <v>230.29011637436486</v>
      </c>
      <c r="AJ19" s="95">
        <v>0</v>
      </c>
      <c r="AK19" s="95">
        <v>1</v>
      </c>
      <c r="AL19" s="95">
        <v>1</v>
      </c>
      <c r="AM19" s="95">
        <v>1</v>
      </c>
      <c r="AN19" s="95">
        <v>1</v>
      </c>
      <c r="AO19" s="95">
        <v>0</v>
      </c>
      <c r="AP19" s="107">
        <v>11112015</v>
      </c>
      <c r="AQ19" s="107">
        <f t="shared" si="1"/>
        <v>0</v>
      </c>
      <c r="AR19" s="51"/>
      <c r="AS19" s="52" t="s">
        <v>101</v>
      </c>
      <c r="AV19" s="39" t="s">
        <v>108</v>
      </c>
      <c r="AW19" s="39" t="s">
        <v>109</v>
      </c>
      <c r="AY19" s="97"/>
    </row>
    <row r="20" spans="1:51" x14ac:dyDescent="0.25">
      <c r="B20" s="40">
        <v>2.375</v>
      </c>
      <c r="C20" s="40">
        <v>0.41666666666666669</v>
      </c>
      <c r="D20" s="102">
        <v>5</v>
      </c>
      <c r="E20" s="41">
        <f t="shared" si="0"/>
        <v>3.5211267605633805</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138</v>
      </c>
      <c r="P20" s="103">
        <v>147</v>
      </c>
      <c r="Q20" s="103">
        <v>12417522</v>
      </c>
      <c r="R20" s="46">
        <f t="shared" si="4"/>
        <v>6056</v>
      </c>
      <c r="S20" s="47">
        <f t="shared" si="5"/>
        <v>145.34399999999999</v>
      </c>
      <c r="T20" s="47">
        <f t="shared" si="6"/>
        <v>6.056</v>
      </c>
      <c r="U20" s="104">
        <v>8.3000000000000007</v>
      </c>
      <c r="V20" s="104">
        <f t="shared" si="7"/>
        <v>8.3000000000000007</v>
      </c>
      <c r="W20" s="105" t="s">
        <v>127</v>
      </c>
      <c r="X20" s="107">
        <v>0</v>
      </c>
      <c r="Y20" s="107">
        <v>1018</v>
      </c>
      <c r="Z20" s="107">
        <v>1186</v>
      </c>
      <c r="AA20" s="107">
        <v>1185</v>
      </c>
      <c r="AB20" s="107">
        <v>1186</v>
      </c>
      <c r="AC20" s="48" t="s">
        <v>90</v>
      </c>
      <c r="AD20" s="48" t="s">
        <v>90</v>
      </c>
      <c r="AE20" s="48" t="s">
        <v>90</v>
      </c>
      <c r="AF20" s="106" t="s">
        <v>90</v>
      </c>
      <c r="AG20" s="112">
        <v>49111080</v>
      </c>
      <c r="AH20" s="49">
        <f t="shared" si="9"/>
        <v>1380</v>
      </c>
      <c r="AI20" s="50">
        <f t="shared" si="8"/>
        <v>227.87318361955084</v>
      </c>
      <c r="AJ20" s="95">
        <v>0</v>
      </c>
      <c r="AK20" s="95">
        <v>1</v>
      </c>
      <c r="AL20" s="95">
        <v>1</v>
      </c>
      <c r="AM20" s="95">
        <v>1</v>
      </c>
      <c r="AN20" s="95">
        <v>1</v>
      </c>
      <c r="AO20" s="95">
        <v>0</v>
      </c>
      <c r="AP20" s="107">
        <v>11112015</v>
      </c>
      <c r="AQ20" s="107">
        <v>0</v>
      </c>
      <c r="AR20" s="53">
        <v>1.19</v>
      </c>
      <c r="AS20" s="52" t="s">
        <v>130</v>
      </c>
      <c r="AY20" s="97"/>
    </row>
    <row r="21" spans="1:51" x14ac:dyDescent="0.25">
      <c r="B21" s="40">
        <v>2.4166666666666701</v>
      </c>
      <c r="C21" s="40">
        <v>0.45833333333333298</v>
      </c>
      <c r="D21" s="102">
        <v>5</v>
      </c>
      <c r="E21" s="41">
        <f t="shared" si="0"/>
        <v>3.5211267605633805</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134</v>
      </c>
      <c r="P21" s="103">
        <v>142</v>
      </c>
      <c r="Q21" s="103">
        <v>12423520</v>
      </c>
      <c r="R21" s="46">
        <f t="shared" si="4"/>
        <v>5998</v>
      </c>
      <c r="S21" s="47">
        <f t="shared" si="5"/>
        <v>143.952</v>
      </c>
      <c r="T21" s="47">
        <f t="shared" si="6"/>
        <v>5.9980000000000002</v>
      </c>
      <c r="U21" s="104">
        <v>7.9</v>
      </c>
      <c r="V21" s="104">
        <f t="shared" si="7"/>
        <v>7.9</v>
      </c>
      <c r="W21" s="105" t="s">
        <v>127</v>
      </c>
      <c r="X21" s="107">
        <v>0</v>
      </c>
      <c r="Y21" s="107">
        <v>1016</v>
      </c>
      <c r="Z21" s="107">
        <v>1186</v>
      </c>
      <c r="AA21" s="107">
        <v>1185</v>
      </c>
      <c r="AB21" s="107">
        <v>1186</v>
      </c>
      <c r="AC21" s="48" t="s">
        <v>90</v>
      </c>
      <c r="AD21" s="48" t="s">
        <v>90</v>
      </c>
      <c r="AE21" s="48" t="s">
        <v>90</v>
      </c>
      <c r="AF21" s="106" t="s">
        <v>90</v>
      </c>
      <c r="AG21" s="112">
        <v>49112436</v>
      </c>
      <c r="AH21" s="49">
        <f t="shared" si="9"/>
        <v>1356</v>
      </c>
      <c r="AI21" s="50">
        <f t="shared" si="8"/>
        <v>226.0753584528176</v>
      </c>
      <c r="AJ21" s="95">
        <v>0</v>
      </c>
      <c r="AK21" s="95">
        <v>1</v>
      </c>
      <c r="AL21" s="95">
        <v>1</v>
      </c>
      <c r="AM21" s="95">
        <v>1</v>
      </c>
      <c r="AN21" s="95">
        <v>1</v>
      </c>
      <c r="AO21" s="95">
        <v>0</v>
      </c>
      <c r="AP21" s="107">
        <v>11112015</v>
      </c>
      <c r="AQ21" s="107">
        <f t="shared" si="1"/>
        <v>0</v>
      </c>
      <c r="AR21" s="51"/>
      <c r="AS21" s="52" t="s">
        <v>101</v>
      </c>
      <c r="AY21" s="97"/>
    </row>
    <row r="22" spans="1:51" x14ac:dyDescent="0.25">
      <c r="A22" s="94" t="s">
        <v>135</v>
      </c>
      <c r="B22" s="40">
        <v>2.4583333333333299</v>
      </c>
      <c r="C22" s="40">
        <v>0.5</v>
      </c>
      <c r="D22" s="102">
        <v>5</v>
      </c>
      <c r="E22" s="41">
        <f t="shared" si="0"/>
        <v>3.5211267605633805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135</v>
      </c>
      <c r="P22" s="103">
        <v>142</v>
      </c>
      <c r="Q22" s="103">
        <v>12429444</v>
      </c>
      <c r="R22" s="46">
        <f t="shared" si="4"/>
        <v>5924</v>
      </c>
      <c r="S22" s="47">
        <f t="shared" si="5"/>
        <v>142.17599999999999</v>
      </c>
      <c r="T22" s="47">
        <f t="shared" si="6"/>
        <v>5.9240000000000004</v>
      </c>
      <c r="U22" s="104">
        <v>7.4</v>
      </c>
      <c r="V22" s="104">
        <f t="shared" si="7"/>
        <v>7.4</v>
      </c>
      <c r="W22" s="105" t="s">
        <v>127</v>
      </c>
      <c r="X22" s="107">
        <v>0</v>
      </c>
      <c r="Y22" s="107">
        <v>1026</v>
      </c>
      <c r="Z22" s="107">
        <v>1186</v>
      </c>
      <c r="AA22" s="107">
        <v>1185</v>
      </c>
      <c r="AB22" s="107">
        <v>1186</v>
      </c>
      <c r="AC22" s="48" t="s">
        <v>90</v>
      </c>
      <c r="AD22" s="48" t="s">
        <v>90</v>
      </c>
      <c r="AE22" s="48" t="s">
        <v>90</v>
      </c>
      <c r="AF22" s="106" t="s">
        <v>90</v>
      </c>
      <c r="AG22" s="112">
        <v>49113788</v>
      </c>
      <c r="AH22" s="49">
        <f t="shared" si="9"/>
        <v>1352</v>
      </c>
      <c r="AI22" s="50">
        <f t="shared" si="8"/>
        <v>228.22417285617826</v>
      </c>
      <c r="AJ22" s="95">
        <v>0</v>
      </c>
      <c r="AK22" s="95">
        <v>1</v>
      </c>
      <c r="AL22" s="95">
        <v>1</v>
      </c>
      <c r="AM22" s="95">
        <v>1</v>
      </c>
      <c r="AN22" s="95">
        <v>1</v>
      </c>
      <c r="AO22" s="95">
        <v>0</v>
      </c>
      <c r="AP22" s="107">
        <v>11112015</v>
      </c>
      <c r="AQ22" s="107">
        <f t="shared" si="1"/>
        <v>0</v>
      </c>
      <c r="AR22" s="51"/>
      <c r="AS22" s="52" t="s">
        <v>101</v>
      </c>
      <c r="AV22" s="55" t="s">
        <v>110</v>
      </c>
      <c r="AY22" s="97"/>
    </row>
    <row r="23" spans="1:51" x14ac:dyDescent="0.25">
      <c r="B23" s="40">
        <v>2.5</v>
      </c>
      <c r="C23" s="40">
        <v>0.54166666666666696</v>
      </c>
      <c r="D23" s="102">
        <v>5</v>
      </c>
      <c r="E23" s="41">
        <f t="shared" si="0"/>
        <v>3.5211267605633805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134</v>
      </c>
      <c r="P23" s="103">
        <v>140</v>
      </c>
      <c r="Q23" s="103">
        <v>12435299</v>
      </c>
      <c r="R23" s="46">
        <f t="shared" si="4"/>
        <v>5855</v>
      </c>
      <c r="S23" s="47">
        <f t="shared" si="5"/>
        <v>140.52000000000001</v>
      </c>
      <c r="T23" s="47">
        <f t="shared" si="6"/>
        <v>5.8550000000000004</v>
      </c>
      <c r="U23" s="104">
        <v>7</v>
      </c>
      <c r="V23" s="104">
        <f t="shared" si="7"/>
        <v>7</v>
      </c>
      <c r="W23" s="105" t="s">
        <v>127</v>
      </c>
      <c r="X23" s="107">
        <v>0</v>
      </c>
      <c r="Y23" s="107">
        <v>1026</v>
      </c>
      <c r="Z23" s="107">
        <v>1186</v>
      </c>
      <c r="AA23" s="107">
        <v>1185</v>
      </c>
      <c r="AB23" s="107">
        <v>1186</v>
      </c>
      <c r="AC23" s="48" t="s">
        <v>90</v>
      </c>
      <c r="AD23" s="48" t="s">
        <v>90</v>
      </c>
      <c r="AE23" s="48" t="s">
        <v>90</v>
      </c>
      <c r="AF23" s="106" t="s">
        <v>90</v>
      </c>
      <c r="AG23" s="112">
        <v>49115132</v>
      </c>
      <c r="AH23" s="49">
        <f t="shared" si="9"/>
        <v>1344</v>
      </c>
      <c r="AI23" s="50">
        <f t="shared" si="8"/>
        <v>229.54739538855677</v>
      </c>
      <c r="AJ23" s="95">
        <v>0</v>
      </c>
      <c r="AK23" s="95">
        <v>1</v>
      </c>
      <c r="AL23" s="95">
        <v>1</v>
      </c>
      <c r="AM23" s="95">
        <v>1</v>
      </c>
      <c r="AN23" s="95">
        <v>1</v>
      </c>
      <c r="AO23" s="95">
        <v>0</v>
      </c>
      <c r="AP23" s="107">
        <v>11112015</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135</v>
      </c>
      <c r="P24" s="103">
        <v>142</v>
      </c>
      <c r="Q24" s="103">
        <v>12441020</v>
      </c>
      <c r="R24" s="46">
        <f t="shared" si="4"/>
        <v>5721</v>
      </c>
      <c r="S24" s="47">
        <f t="shared" si="5"/>
        <v>137.304</v>
      </c>
      <c r="T24" s="47">
        <f t="shared" si="6"/>
        <v>5.7210000000000001</v>
      </c>
      <c r="U24" s="104">
        <v>6.7</v>
      </c>
      <c r="V24" s="104">
        <f t="shared" si="7"/>
        <v>6.7</v>
      </c>
      <c r="W24" s="105" t="s">
        <v>127</v>
      </c>
      <c r="X24" s="107">
        <v>0</v>
      </c>
      <c r="Y24" s="107">
        <v>1004</v>
      </c>
      <c r="Z24" s="107">
        <v>1186</v>
      </c>
      <c r="AA24" s="107">
        <v>1185</v>
      </c>
      <c r="AB24" s="107">
        <v>1186</v>
      </c>
      <c r="AC24" s="48" t="s">
        <v>90</v>
      </c>
      <c r="AD24" s="48" t="s">
        <v>90</v>
      </c>
      <c r="AE24" s="48" t="s">
        <v>90</v>
      </c>
      <c r="AF24" s="106" t="s">
        <v>90</v>
      </c>
      <c r="AG24" s="112">
        <v>49116460</v>
      </c>
      <c r="AH24" s="49">
        <f>IF(ISBLANK(AG24),"-",AG24-AG23)</f>
        <v>1328</v>
      </c>
      <c r="AI24" s="50">
        <f t="shared" si="8"/>
        <v>232.12725048068521</v>
      </c>
      <c r="AJ24" s="95">
        <v>0</v>
      </c>
      <c r="AK24" s="95">
        <v>1</v>
      </c>
      <c r="AL24" s="95">
        <v>1</v>
      </c>
      <c r="AM24" s="95">
        <v>1</v>
      </c>
      <c r="AN24" s="95">
        <v>1</v>
      </c>
      <c r="AO24" s="95">
        <v>0</v>
      </c>
      <c r="AP24" s="107">
        <v>11112015</v>
      </c>
      <c r="AQ24" s="107">
        <f t="shared" si="1"/>
        <v>0</v>
      </c>
      <c r="AR24" s="53">
        <v>1.23</v>
      </c>
      <c r="AS24" s="52" t="s">
        <v>113</v>
      </c>
      <c r="AV24" s="58" t="s">
        <v>29</v>
      </c>
      <c r="AW24" s="58">
        <v>14.7</v>
      </c>
      <c r="AY24" s="97"/>
    </row>
    <row r="25" spans="1:51" x14ac:dyDescent="0.25">
      <c r="A25" s="94" t="s">
        <v>130</v>
      </c>
      <c r="B25" s="40">
        <v>2.5833333333333299</v>
      </c>
      <c r="C25" s="40">
        <v>0.625</v>
      </c>
      <c r="D25" s="102">
        <v>5</v>
      </c>
      <c r="E25" s="41">
        <f t="shared" si="0"/>
        <v>3.5211267605633805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135</v>
      </c>
      <c r="P25" s="103">
        <v>134</v>
      </c>
      <c r="Q25" s="103">
        <v>12446570</v>
      </c>
      <c r="R25" s="46">
        <f t="shared" si="4"/>
        <v>5550</v>
      </c>
      <c r="S25" s="47">
        <f t="shared" si="5"/>
        <v>133.19999999999999</v>
      </c>
      <c r="T25" s="47">
        <f t="shared" si="6"/>
        <v>5.55</v>
      </c>
      <c r="U25" s="104">
        <v>6.6</v>
      </c>
      <c r="V25" s="104">
        <f t="shared" si="7"/>
        <v>6.6</v>
      </c>
      <c r="W25" s="105" t="s">
        <v>127</v>
      </c>
      <c r="X25" s="107">
        <v>0</v>
      </c>
      <c r="Y25" s="107">
        <v>995</v>
      </c>
      <c r="Z25" s="107">
        <v>1186</v>
      </c>
      <c r="AA25" s="107">
        <v>1185</v>
      </c>
      <c r="AB25" s="107">
        <v>1186</v>
      </c>
      <c r="AC25" s="48" t="s">
        <v>90</v>
      </c>
      <c r="AD25" s="48" t="s">
        <v>90</v>
      </c>
      <c r="AE25" s="48" t="s">
        <v>90</v>
      </c>
      <c r="AF25" s="106" t="s">
        <v>90</v>
      </c>
      <c r="AG25" s="112">
        <v>49117768</v>
      </c>
      <c r="AH25" s="49">
        <f t="shared" si="9"/>
        <v>1308</v>
      </c>
      <c r="AI25" s="50">
        <f t="shared" si="8"/>
        <v>235.67567567567568</v>
      </c>
      <c r="AJ25" s="95">
        <v>0</v>
      </c>
      <c r="AK25" s="95">
        <v>1</v>
      </c>
      <c r="AL25" s="95">
        <v>1</v>
      </c>
      <c r="AM25" s="95">
        <v>1</v>
      </c>
      <c r="AN25" s="95">
        <v>1</v>
      </c>
      <c r="AO25" s="95">
        <v>0</v>
      </c>
      <c r="AP25" s="107">
        <v>11112015</v>
      </c>
      <c r="AQ25" s="107">
        <f t="shared" si="1"/>
        <v>0</v>
      </c>
      <c r="AR25" s="51"/>
      <c r="AS25" s="52" t="s">
        <v>113</v>
      </c>
      <c r="AV25" s="58" t="s">
        <v>74</v>
      </c>
      <c r="AW25" s="58">
        <v>10.36</v>
      </c>
      <c r="AY25" s="97"/>
    </row>
    <row r="26" spans="1:51" x14ac:dyDescent="0.25">
      <c r="B26" s="40">
        <v>2.625</v>
      </c>
      <c r="C26" s="40">
        <v>0.66666666666666696</v>
      </c>
      <c r="D26" s="102">
        <v>5</v>
      </c>
      <c r="E26" s="41">
        <f t="shared" si="0"/>
        <v>3.5211267605633805</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135</v>
      </c>
      <c r="P26" s="103">
        <v>135</v>
      </c>
      <c r="Q26" s="103">
        <v>12452250</v>
      </c>
      <c r="R26" s="46">
        <f t="shared" si="4"/>
        <v>5680</v>
      </c>
      <c r="S26" s="47">
        <f t="shared" si="5"/>
        <v>136.32</v>
      </c>
      <c r="T26" s="47">
        <f t="shared" si="6"/>
        <v>5.68</v>
      </c>
      <c r="U26" s="104">
        <v>6.4</v>
      </c>
      <c r="V26" s="104">
        <f t="shared" si="7"/>
        <v>6.4</v>
      </c>
      <c r="W26" s="105" t="s">
        <v>127</v>
      </c>
      <c r="X26" s="107">
        <v>0</v>
      </c>
      <c r="Y26" s="107">
        <v>994</v>
      </c>
      <c r="Z26" s="107">
        <v>1187</v>
      </c>
      <c r="AA26" s="107">
        <v>1185</v>
      </c>
      <c r="AB26" s="107">
        <v>1146</v>
      </c>
      <c r="AC26" s="48" t="s">
        <v>90</v>
      </c>
      <c r="AD26" s="48" t="s">
        <v>90</v>
      </c>
      <c r="AE26" s="48" t="s">
        <v>90</v>
      </c>
      <c r="AF26" s="106" t="s">
        <v>90</v>
      </c>
      <c r="AG26" s="112">
        <v>49119056</v>
      </c>
      <c r="AH26" s="49">
        <f t="shared" si="9"/>
        <v>1288</v>
      </c>
      <c r="AI26" s="50">
        <f t="shared" si="8"/>
        <v>226.7605633802817</v>
      </c>
      <c r="AJ26" s="95">
        <v>0</v>
      </c>
      <c r="AK26" s="95">
        <v>1</v>
      </c>
      <c r="AL26" s="95">
        <v>1</v>
      </c>
      <c r="AM26" s="95">
        <v>1</v>
      </c>
      <c r="AN26" s="95">
        <v>1</v>
      </c>
      <c r="AO26" s="95">
        <v>0</v>
      </c>
      <c r="AP26" s="107">
        <v>11112015</v>
      </c>
      <c r="AQ26" s="107">
        <f t="shared" si="1"/>
        <v>0</v>
      </c>
      <c r="AR26" s="51"/>
      <c r="AS26" s="52" t="s">
        <v>113</v>
      </c>
      <c r="AV26" s="58" t="s">
        <v>114</v>
      </c>
      <c r="AW26" s="58">
        <v>1.01325</v>
      </c>
      <c r="AY26" s="97"/>
    </row>
    <row r="27" spans="1:51" x14ac:dyDescent="0.25">
      <c r="B27" s="40">
        <v>2.6666666666666701</v>
      </c>
      <c r="C27" s="40">
        <v>0.70833333333333404</v>
      </c>
      <c r="D27" s="102">
        <v>6</v>
      </c>
      <c r="E27" s="41">
        <f t="shared" si="0"/>
        <v>4.2253521126760569</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134</v>
      </c>
      <c r="P27" s="103">
        <v>135</v>
      </c>
      <c r="Q27" s="103">
        <v>12457935</v>
      </c>
      <c r="R27" s="46">
        <f t="shared" si="4"/>
        <v>5685</v>
      </c>
      <c r="S27" s="47">
        <f t="shared" si="5"/>
        <v>136.44</v>
      </c>
      <c r="T27" s="47">
        <f t="shared" si="6"/>
        <v>5.6849999999999996</v>
      </c>
      <c r="U27" s="104">
        <v>6.1</v>
      </c>
      <c r="V27" s="104">
        <f t="shared" si="7"/>
        <v>6.1</v>
      </c>
      <c r="W27" s="105" t="s">
        <v>127</v>
      </c>
      <c r="X27" s="107">
        <v>0</v>
      </c>
      <c r="Y27" s="107">
        <v>995</v>
      </c>
      <c r="Z27" s="107">
        <v>1186</v>
      </c>
      <c r="AA27" s="107">
        <v>1185</v>
      </c>
      <c r="AB27" s="107">
        <v>1146</v>
      </c>
      <c r="AC27" s="48" t="s">
        <v>90</v>
      </c>
      <c r="AD27" s="48" t="s">
        <v>90</v>
      </c>
      <c r="AE27" s="48" t="s">
        <v>90</v>
      </c>
      <c r="AF27" s="106" t="s">
        <v>90</v>
      </c>
      <c r="AG27" s="112">
        <v>49120340</v>
      </c>
      <c r="AH27" s="49">
        <f t="shared" si="9"/>
        <v>1284</v>
      </c>
      <c r="AI27" s="50">
        <f t="shared" si="8"/>
        <v>225.85751978891821</v>
      </c>
      <c r="AJ27" s="95">
        <v>0</v>
      </c>
      <c r="AK27" s="95">
        <v>1</v>
      </c>
      <c r="AL27" s="95">
        <v>1</v>
      </c>
      <c r="AM27" s="95">
        <v>1</v>
      </c>
      <c r="AN27" s="95">
        <v>1</v>
      </c>
      <c r="AO27" s="95">
        <v>0</v>
      </c>
      <c r="AP27" s="107">
        <v>11112015</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133</v>
      </c>
      <c r="P28" s="103">
        <v>135</v>
      </c>
      <c r="Q28" s="103">
        <v>12463624</v>
      </c>
      <c r="R28" s="46">
        <f t="shared" si="4"/>
        <v>5689</v>
      </c>
      <c r="S28" s="47">
        <f t="shared" si="5"/>
        <v>136.536</v>
      </c>
      <c r="T28" s="47">
        <f t="shared" si="6"/>
        <v>5.6890000000000001</v>
      </c>
      <c r="U28" s="104">
        <v>5.9</v>
      </c>
      <c r="V28" s="104">
        <f t="shared" si="7"/>
        <v>5.9</v>
      </c>
      <c r="W28" s="105" t="s">
        <v>127</v>
      </c>
      <c r="X28" s="107">
        <v>0</v>
      </c>
      <c r="Y28" s="107">
        <v>995</v>
      </c>
      <c r="Z28" s="107">
        <v>1186</v>
      </c>
      <c r="AA28" s="107">
        <v>1185</v>
      </c>
      <c r="AB28" s="107">
        <v>1146</v>
      </c>
      <c r="AC28" s="48" t="s">
        <v>90</v>
      </c>
      <c r="AD28" s="48" t="s">
        <v>90</v>
      </c>
      <c r="AE28" s="48" t="s">
        <v>90</v>
      </c>
      <c r="AF28" s="106" t="s">
        <v>90</v>
      </c>
      <c r="AG28" s="112">
        <v>49121628</v>
      </c>
      <c r="AH28" s="49">
        <f t="shared" si="9"/>
        <v>1288</v>
      </c>
      <c r="AI28" s="50">
        <f t="shared" si="8"/>
        <v>226.40182808929512</v>
      </c>
      <c r="AJ28" s="95">
        <v>0</v>
      </c>
      <c r="AK28" s="95">
        <v>1</v>
      </c>
      <c r="AL28" s="95">
        <v>1</v>
      </c>
      <c r="AM28" s="95">
        <v>1</v>
      </c>
      <c r="AN28" s="95">
        <v>1</v>
      </c>
      <c r="AO28" s="95">
        <v>0</v>
      </c>
      <c r="AP28" s="107">
        <v>11112015</v>
      </c>
      <c r="AQ28" s="107">
        <f t="shared" si="1"/>
        <v>0</v>
      </c>
      <c r="AR28" s="53">
        <v>1.25</v>
      </c>
      <c r="AS28" s="52" t="s">
        <v>113</v>
      </c>
      <c r="AV28" s="58" t="s">
        <v>116</v>
      </c>
      <c r="AW28" s="58">
        <v>101.325</v>
      </c>
      <c r="AY28" s="97"/>
    </row>
    <row r="29" spans="1:51" x14ac:dyDescent="0.25">
      <c r="A29" s="94" t="s">
        <v>130</v>
      </c>
      <c r="B29" s="40">
        <v>2.75</v>
      </c>
      <c r="C29" s="40">
        <v>0.79166666666666896</v>
      </c>
      <c r="D29" s="102">
        <v>5</v>
      </c>
      <c r="E29" s="41">
        <f t="shared" si="0"/>
        <v>3.5211267605633805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131</v>
      </c>
      <c r="P29" s="103">
        <v>139</v>
      </c>
      <c r="Q29" s="103">
        <v>12469300</v>
      </c>
      <c r="R29" s="46">
        <f t="shared" si="4"/>
        <v>5676</v>
      </c>
      <c r="S29" s="47">
        <f t="shared" si="5"/>
        <v>136.22399999999999</v>
      </c>
      <c r="T29" s="47">
        <f t="shared" si="6"/>
        <v>5.6760000000000002</v>
      </c>
      <c r="U29" s="104">
        <v>5.6</v>
      </c>
      <c r="V29" s="104">
        <f t="shared" si="7"/>
        <v>5.6</v>
      </c>
      <c r="W29" s="105" t="s">
        <v>127</v>
      </c>
      <c r="X29" s="107">
        <v>0</v>
      </c>
      <c r="Y29" s="107">
        <v>997</v>
      </c>
      <c r="Z29" s="107">
        <v>1185</v>
      </c>
      <c r="AA29" s="107">
        <v>1185</v>
      </c>
      <c r="AB29" s="107">
        <v>1145</v>
      </c>
      <c r="AC29" s="48" t="s">
        <v>90</v>
      </c>
      <c r="AD29" s="48" t="s">
        <v>90</v>
      </c>
      <c r="AE29" s="48" t="s">
        <v>90</v>
      </c>
      <c r="AF29" s="106" t="s">
        <v>90</v>
      </c>
      <c r="AG29" s="112">
        <v>49122916</v>
      </c>
      <c r="AH29" s="49">
        <f t="shared" si="9"/>
        <v>1288</v>
      </c>
      <c r="AI29" s="50">
        <f t="shared" si="8"/>
        <v>226.92036645525016</v>
      </c>
      <c r="AJ29" s="95">
        <v>0</v>
      </c>
      <c r="AK29" s="95">
        <v>1</v>
      </c>
      <c r="AL29" s="95">
        <v>1</v>
      </c>
      <c r="AM29" s="95">
        <v>1</v>
      </c>
      <c r="AN29" s="95">
        <v>1</v>
      </c>
      <c r="AO29" s="95">
        <v>0</v>
      </c>
      <c r="AP29" s="107">
        <v>11112015</v>
      </c>
      <c r="AQ29" s="107">
        <f t="shared" si="1"/>
        <v>0</v>
      </c>
      <c r="AR29" s="51"/>
      <c r="AS29" s="52" t="s">
        <v>113</v>
      </c>
      <c r="AY29" s="97"/>
    </row>
    <row r="30" spans="1:51" x14ac:dyDescent="0.25">
      <c r="B30" s="40">
        <v>2.7916666666666701</v>
      </c>
      <c r="C30" s="40">
        <v>0.83333333333333703</v>
      </c>
      <c r="D30" s="102">
        <v>5</v>
      </c>
      <c r="E30" s="41">
        <f t="shared" si="0"/>
        <v>3.5211267605633805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132</v>
      </c>
      <c r="P30" s="103">
        <v>132</v>
      </c>
      <c r="Q30" s="103">
        <v>12474930</v>
      </c>
      <c r="R30" s="46">
        <f t="shared" si="4"/>
        <v>5630</v>
      </c>
      <c r="S30" s="47">
        <f t="shared" si="5"/>
        <v>135.12</v>
      </c>
      <c r="T30" s="47">
        <f t="shared" si="6"/>
        <v>5.63</v>
      </c>
      <c r="U30" s="104">
        <v>5.2</v>
      </c>
      <c r="V30" s="104">
        <f t="shared" si="7"/>
        <v>5.2</v>
      </c>
      <c r="W30" s="105" t="s">
        <v>127</v>
      </c>
      <c r="X30" s="107">
        <v>0</v>
      </c>
      <c r="Y30" s="107">
        <v>995</v>
      </c>
      <c r="Z30" s="107">
        <v>1186</v>
      </c>
      <c r="AA30" s="107">
        <v>1185</v>
      </c>
      <c r="AB30" s="107">
        <v>1145</v>
      </c>
      <c r="AC30" s="48" t="s">
        <v>90</v>
      </c>
      <c r="AD30" s="48" t="s">
        <v>90</v>
      </c>
      <c r="AE30" s="48" t="s">
        <v>90</v>
      </c>
      <c r="AF30" s="106" t="s">
        <v>90</v>
      </c>
      <c r="AG30" s="112">
        <v>49124200</v>
      </c>
      <c r="AH30" s="49">
        <f t="shared" si="9"/>
        <v>1284</v>
      </c>
      <c r="AI30" s="50">
        <f t="shared" si="8"/>
        <v>228.06394316163411</v>
      </c>
      <c r="AJ30" s="95">
        <v>0</v>
      </c>
      <c r="AK30" s="95">
        <v>1</v>
      </c>
      <c r="AL30" s="95">
        <v>1</v>
      </c>
      <c r="AM30" s="95">
        <v>1</v>
      </c>
      <c r="AN30" s="95">
        <v>1</v>
      </c>
      <c r="AO30" s="95">
        <v>0</v>
      </c>
      <c r="AP30" s="107">
        <v>11112015</v>
      </c>
      <c r="AQ30" s="107">
        <f t="shared" si="1"/>
        <v>0</v>
      </c>
      <c r="AR30" s="51"/>
      <c r="AS30" s="52" t="s">
        <v>113</v>
      </c>
      <c r="AV30" s="273" t="s">
        <v>117</v>
      </c>
      <c r="AW30" s="273"/>
      <c r="AY30" s="97"/>
    </row>
    <row r="31" spans="1:51" x14ac:dyDescent="0.25">
      <c r="B31" s="40">
        <v>2.8333333333333299</v>
      </c>
      <c r="C31" s="40">
        <v>0.875000000000004</v>
      </c>
      <c r="D31" s="102">
        <v>5</v>
      </c>
      <c r="E31" s="41">
        <f t="shared" si="0"/>
        <v>3.5211267605633805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132</v>
      </c>
      <c r="P31" s="103">
        <v>134</v>
      </c>
      <c r="Q31" s="103">
        <v>12480627</v>
      </c>
      <c r="R31" s="46">
        <f t="shared" si="4"/>
        <v>5697</v>
      </c>
      <c r="S31" s="47">
        <f t="shared" si="5"/>
        <v>136.72800000000001</v>
      </c>
      <c r="T31" s="47">
        <f t="shared" si="6"/>
        <v>5.6970000000000001</v>
      </c>
      <c r="U31" s="104">
        <v>4.9000000000000004</v>
      </c>
      <c r="V31" s="104">
        <f t="shared" si="7"/>
        <v>4.9000000000000004</v>
      </c>
      <c r="W31" s="105" t="s">
        <v>127</v>
      </c>
      <c r="X31" s="107">
        <v>0</v>
      </c>
      <c r="Y31" s="107">
        <v>1015</v>
      </c>
      <c r="Z31" s="107">
        <v>1186</v>
      </c>
      <c r="AA31" s="107">
        <v>1185</v>
      </c>
      <c r="AB31" s="107">
        <v>1186</v>
      </c>
      <c r="AC31" s="48" t="s">
        <v>90</v>
      </c>
      <c r="AD31" s="48" t="s">
        <v>90</v>
      </c>
      <c r="AE31" s="48" t="s">
        <v>90</v>
      </c>
      <c r="AF31" s="106" t="s">
        <v>90</v>
      </c>
      <c r="AG31" s="112">
        <v>49125528</v>
      </c>
      <c r="AH31" s="49">
        <f t="shared" si="9"/>
        <v>1328</v>
      </c>
      <c r="AI31" s="50">
        <f t="shared" si="8"/>
        <v>233.1051430577497</v>
      </c>
      <c r="AJ31" s="95">
        <v>0</v>
      </c>
      <c r="AK31" s="95">
        <v>1</v>
      </c>
      <c r="AL31" s="95">
        <v>1</v>
      </c>
      <c r="AM31" s="95">
        <v>1</v>
      </c>
      <c r="AN31" s="95">
        <v>1</v>
      </c>
      <c r="AO31" s="95">
        <v>0</v>
      </c>
      <c r="AP31" s="107">
        <v>11112015</v>
      </c>
      <c r="AQ31" s="107">
        <f t="shared" si="1"/>
        <v>0</v>
      </c>
      <c r="AR31" s="51"/>
      <c r="AS31" s="52" t="s">
        <v>113</v>
      </c>
      <c r="AV31" s="59" t="s">
        <v>29</v>
      </c>
      <c r="AW31" s="59" t="s">
        <v>74</v>
      </c>
      <c r="AY31" s="97"/>
    </row>
    <row r="32" spans="1:51" x14ac:dyDescent="0.25">
      <c r="B32" s="40">
        <v>2.875</v>
      </c>
      <c r="C32" s="40">
        <v>0.91666666666667096</v>
      </c>
      <c r="D32" s="102">
        <v>5</v>
      </c>
      <c r="E32" s="41">
        <f t="shared" si="0"/>
        <v>3.5211267605633805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133</v>
      </c>
      <c r="P32" s="103">
        <v>133</v>
      </c>
      <c r="Q32" s="103">
        <v>12485890</v>
      </c>
      <c r="R32" s="46">
        <f t="shared" si="4"/>
        <v>5263</v>
      </c>
      <c r="S32" s="47">
        <f t="shared" si="5"/>
        <v>126.312</v>
      </c>
      <c r="T32" s="47">
        <f t="shared" si="6"/>
        <v>5.2629999999999999</v>
      </c>
      <c r="U32" s="104">
        <v>4.7</v>
      </c>
      <c r="V32" s="104">
        <f t="shared" si="7"/>
        <v>4.7</v>
      </c>
      <c r="W32" s="105" t="s">
        <v>127</v>
      </c>
      <c r="X32" s="107">
        <v>0</v>
      </c>
      <c r="Y32" s="107">
        <v>1005</v>
      </c>
      <c r="Z32" s="107">
        <v>1186</v>
      </c>
      <c r="AA32" s="107">
        <v>1185</v>
      </c>
      <c r="AB32" s="107">
        <v>1186</v>
      </c>
      <c r="AC32" s="48" t="s">
        <v>90</v>
      </c>
      <c r="AD32" s="48" t="s">
        <v>90</v>
      </c>
      <c r="AE32" s="48" t="s">
        <v>90</v>
      </c>
      <c r="AF32" s="106" t="s">
        <v>90</v>
      </c>
      <c r="AG32" s="112">
        <v>49126760</v>
      </c>
      <c r="AH32" s="49">
        <f t="shared" si="9"/>
        <v>1232</v>
      </c>
      <c r="AI32" s="50">
        <f t="shared" si="8"/>
        <v>234.08702261067833</v>
      </c>
      <c r="AJ32" s="95">
        <v>0</v>
      </c>
      <c r="AK32" s="95">
        <v>1</v>
      </c>
      <c r="AL32" s="95">
        <v>1</v>
      </c>
      <c r="AM32" s="95">
        <v>1</v>
      </c>
      <c r="AN32" s="95">
        <v>1</v>
      </c>
      <c r="AO32" s="95">
        <v>0</v>
      </c>
      <c r="AP32" s="107">
        <v>11112015</v>
      </c>
      <c r="AQ32" s="107">
        <f t="shared" si="1"/>
        <v>0</v>
      </c>
      <c r="AR32" s="53">
        <v>1.21</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5</v>
      </c>
      <c r="E33" s="41">
        <f t="shared" si="0"/>
        <v>3.5211267605633805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126</v>
      </c>
      <c r="P33" s="103">
        <v>121</v>
      </c>
      <c r="Q33" s="103">
        <v>12491231</v>
      </c>
      <c r="R33" s="46">
        <f t="shared" si="4"/>
        <v>5341</v>
      </c>
      <c r="S33" s="47">
        <f t="shared" si="5"/>
        <v>128.184</v>
      </c>
      <c r="T33" s="47">
        <f t="shared" si="6"/>
        <v>5.3410000000000002</v>
      </c>
      <c r="U33" s="104">
        <v>4.5999999999999996</v>
      </c>
      <c r="V33" s="104">
        <f t="shared" si="7"/>
        <v>4.5999999999999996</v>
      </c>
      <c r="W33" s="105" t="s">
        <v>131</v>
      </c>
      <c r="X33" s="107">
        <v>0</v>
      </c>
      <c r="Y33" s="107">
        <v>0</v>
      </c>
      <c r="Z33" s="107">
        <v>1186</v>
      </c>
      <c r="AA33" s="107">
        <v>1185</v>
      </c>
      <c r="AB33" s="107">
        <v>1186</v>
      </c>
      <c r="AC33" s="48" t="s">
        <v>90</v>
      </c>
      <c r="AD33" s="48" t="s">
        <v>90</v>
      </c>
      <c r="AE33" s="48" t="s">
        <v>90</v>
      </c>
      <c r="AF33" s="106" t="s">
        <v>90</v>
      </c>
      <c r="AG33" s="112">
        <v>49127996</v>
      </c>
      <c r="AH33" s="49">
        <f t="shared" si="9"/>
        <v>1236</v>
      </c>
      <c r="AI33" s="50">
        <f t="shared" si="8"/>
        <v>231.41733757723273</v>
      </c>
      <c r="AJ33" s="95">
        <v>0</v>
      </c>
      <c r="AK33" s="95">
        <v>0</v>
      </c>
      <c r="AL33" s="95">
        <v>1</v>
      </c>
      <c r="AM33" s="95">
        <v>1</v>
      </c>
      <c r="AN33" s="95">
        <v>1</v>
      </c>
      <c r="AO33" s="95">
        <v>0.19</v>
      </c>
      <c r="AP33" s="107">
        <v>11112016</v>
      </c>
      <c r="AQ33" s="107">
        <f t="shared" si="1"/>
        <v>1</v>
      </c>
      <c r="AR33" s="51"/>
      <c r="AS33" s="52" t="s">
        <v>113</v>
      </c>
      <c r="AY33" s="97"/>
    </row>
    <row r="34" spans="2:51" x14ac:dyDescent="0.25">
      <c r="B34" s="40">
        <v>2.9583333333333299</v>
      </c>
      <c r="C34" s="40">
        <v>1</v>
      </c>
      <c r="D34" s="102">
        <v>5</v>
      </c>
      <c r="E34" s="41">
        <f t="shared" si="0"/>
        <v>3.5211267605633805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124</v>
      </c>
      <c r="P34" s="103">
        <v>120</v>
      </c>
      <c r="Q34" s="103">
        <v>12495994</v>
      </c>
      <c r="R34" s="46">
        <f t="shared" si="4"/>
        <v>4763</v>
      </c>
      <c r="S34" s="47">
        <f t="shared" si="5"/>
        <v>114.312</v>
      </c>
      <c r="T34" s="47">
        <f t="shared" si="6"/>
        <v>4.7629999999999999</v>
      </c>
      <c r="U34" s="104">
        <v>4.7</v>
      </c>
      <c r="V34" s="104">
        <f t="shared" si="7"/>
        <v>4.7</v>
      </c>
      <c r="W34" s="105" t="s">
        <v>131</v>
      </c>
      <c r="X34" s="107">
        <v>0</v>
      </c>
      <c r="Y34" s="107">
        <v>0</v>
      </c>
      <c r="Z34" s="107">
        <v>1095</v>
      </c>
      <c r="AA34" s="107">
        <v>1185</v>
      </c>
      <c r="AB34" s="107">
        <v>1096</v>
      </c>
      <c r="AC34" s="48" t="s">
        <v>90</v>
      </c>
      <c r="AD34" s="48" t="s">
        <v>90</v>
      </c>
      <c r="AE34" s="48" t="s">
        <v>90</v>
      </c>
      <c r="AF34" s="106" t="s">
        <v>90</v>
      </c>
      <c r="AG34" s="112">
        <v>49129056</v>
      </c>
      <c r="AH34" s="49">
        <f t="shared" si="9"/>
        <v>1060</v>
      </c>
      <c r="AI34" s="50">
        <f t="shared" si="8"/>
        <v>222.54881377283226</v>
      </c>
      <c r="AJ34" s="95">
        <v>0</v>
      </c>
      <c r="AK34" s="95">
        <v>0</v>
      </c>
      <c r="AL34" s="95">
        <v>1</v>
      </c>
      <c r="AM34" s="95">
        <v>1</v>
      </c>
      <c r="AN34" s="95">
        <v>1</v>
      </c>
      <c r="AO34" s="95">
        <v>0.19</v>
      </c>
      <c r="AP34" s="107">
        <v>11112165</v>
      </c>
      <c r="AQ34" s="107">
        <f t="shared" si="1"/>
        <v>149</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129093</v>
      </c>
      <c r="S35" s="65">
        <f>AVERAGE(S11:S34)</f>
        <v>129.09300000000002</v>
      </c>
      <c r="T35" s="65">
        <f>SUM(T11:T34)</f>
        <v>129.09299999999999</v>
      </c>
      <c r="U35" s="104"/>
      <c r="V35" s="91"/>
      <c r="W35" s="57"/>
      <c r="X35" s="85"/>
      <c r="Y35" s="86"/>
      <c r="Z35" s="86"/>
      <c r="AA35" s="86"/>
      <c r="AB35" s="87"/>
      <c r="AC35" s="85"/>
      <c r="AD35" s="86"/>
      <c r="AE35" s="87"/>
      <c r="AF35" s="88"/>
      <c r="AG35" s="66">
        <f>AG34-AG10</f>
        <v>29628</v>
      </c>
      <c r="AH35" s="67">
        <f>SUM(AH11:AH34)</f>
        <v>29628</v>
      </c>
      <c r="AI35" s="68">
        <f>$AH$35/$T35</f>
        <v>229.5089586577119</v>
      </c>
      <c r="AJ35" s="95"/>
      <c r="AK35" s="95"/>
      <c r="AL35" s="95"/>
      <c r="AM35" s="95"/>
      <c r="AN35" s="95"/>
      <c r="AO35" s="69"/>
      <c r="AP35" s="70">
        <f>AP34-AP10</f>
        <v>2571</v>
      </c>
      <c r="AQ35" s="71">
        <f>SUM(AQ11:AQ34)</f>
        <v>2571</v>
      </c>
      <c r="AR35" s="72">
        <f>AVERAGE(AR11:AR34)</f>
        <v>1.1516666666666666</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34" t="s">
        <v>138</v>
      </c>
      <c r="C41" s="131"/>
      <c r="D41" s="131"/>
      <c r="E41" s="131"/>
      <c r="F41" s="131"/>
      <c r="G41" s="131"/>
      <c r="H41" s="131"/>
      <c r="I41" s="132"/>
      <c r="J41" s="132"/>
      <c r="K41" s="132"/>
      <c r="L41" s="132"/>
      <c r="M41" s="132"/>
      <c r="N41" s="132"/>
      <c r="O41" s="132"/>
      <c r="P41" s="132"/>
      <c r="Q41" s="132"/>
      <c r="R41" s="132"/>
      <c r="S41" s="133"/>
      <c r="T41" s="133"/>
      <c r="U41" s="133"/>
      <c r="V41" s="133"/>
      <c r="W41" s="98"/>
      <c r="X41" s="98"/>
      <c r="Y41" s="98"/>
      <c r="Z41" s="98"/>
      <c r="AA41" s="98"/>
      <c r="AB41" s="98"/>
      <c r="AC41" s="98"/>
      <c r="AD41" s="98"/>
      <c r="AE41" s="98"/>
      <c r="AM41" s="20"/>
      <c r="AN41" s="96"/>
      <c r="AO41" s="96"/>
      <c r="AP41" s="96"/>
      <c r="AQ41" s="96"/>
      <c r="AR41" s="98"/>
      <c r="AV41" s="73"/>
      <c r="AW41" s="73"/>
      <c r="AY41" s="97"/>
    </row>
    <row r="42" spans="2:51" x14ac:dyDescent="0.25">
      <c r="B42" s="135" t="s">
        <v>162</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163</v>
      </c>
      <c r="C44" s="99"/>
      <c r="D44" s="99"/>
      <c r="E44" s="99"/>
      <c r="F44" s="150"/>
      <c r="G44" s="150"/>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150"/>
      <c r="D45" s="150"/>
      <c r="E45" s="150"/>
      <c r="F45" s="150"/>
      <c r="G45" s="150"/>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150"/>
      <c r="D46" s="150"/>
      <c r="E46" s="150"/>
      <c r="F46" s="150"/>
      <c r="G46" s="150"/>
      <c r="H46" s="150"/>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177</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178</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1:51" x14ac:dyDescent="0.25">
      <c r="A53" s="161"/>
      <c r="B53" s="127" t="s">
        <v>152</v>
      </c>
      <c r="C53" s="128"/>
      <c r="D53" s="128"/>
      <c r="E53" s="128"/>
      <c r="F53" s="128"/>
      <c r="G53" s="128"/>
      <c r="H53" s="128"/>
      <c r="I53" s="129"/>
      <c r="J53" s="129"/>
      <c r="K53" s="129"/>
      <c r="L53" s="129"/>
      <c r="M53" s="129"/>
      <c r="N53" s="129"/>
      <c r="O53" s="129"/>
      <c r="P53" s="129"/>
      <c r="Q53" s="129"/>
      <c r="R53" s="129"/>
      <c r="S53" s="139"/>
      <c r="T53" s="83"/>
      <c r="U53" s="83"/>
      <c r="V53" s="83"/>
      <c r="W53" s="98"/>
      <c r="X53" s="98"/>
      <c r="Y53" s="98"/>
      <c r="Z53" s="98"/>
      <c r="AA53" s="98"/>
      <c r="AB53" s="98"/>
      <c r="AC53" s="98"/>
      <c r="AD53" s="98"/>
      <c r="AE53" s="98"/>
      <c r="AM53" s="20"/>
      <c r="AN53" s="96"/>
      <c r="AO53" s="96"/>
      <c r="AP53" s="96"/>
      <c r="AQ53" s="96"/>
      <c r="AR53" s="98"/>
      <c r="AV53" s="113"/>
      <c r="AW53" s="113"/>
      <c r="AY53" s="97"/>
    </row>
    <row r="54" spans="1:51" x14ac:dyDescent="0.25">
      <c r="B54" s="114" t="s">
        <v>145</v>
      </c>
      <c r="C54" s="99"/>
      <c r="D54" s="99"/>
      <c r="E54" s="99"/>
      <c r="F54" s="99"/>
      <c r="G54" s="99"/>
      <c r="H54" s="99"/>
      <c r="I54" s="100"/>
      <c r="J54" s="100"/>
      <c r="K54" s="100"/>
      <c r="L54" s="100"/>
      <c r="M54" s="100"/>
      <c r="N54" s="100"/>
      <c r="O54" s="100"/>
      <c r="P54" s="100"/>
      <c r="Q54" s="100"/>
      <c r="R54" s="100"/>
      <c r="S54" s="139"/>
      <c r="T54" s="83"/>
      <c r="U54" s="83"/>
      <c r="V54" s="83"/>
      <c r="W54" s="98"/>
      <c r="X54" s="98"/>
      <c r="Y54" s="98"/>
      <c r="Z54" s="98"/>
      <c r="AA54" s="98"/>
      <c r="AB54" s="98"/>
      <c r="AC54" s="98"/>
      <c r="AD54" s="98"/>
      <c r="AE54" s="98"/>
      <c r="AM54" s="20"/>
      <c r="AN54" s="96"/>
      <c r="AO54" s="96"/>
      <c r="AP54" s="96"/>
      <c r="AQ54" s="96"/>
      <c r="AR54" s="98"/>
      <c r="AV54" s="113"/>
      <c r="AW54" s="113"/>
      <c r="AY54" s="97"/>
    </row>
    <row r="55" spans="1:51" x14ac:dyDescent="0.25">
      <c r="B55" s="123" t="s">
        <v>134</v>
      </c>
      <c r="C55" s="99"/>
      <c r="D55" s="99"/>
      <c r="E55" s="99"/>
      <c r="F55" s="99"/>
      <c r="G55" s="99"/>
      <c r="H55" s="99"/>
      <c r="I55" s="100"/>
      <c r="J55" s="100"/>
      <c r="K55" s="100"/>
      <c r="L55" s="100"/>
      <c r="M55" s="100"/>
      <c r="N55" s="100"/>
      <c r="O55" s="100"/>
      <c r="P55" s="100"/>
      <c r="Q55" s="100"/>
      <c r="R55" s="100"/>
      <c r="S55" s="138"/>
      <c r="T55" s="83"/>
      <c r="U55" s="83"/>
      <c r="V55" s="83"/>
      <c r="W55" s="98"/>
      <c r="X55" s="98"/>
      <c r="Y55" s="98"/>
      <c r="Z55" s="98"/>
      <c r="AA55" s="98"/>
      <c r="AB55" s="98"/>
      <c r="AC55" s="98"/>
      <c r="AD55" s="98"/>
      <c r="AE55" s="98"/>
      <c r="AM55" s="20"/>
      <c r="AN55" s="96"/>
      <c r="AO55" s="96"/>
      <c r="AP55" s="96"/>
      <c r="AQ55" s="96"/>
      <c r="AR55" s="98"/>
      <c r="AV55" s="113"/>
      <c r="AW55" s="113"/>
      <c r="AY55" s="97"/>
    </row>
    <row r="56" spans="1:51" x14ac:dyDescent="0.25">
      <c r="B56" s="114" t="s">
        <v>180</v>
      </c>
      <c r="C56" s="99"/>
      <c r="D56" s="99"/>
      <c r="E56" s="99"/>
      <c r="F56" s="99"/>
      <c r="G56" s="99"/>
      <c r="H56" s="99"/>
      <c r="I56" s="100"/>
      <c r="J56" s="100"/>
      <c r="K56" s="100"/>
      <c r="L56" s="100"/>
      <c r="M56" s="100"/>
      <c r="N56" s="100"/>
      <c r="O56" s="100"/>
      <c r="P56" s="100"/>
      <c r="Q56" s="100"/>
      <c r="R56" s="100"/>
      <c r="S56" s="138"/>
      <c r="T56" s="83"/>
      <c r="U56" s="83"/>
      <c r="V56" s="83"/>
      <c r="W56" s="98"/>
      <c r="X56" s="98"/>
      <c r="Y56" s="98"/>
      <c r="Z56" s="98"/>
      <c r="AA56" s="98"/>
      <c r="AB56" s="98"/>
      <c r="AC56" s="98"/>
      <c r="AD56" s="98"/>
      <c r="AE56" s="98"/>
      <c r="AM56" s="20"/>
      <c r="AN56" s="96"/>
      <c r="AO56" s="96"/>
      <c r="AP56" s="96"/>
      <c r="AQ56" s="96"/>
      <c r="AR56" s="98"/>
      <c r="AV56" s="113"/>
      <c r="AW56" s="113"/>
      <c r="AY56" s="97"/>
    </row>
    <row r="57" spans="1:51" x14ac:dyDescent="0.25">
      <c r="B57" s="114"/>
      <c r="C57" s="99"/>
      <c r="D57" s="99"/>
      <c r="E57" s="99"/>
      <c r="F57" s="99"/>
      <c r="G57" s="99"/>
      <c r="H57" s="99"/>
      <c r="I57" s="100"/>
      <c r="J57" s="100"/>
      <c r="K57" s="100"/>
      <c r="L57" s="100"/>
      <c r="M57" s="100"/>
      <c r="N57" s="100"/>
      <c r="O57" s="100"/>
      <c r="P57" s="100"/>
      <c r="Q57" s="100"/>
      <c r="R57" s="100"/>
      <c r="S57" s="83"/>
      <c r="T57" s="83"/>
      <c r="U57" s="83"/>
      <c r="V57" s="83"/>
      <c r="W57" s="98"/>
      <c r="X57" s="98"/>
      <c r="Y57" s="98"/>
      <c r="Z57" s="98"/>
      <c r="AA57" s="98"/>
      <c r="AB57" s="98"/>
      <c r="AC57" s="98"/>
      <c r="AD57" s="98"/>
      <c r="AE57" s="98"/>
      <c r="AM57" s="20"/>
      <c r="AN57" s="96"/>
      <c r="AO57" s="96"/>
      <c r="AP57" s="96"/>
      <c r="AQ57" s="96"/>
      <c r="AR57" s="98"/>
      <c r="AV57" s="113"/>
      <c r="AW57" s="113"/>
      <c r="AY57" s="97"/>
    </row>
    <row r="58" spans="1:51" x14ac:dyDescent="0.25">
      <c r="B58" s="123"/>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1:51" x14ac:dyDescent="0.25">
      <c r="B59" s="11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1:51" x14ac:dyDescent="0.25">
      <c r="B60" s="81"/>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1: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1: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1: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1: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136"/>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A71" s="98"/>
      <c r="B71" s="116"/>
      <c r="C71" s="115"/>
      <c r="D71" s="109"/>
      <c r="E71" s="115"/>
      <c r="F71" s="115"/>
      <c r="G71" s="99"/>
      <c r="H71" s="99"/>
      <c r="I71" s="99"/>
      <c r="J71" s="100"/>
      <c r="K71" s="100"/>
      <c r="L71" s="100"/>
      <c r="M71" s="100"/>
      <c r="N71" s="100"/>
      <c r="O71" s="100"/>
      <c r="P71" s="100"/>
      <c r="Q71" s="100"/>
      <c r="R71" s="100"/>
      <c r="S71" s="100"/>
      <c r="T71" s="101"/>
      <c r="U71" s="79"/>
      <c r="V71" s="79"/>
      <c r="AS71" s="94"/>
      <c r="AT71" s="94"/>
      <c r="AU71" s="94"/>
      <c r="AV71" s="94"/>
      <c r="AW71" s="94"/>
      <c r="AX71" s="94"/>
      <c r="AY71" s="94"/>
    </row>
    <row r="72" spans="1:51" x14ac:dyDescent="0.25">
      <c r="A72" s="98"/>
      <c r="B72" s="117"/>
      <c r="C72" s="118"/>
      <c r="D72" s="119"/>
      <c r="E72" s="118"/>
      <c r="F72" s="118"/>
      <c r="G72" s="118"/>
      <c r="H72" s="118"/>
      <c r="I72" s="118"/>
      <c r="J72" s="120"/>
      <c r="K72" s="120"/>
      <c r="L72" s="120"/>
      <c r="M72" s="120"/>
      <c r="N72" s="120"/>
      <c r="O72" s="120"/>
      <c r="P72" s="120"/>
      <c r="Q72" s="120"/>
      <c r="R72" s="120"/>
      <c r="S72" s="120"/>
      <c r="T72" s="121"/>
      <c r="U72" s="122"/>
      <c r="V72" s="122"/>
      <c r="AS72" s="94"/>
      <c r="AT72" s="94"/>
      <c r="AU72" s="94"/>
      <c r="AV72" s="94"/>
      <c r="AW72" s="94"/>
      <c r="AX72" s="94"/>
      <c r="AY72" s="94"/>
    </row>
    <row r="73" spans="1:51" x14ac:dyDescent="0.25">
      <c r="A73" s="98"/>
      <c r="B73" s="117"/>
      <c r="C73" s="118"/>
      <c r="D73" s="119"/>
      <c r="E73" s="118"/>
      <c r="F73" s="118"/>
      <c r="G73" s="118"/>
      <c r="H73" s="118"/>
      <c r="I73" s="118"/>
      <c r="J73" s="120"/>
      <c r="K73" s="120"/>
      <c r="L73" s="120"/>
      <c r="M73" s="120"/>
      <c r="N73" s="120"/>
      <c r="O73" s="120"/>
      <c r="P73" s="120"/>
      <c r="Q73" s="120"/>
      <c r="R73" s="120"/>
      <c r="S73" s="120"/>
      <c r="T73" s="121"/>
      <c r="U73" s="122"/>
      <c r="V73" s="122"/>
      <c r="AS73" s="94"/>
      <c r="AT73" s="94"/>
      <c r="AU73" s="94"/>
      <c r="AV73" s="94"/>
      <c r="AW73" s="94"/>
      <c r="AX73" s="94"/>
      <c r="AY73" s="94"/>
    </row>
    <row r="74" spans="1:51" x14ac:dyDescent="0.25">
      <c r="A74" s="98"/>
      <c r="B74" s="117"/>
      <c r="C74" s="118"/>
      <c r="D74" s="119"/>
      <c r="E74" s="118"/>
      <c r="F74" s="118"/>
      <c r="G74" s="118"/>
      <c r="H74" s="118"/>
      <c r="I74" s="118"/>
      <c r="J74" s="120"/>
      <c r="K74" s="120"/>
      <c r="L74" s="120"/>
      <c r="M74" s="120"/>
      <c r="N74" s="120"/>
      <c r="O74" s="120"/>
      <c r="P74" s="120"/>
      <c r="Q74" s="120"/>
      <c r="R74" s="120"/>
      <c r="S74" s="120"/>
      <c r="T74" s="121"/>
      <c r="U74" s="122"/>
      <c r="V74" s="122"/>
      <c r="AS74" s="94"/>
      <c r="AT74" s="94"/>
      <c r="AU74" s="94"/>
      <c r="AV74" s="94"/>
      <c r="AW74" s="94"/>
      <c r="AX74" s="94"/>
      <c r="AY74" s="94"/>
    </row>
    <row r="75" spans="1:51" x14ac:dyDescent="0.25">
      <c r="O75" s="12"/>
      <c r="P75" s="96"/>
      <c r="Q75" s="96"/>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R78" s="96"/>
      <c r="S78" s="96"/>
      <c r="AS78" s="94"/>
      <c r="AT78" s="94"/>
      <c r="AU78" s="94"/>
      <c r="AV78" s="94"/>
      <c r="AW78" s="94"/>
      <c r="AX78" s="94"/>
      <c r="AY78" s="94"/>
    </row>
    <row r="79" spans="1:51" x14ac:dyDescent="0.25">
      <c r="O79" s="12"/>
      <c r="P79" s="96"/>
      <c r="Q79" s="96"/>
      <c r="R79" s="96"/>
      <c r="S79" s="96"/>
      <c r="T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T81" s="96"/>
      <c r="AS81" s="94"/>
      <c r="AT81" s="94"/>
      <c r="AU81" s="94"/>
      <c r="AV81" s="94"/>
      <c r="AW81" s="94"/>
      <c r="AX81" s="94"/>
      <c r="AY81" s="94"/>
    </row>
    <row r="82" spans="15:51" x14ac:dyDescent="0.25">
      <c r="O82" s="96"/>
      <c r="Q82" s="96"/>
      <c r="R82" s="96"/>
      <c r="S82" s="96"/>
      <c r="AS82" s="94"/>
      <c r="AT82" s="94"/>
      <c r="AU82" s="94"/>
      <c r="AV82" s="94"/>
      <c r="AW82" s="94"/>
      <c r="AX82" s="94"/>
      <c r="AY82" s="94"/>
    </row>
    <row r="83" spans="15:51" x14ac:dyDescent="0.25">
      <c r="O83" s="12"/>
      <c r="P83" s="96"/>
      <c r="Q83" s="96"/>
      <c r="R83" s="96"/>
      <c r="S83" s="96"/>
      <c r="T83" s="96"/>
      <c r="AS83" s="94"/>
      <c r="AT83" s="94"/>
      <c r="AU83" s="94"/>
      <c r="AV83" s="94"/>
      <c r="AW83" s="94"/>
      <c r="AX83" s="94"/>
      <c r="AY83" s="94"/>
    </row>
    <row r="84" spans="15:51" x14ac:dyDescent="0.25">
      <c r="O84" s="12"/>
      <c r="P84" s="96"/>
      <c r="Q84" s="96"/>
      <c r="R84" s="96"/>
      <c r="S84" s="96"/>
      <c r="T84" s="96"/>
      <c r="U84" s="96"/>
      <c r="AS84" s="94"/>
      <c r="AT84" s="94"/>
      <c r="AU84" s="94"/>
      <c r="AV84" s="94"/>
      <c r="AW84" s="94"/>
      <c r="AX84" s="94"/>
      <c r="AY84" s="94"/>
    </row>
    <row r="85" spans="15:51" x14ac:dyDescent="0.25">
      <c r="O85" s="12"/>
      <c r="P85" s="96"/>
      <c r="T85" s="96"/>
      <c r="U85" s="96"/>
      <c r="AS85" s="94"/>
      <c r="AT85" s="94"/>
      <c r="AU85" s="94"/>
      <c r="AV85" s="94"/>
      <c r="AW85" s="94"/>
      <c r="AX85" s="94"/>
      <c r="AY85" s="94"/>
    </row>
    <row r="97" spans="45:51" x14ac:dyDescent="0.25">
      <c r="AS97" s="94"/>
      <c r="AT97" s="94"/>
      <c r="AU97" s="94"/>
      <c r="AV97" s="94"/>
      <c r="AW97" s="94"/>
      <c r="AX97" s="94"/>
      <c r="AY97" s="94"/>
    </row>
  </sheetData>
  <protectedRanges>
    <protectedRange sqref="S71:T74"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1:R74" name="Range2_12_1_6_1_1"/>
    <protectedRange sqref="L71:M74" name="Range2_2_12_1_7_1_1"/>
    <protectedRange sqref="AS11:AS15" name="Range1_4_1_1_1_1"/>
    <protectedRange sqref="J11:J15 J26:J34" name="Range1_1_2_1_10_1_1_1_1"/>
    <protectedRange sqref="S38:S70" name="Range2_12_3_1_1_1_1"/>
    <protectedRange sqref="D38:H38 N58:R70 N38:R52" name="Range2_12_1_3_1_1_1_1"/>
    <protectedRange sqref="I38:M38 E58:M70 E39:M43 F44:M44 E45:M52" name="Range2_2_12_1_6_1_1_1_1"/>
    <protectedRange sqref="D58:D70 D39:D43 D45:D52" name="Range2_1_1_1_1_11_1_1_1_1_1_1"/>
    <protectedRange sqref="C58:C70 C39:C43 C45:C52" name="Range2_1_2_1_1_1_1_1"/>
    <protectedRange sqref="C38" name="Range2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1:K74" name="Range2_2_12_1_4_1_1_1_1_1_1_1_1_1_1_1_1_1_1_1"/>
    <protectedRange sqref="I71:I74" name="Range2_2_12_1_7_1_1_2_2_1_2"/>
    <protectedRange sqref="F71:H74" name="Range2_2_12_1_3_1_2_1_1_1_1_2_1_1_1_1_1_1_1_1_1_1_1"/>
    <protectedRange sqref="E71: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4" name="Range2_2_12_1_6_1_1_1_1_2"/>
    <protectedRange sqref="D44" name="Range2_1_1_1_1_11_1_1_1_1_1_1_2"/>
    <protectedRange sqref="C44" name="Range2_1_2_1_1_1_1_1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N57:R57" name="Range2_12_1_3_1_1_1_1_2_1_2_2_2_2_2_2_2_2_2"/>
    <protectedRange sqref="I57:M57" name="Range2_2_12_1_6_1_1_1_1_3_1_2_2_2_3_2_2_2_2_2"/>
    <protectedRange sqref="E57:H57" name="Range2_2_12_1_6_1_1_1_1_2_2_1_2_2_2_2_2_2_2_2_2"/>
    <protectedRange sqref="D57" name="Range2_1_1_1_1_11_1_1_1_1_1_1_2_2_1_2_2_2_2_2_2_2_2_2"/>
    <protectedRange sqref="C57" name="Range2_1_2_1_1_1_1_1_2_1_2_1_2_2_2_2_2_2_2_2_2_2"/>
    <protectedRange sqref="N56:R56" name="Range2_12_1_3_1_1_1_1_2_1_2_2_2_2_2_2_2_2_2_2"/>
    <protectedRange sqref="I56:M56" name="Range2_2_12_1_6_1_1_1_1_3_1_2_2_2_3_2_2_2_2_2_2"/>
    <protectedRange sqref="E56:H56" name="Range2_2_12_1_6_1_1_1_1_2_2_1_2_2_2_2_2_2_2_2_2_2"/>
    <protectedRange sqref="D56" name="Range2_1_1_1_1_11_1_1_1_1_1_1_2_2_1_2_2_2_2_2_2_2_2_2_2"/>
    <protectedRange sqref="N55:R55" name="Range2_12_1_3_1_1_1_1_2_1_2_2_2_2_2_2_3_2_2_2_2_2_2"/>
    <protectedRange sqref="I55:M55" name="Range2_2_12_1_6_1_1_1_1_3_1_2_2_2_3_2_2_3_2_2_2_2_2_2"/>
    <protectedRange sqref="G55:H55" name="Range2_2_12_1_6_1_1_1_1_2_2_1_2_2_2_2_2_2_3_2_2_2_2_2_2"/>
    <protectedRange sqref="E55:F55" name="Range2_2_12_1_6_1_1_1_1_3_1_2_2_2_1_2_2_2_2_2_2_2_2_2_2_2_2_2"/>
    <protectedRange sqref="D55" name="Range2_1_1_1_1_11_1_1_1_1_1_1_3_1_2_2_2_1_2_2_2_2_2_2_2_2_2_2_2_2_2"/>
    <protectedRange sqref="N53:R54" name="Range2_12_1_3_1_1_1_1_2_1_2_2_2_2_2_2_3_2_2_2_2_2_2_2_2"/>
    <protectedRange sqref="I53:M54" name="Range2_2_12_1_6_1_1_1_1_3_1_2_2_2_3_2_2_3_2_2_2_2_2_2_2_2"/>
    <protectedRange sqref="E53:H53 G54:H54" name="Range2_2_12_1_6_1_1_1_1_2_2_1_2_2_2_2_2_2_3_2_2_2_2_2_2_2_2"/>
    <protectedRange sqref="D53" name="Range2_1_1_1_1_11_1_1_1_1_1_1_2_2_1_2_2_2_2_2_2_3_2_2_2_2_2_2_2_2"/>
    <protectedRange sqref="E54:F54" name="Range2_2_12_1_6_1_1_1_1_3_1_2_2_2_1_2_2_2_2_2_2_2_2_2_2_2_2_2_2_2"/>
    <protectedRange sqref="D54" name="Range2_1_1_1_1_11_1_1_1_1_1_1_3_1_2_2_2_1_2_2_2_2_2_2_2_2_2_2_2_2_2_2_2"/>
    <protectedRange sqref="C53" name="Range2_1_2_1_1_1_1_1_2_1_2_1_2_2_2_2_2_2_3_2_2_2_2_2_2_2_2"/>
    <protectedRange sqref="C56" name="Range2_1_2_1_1_1_1_1_2_1_2_1_2_2_2_2_2_2_2_2_2_2_2"/>
    <protectedRange sqref="C55" name="Range2_1_2_1_1_1_1_1_3_1_2_2_1_2_1_2_2_2_2_2_2_2_2_2_2_2_2_2_2"/>
    <protectedRange sqref="C54" name="Range2_1_2_1_1_1_1_1_3_1_2_2_1_2_1_2_2_2_2_2_2_2_2_2_2_2_2_2_2_2_2"/>
    <protectedRange sqref="Q10" name="Range1_16_3_1_1_1_1_1_4_1"/>
    <protectedRange sqref="AG10" name="Range1_16_3_1_1_1_1_1_3"/>
    <protectedRange sqref="AP10" name="Range1_16_3_1_1_1_1_1_5"/>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7"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AA11:AA15 AA34 X11:Y34 Z16:AB33">
    <cfRule type="containsText" dxfId="1359" priority="36" operator="containsText" text="N/A">
      <formula>NOT(ISERROR(SEARCH("N/A",X11)))</formula>
    </cfRule>
    <cfRule type="cellIs" dxfId="1358" priority="49" operator="equal">
      <formula>0</formula>
    </cfRule>
  </conditionalFormatting>
  <conditionalFormatting sqref="AC11:AE34 AA11:AA15 AA34 X11:Y34 Z16:AB33">
    <cfRule type="cellIs" dxfId="1357" priority="48" operator="greaterThanOrEqual">
      <formula>1185</formula>
    </cfRule>
  </conditionalFormatting>
  <conditionalFormatting sqref="AC11:AE34 AA11:AA15 AA34 X11:Y34 Z16:AB33">
    <cfRule type="cellIs" dxfId="1356" priority="47" operator="between">
      <formula>0.1</formula>
      <formula>1184</formula>
    </cfRule>
  </conditionalFormatting>
  <conditionalFormatting sqref="X8">
    <cfRule type="cellIs" dxfId="1355" priority="46" operator="equal">
      <formula>0</formula>
    </cfRule>
  </conditionalFormatting>
  <conditionalFormatting sqref="X8">
    <cfRule type="cellIs" dxfId="1354" priority="45" operator="greaterThan">
      <formula>1179</formula>
    </cfRule>
  </conditionalFormatting>
  <conditionalFormatting sqref="X8">
    <cfRule type="cellIs" dxfId="1353" priority="44" operator="greaterThan">
      <formula>99</formula>
    </cfRule>
  </conditionalFormatting>
  <conditionalFormatting sqref="X8">
    <cfRule type="cellIs" dxfId="1352" priority="43" operator="greaterThan">
      <formula>0.99</formula>
    </cfRule>
  </conditionalFormatting>
  <conditionalFormatting sqref="AB8">
    <cfRule type="cellIs" dxfId="1351" priority="42" operator="equal">
      <formula>0</formula>
    </cfRule>
  </conditionalFormatting>
  <conditionalFormatting sqref="AB8">
    <cfRule type="cellIs" dxfId="1350" priority="41" operator="greaterThan">
      <formula>1179</formula>
    </cfRule>
  </conditionalFormatting>
  <conditionalFormatting sqref="AB8">
    <cfRule type="cellIs" dxfId="1349" priority="40" operator="greaterThan">
      <formula>99</formula>
    </cfRule>
  </conditionalFormatting>
  <conditionalFormatting sqref="AB8">
    <cfRule type="cellIs" dxfId="1348" priority="39" operator="greaterThan">
      <formula>0.99</formula>
    </cfRule>
  </conditionalFormatting>
  <conditionalFormatting sqref="AH11:AH31">
    <cfRule type="cellIs" dxfId="1347" priority="37" operator="greaterThan">
      <formula>$AH$8</formula>
    </cfRule>
    <cfRule type="cellIs" dxfId="1346" priority="38" operator="greaterThan">
      <formula>$AH$8</formula>
    </cfRule>
  </conditionalFormatting>
  <conditionalFormatting sqref="AB11:AB15 AB34">
    <cfRule type="containsText" dxfId="1345" priority="32" operator="containsText" text="N/A">
      <formula>NOT(ISERROR(SEARCH("N/A",AB11)))</formula>
    </cfRule>
    <cfRule type="cellIs" dxfId="1344" priority="35" operator="equal">
      <formula>0</formula>
    </cfRule>
  </conditionalFormatting>
  <conditionalFormatting sqref="AB11:AB15 AB34">
    <cfRule type="cellIs" dxfId="1343" priority="34" operator="greaterThanOrEqual">
      <formula>1185</formula>
    </cfRule>
  </conditionalFormatting>
  <conditionalFormatting sqref="AB11:AB15 AB34">
    <cfRule type="cellIs" dxfId="1342" priority="33" operator="between">
      <formula>0.1</formula>
      <formula>1184</formula>
    </cfRule>
  </conditionalFormatting>
  <conditionalFormatting sqref="AO11:AO34 AN11:AN35">
    <cfRule type="cellIs" dxfId="1341" priority="31" operator="equal">
      <formula>0</formula>
    </cfRule>
  </conditionalFormatting>
  <conditionalFormatting sqref="AO11:AO34 AN11:AN35">
    <cfRule type="cellIs" dxfId="1340" priority="30" operator="greaterThan">
      <formula>1179</formula>
    </cfRule>
  </conditionalFormatting>
  <conditionalFormatting sqref="AO11:AO34 AN11:AN35">
    <cfRule type="cellIs" dxfId="1339" priority="29" operator="greaterThan">
      <formula>99</formula>
    </cfRule>
  </conditionalFormatting>
  <conditionalFormatting sqref="AO11:AO34 AN11:AN35">
    <cfRule type="cellIs" dxfId="1338" priority="28" operator="greaterThan">
      <formula>0.99</formula>
    </cfRule>
  </conditionalFormatting>
  <conditionalFormatting sqref="AQ11:AQ34">
    <cfRule type="cellIs" dxfId="1337" priority="27" operator="equal">
      <formula>0</formula>
    </cfRule>
  </conditionalFormatting>
  <conditionalFormatting sqref="AQ11:AQ34">
    <cfRule type="cellIs" dxfId="1336" priority="26" operator="greaterThan">
      <formula>1179</formula>
    </cfRule>
  </conditionalFormatting>
  <conditionalFormatting sqref="AQ11:AQ34">
    <cfRule type="cellIs" dxfId="1335" priority="25" operator="greaterThan">
      <formula>99</formula>
    </cfRule>
  </conditionalFormatting>
  <conditionalFormatting sqref="AQ11:AQ34">
    <cfRule type="cellIs" dxfId="1334" priority="24" operator="greaterThan">
      <formula>0.99</formula>
    </cfRule>
  </conditionalFormatting>
  <conditionalFormatting sqref="Z11:Z15 Z34">
    <cfRule type="containsText" dxfId="1333" priority="20" operator="containsText" text="N/A">
      <formula>NOT(ISERROR(SEARCH("N/A",Z11)))</formula>
    </cfRule>
    <cfRule type="cellIs" dxfId="1332" priority="23" operator="equal">
      <formula>0</formula>
    </cfRule>
  </conditionalFormatting>
  <conditionalFormatting sqref="Z11:Z15 Z34">
    <cfRule type="cellIs" dxfId="1331" priority="22" operator="greaterThanOrEqual">
      <formula>1185</formula>
    </cfRule>
  </conditionalFormatting>
  <conditionalFormatting sqref="Z11:Z15 Z34">
    <cfRule type="cellIs" dxfId="1330" priority="21" operator="between">
      <formula>0.1</formula>
      <formula>1184</formula>
    </cfRule>
  </conditionalFormatting>
  <conditionalFormatting sqref="AJ11:AN35">
    <cfRule type="cellIs" dxfId="1329" priority="19" operator="equal">
      <formula>0</formula>
    </cfRule>
  </conditionalFormatting>
  <conditionalFormatting sqref="AJ11:AN35">
    <cfRule type="cellIs" dxfId="1328" priority="18" operator="greaterThan">
      <formula>1179</formula>
    </cfRule>
  </conditionalFormatting>
  <conditionalFormatting sqref="AJ11:AN35">
    <cfRule type="cellIs" dxfId="1327" priority="17" operator="greaterThan">
      <formula>99</formula>
    </cfRule>
  </conditionalFormatting>
  <conditionalFormatting sqref="AJ11:AN35">
    <cfRule type="cellIs" dxfId="1326" priority="16" operator="greaterThan">
      <formula>0.99</formula>
    </cfRule>
  </conditionalFormatting>
  <conditionalFormatting sqref="AP11:AP34">
    <cfRule type="cellIs" dxfId="1325" priority="15" operator="equal">
      <formula>0</formula>
    </cfRule>
  </conditionalFormatting>
  <conditionalFormatting sqref="AP11:AP34">
    <cfRule type="cellIs" dxfId="1324" priority="14" operator="greaterThan">
      <formula>1179</formula>
    </cfRule>
  </conditionalFormatting>
  <conditionalFormatting sqref="AP11:AP34">
    <cfRule type="cellIs" dxfId="1323" priority="13" operator="greaterThan">
      <formula>99</formula>
    </cfRule>
  </conditionalFormatting>
  <conditionalFormatting sqref="AP11:AP34">
    <cfRule type="cellIs" dxfId="1322" priority="12" operator="greaterThan">
      <formula>0.99</formula>
    </cfRule>
  </conditionalFormatting>
  <conditionalFormatting sqref="AH32:AH34">
    <cfRule type="cellIs" dxfId="1321" priority="10" operator="greaterThan">
      <formula>$AH$8</formula>
    </cfRule>
    <cfRule type="cellIs" dxfId="1320" priority="11" operator="greaterThan">
      <formula>$AH$8</formula>
    </cfRule>
  </conditionalFormatting>
  <conditionalFormatting sqref="AI11:AI34">
    <cfRule type="cellIs" dxfId="1319" priority="9" operator="greaterThan">
      <formula>$AI$8</formula>
    </cfRule>
  </conditionalFormatting>
  <conditionalFormatting sqref="AL32:AN34 AL11:AL33">
    <cfRule type="cellIs" dxfId="1318" priority="8" operator="equal">
      <formula>0</formula>
    </cfRule>
  </conditionalFormatting>
  <conditionalFormatting sqref="AL32:AN34 AL11:AL33">
    <cfRule type="cellIs" dxfId="1317" priority="7" operator="greaterThan">
      <formula>1179</formula>
    </cfRule>
  </conditionalFormatting>
  <conditionalFormatting sqref="AL32:AN34 AL11:AL33">
    <cfRule type="cellIs" dxfId="1316" priority="6" operator="greaterThan">
      <formula>99</formula>
    </cfRule>
  </conditionalFormatting>
  <conditionalFormatting sqref="AL32:AN34 AL11:AL33">
    <cfRule type="cellIs" dxfId="1315" priority="5" operator="greaterThan">
      <formula>0.99</formula>
    </cfRule>
  </conditionalFormatting>
  <conditionalFormatting sqref="AM16:AM34">
    <cfRule type="cellIs" dxfId="1314" priority="4" operator="equal">
      <formula>0</formula>
    </cfRule>
  </conditionalFormatting>
  <conditionalFormatting sqref="AM16:AM34">
    <cfRule type="cellIs" dxfId="1313" priority="3" operator="greaterThan">
      <formula>1179</formula>
    </cfRule>
  </conditionalFormatting>
  <conditionalFormatting sqref="AM16:AM34">
    <cfRule type="cellIs" dxfId="1312" priority="2" operator="greaterThan">
      <formula>99</formula>
    </cfRule>
  </conditionalFormatting>
  <conditionalFormatting sqref="AM16:AM34">
    <cfRule type="cellIs" dxfId="1311"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showWhiteSpace="0" topLeftCell="A35" zoomScaleNormal="100" workbookViewId="0">
      <selection activeCell="B52" sqref="B52"/>
    </sheetView>
  </sheetViews>
  <sheetFormatPr defaultRowHeight="15" x14ac:dyDescent="0.25"/>
  <cols>
    <col min="1" max="1" width="5.7109375" style="94" customWidth="1"/>
    <col min="2" max="2" width="10.28515625" style="94" customWidth="1"/>
    <col min="3" max="3" width="14" style="94" customWidth="1"/>
    <col min="4" max="7" width="9.140625" style="94"/>
    <col min="8" max="8" width="20.42578125" style="94" customWidth="1"/>
    <col min="9" max="10" width="9.140625" style="94"/>
    <col min="11" max="11" width="9" style="94" customWidth="1"/>
    <col min="12" max="14" width="9.140625" style="94" hidden="1" customWidth="1"/>
    <col min="15" max="15" width="9.28515625" style="94" customWidth="1"/>
    <col min="16" max="16" width="9.28515625" style="94" bestFit="1" customWidth="1"/>
    <col min="17" max="18" width="9.140625" style="94" customWidth="1"/>
    <col min="19" max="19" width="11.5703125" style="94" bestFit="1" customWidth="1"/>
    <col min="20" max="20" width="10.5703125" style="94" bestFit="1" customWidth="1"/>
    <col min="21" max="22" width="9.28515625" style="94" bestFit="1" customWidth="1"/>
    <col min="23" max="23" width="9.140625" style="94"/>
    <col min="24" max="28" width="9.28515625" style="94" bestFit="1" customWidth="1"/>
    <col min="29" max="32" width="9.140625" style="94"/>
    <col min="33" max="33" width="10.5703125" style="94" bestFit="1" customWidth="1"/>
    <col min="34" max="35" width="9.28515625" style="94" bestFit="1" customWidth="1"/>
    <col min="36" max="41" width="9.140625" style="94"/>
    <col min="42" max="42" width="9.5703125" style="94" bestFit="1" customWidth="1"/>
    <col min="43" max="44" width="9.140625" style="94"/>
    <col min="45" max="45" width="83.85546875" style="12" customWidth="1"/>
    <col min="46" max="47" width="9.140625" style="96"/>
    <col min="48" max="48" width="29.7109375" style="96" customWidth="1"/>
    <col min="49" max="49" width="22" style="96" customWidth="1"/>
    <col min="50" max="50" width="9.140625" style="96"/>
    <col min="51" max="51" width="38.5703125" style="96" bestFit="1" customWidth="1"/>
    <col min="52" max="16384" width="9.140625" style="94"/>
  </cols>
  <sheetData>
    <row r="2" spans="2:51" ht="21" x14ac:dyDescent="0.25">
      <c r="B2" s="2"/>
      <c r="C2" s="96"/>
      <c r="D2" s="96"/>
      <c r="E2" s="3"/>
      <c r="F2" s="3"/>
      <c r="G2" s="96"/>
      <c r="H2" s="4"/>
      <c r="I2" s="4"/>
      <c r="J2" s="96"/>
      <c r="K2" s="4"/>
      <c r="L2" s="4"/>
      <c r="M2" s="96"/>
      <c r="N2" s="96"/>
      <c r="O2" s="5"/>
      <c r="P2" s="6" t="s">
        <v>0</v>
      </c>
      <c r="Q2" s="6"/>
      <c r="R2" s="7"/>
      <c r="S2" s="8"/>
      <c r="T2" s="9"/>
      <c r="U2" s="9"/>
      <c r="V2" s="10"/>
      <c r="W2" s="11"/>
      <c r="X2" s="9"/>
      <c r="Y2" s="9"/>
      <c r="Z2" s="9"/>
      <c r="AA2" s="9"/>
      <c r="AB2" s="9"/>
      <c r="AC2" s="9"/>
      <c r="AD2" s="9"/>
      <c r="AE2" s="9"/>
      <c r="AM2" s="96"/>
      <c r="AN2" s="96"/>
      <c r="AO2" s="96"/>
      <c r="AP2" s="96"/>
      <c r="AQ2" s="96"/>
      <c r="AR2" s="96"/>
    </row>
    <row r="3" spans="2:51" ht="15.75" customHeight="1" x14ac:dyDescent="0.25">
      <c r="B3" s="13" t="s">
        <v>1</v>
      </c>
      <c r="C3" s="13"/>
      <c r="D3" s="13"/>
      <c r="E3" s="96"/>
      <c r="F3" s="4"/>
      <c r="G3" s="4"/>
      <c r="H3" s="96"/>
      <c r="I3" s="96"/>
      <c r="J3" s="96"/>
      <c r="K3" s="14"/>
      <c r="L3" s="15"/>
      <c r="M3" s="96"/>
      <c r="N3" s="96"/>
      <c r="O3" s="16" t="s">
        <v>2</v>
      </c>
      <c r="P3" s="241" t="s">
        <v>129</v>
      </c>
      <c r="Q3" s="242"/>
      <c r="R3" s="242"/>
      <c r="S3" s="242"/>
      <c r="T3" s="242"/>
      <c r="U3" s="243"/>
      <c r="V3" s="17"/>
      <c r="W3" s="17"/>
      <c r="X3" s="17"/>
      <c r="Y3" s="17"/>
      <c r="Z3" s="17"/>
      <c r="AH3" s="96"/>
      <c r="AI3" s="96"/>
      <c r="AJ3" s="96"/>
      <c r="AK3" s="96"/>
      <c r="AL3" s="12"/>
      <c r="AM3" s="96"/>
      <c r="AN3" s="96"/>
      <c r="AO3" s="96"/>
      <c r="AP3" s="96"/>
      <c r="AQ3" s="96"/>
      <c r="AR3" s="96"/>
      <c r="AS3" s="96"/>
    </row>
    <row r="4" spans="2:51" x14ac:dyDescent="0.25">
      <c r="B4" s="18" t="s">
        <v>3</v>
      </c>
      <c r="C4" s="18"/>
      <c r="D4" s="18"/>
      <c r="E4" s="96"/>
      <c r="F4" s="19"/>
      <c r="G4" s="96"/>
      <c r="H4" s="96"/>
      <c r="I4" s="96"/>
      <c r="J4" s="96"/>
      <c r="K4" s="96"/>
      <c r="L4" s="96"/>
      <c r="M4" s="96"/>
      <c r="N4" s="96"/>
      <c r="O4" s="16" t="s">
        <v>4</v>
      </c>
      <c r="P4" s="241" t="s">
        <v>124</v>
      </c>
      <c r="Q4" s="242"/>
      <c r="R4" s="242"/>
      <c r="S4" s="242"/>
      <c r="T4" s="242"/>
      <c r="U4" s="243"/>
      <c r="V4" s="17"/>
      <c r="W4" s="17"/>
      <c r="X4" s="17"/>
      <c r="Y4" s="17"/>
      <c r="Z4" s="17"/>
      <c r="AH4" s="96"/>
      <c r="AI4" s="96"/>
      <c r="AJ4" s="96"/>
      <c r="AK4" s="96"/>
      <c r="AL4" s="12"/>
      <c r="AM4" s="96"/>
      <c r="AN4" s="96"/>
      <c r="AO4" s="96"/>
      <c r="AP4" s="96"/>
      <c r="AQ4" s="96"/>
      <c r="AR4" s="96"/>
      <c r="AS4" s="96"/>
    </row>
    <row r="5" spans="2:51" x14ac:dyDescent="0.25">
      <c r="B5" s="96"/>
      <c r="C5" s="96"/>
      <c r="D5" s="96"/>
      <c r="E5" s="20"/>
      <c r="F5" s="20"/>
      <c r="G5" s="96"/>
      <c r="H5" s="96"/>
      <c r="I5" s="96"/>
      <c r="J5" s="96"/>
      <c r="K5" s="96"/>
      <c r="L5" s="96"/>
      <c r="M5" s="96"/>
      <c r="N5" s="96"/>
      <c r="O5" s="16" t="s">
        <v>5</v>
      </c>
      <c r="P5" s="241" t="s">
        <v>126</v>
      </c>
      <c r="Q5" s="242"/>
      <c r="R5" s="242"/>
      <c r="S5" s="242"/>
      <c r="T5" s="242"/>
      <c r="U5" s="243"/>
      <c r="V5" s="17"/>
      <c r="W5" s="17"/>
      <c r="X5" s="17"/>
      <c r="Y5" s="17"/>
      <c r="Z5" s="17"/>
      <c r="AH5" s="96"/>
      <c r="AI5" s="96"/>
      <c r="AJ5" s="96"/>
      <c r="AK5" s="96"/>
      <c r="AL5" s="12"/>
      <c r="AM5" s="96"/>
      <c r="AN5" s="96"/>
      <c r="AO5" s="96"/>
      <c r="AP5" s="96"/>
      <c r="AQ5" s="96"/>
      <c r="AR5" s="96"/>
      <c r="AS5" s="96"/>
    </row>
    <row r="6" spans="2:51" x14ac:dyDescent="0.25">
      <c r="B6" s="241" t="s">
        <v>6</v>
      </c>
      <c r="C6" s="243"/>
      <c r="D6" s="244" t="s">
        <v>7</v>
      </c>
      <c r="E6" s="245"/>
      <c r="F6" s="245"/>
      <c r="G6" s="245"/>
      <c r="H6" s="246"/>
      <c r="I6" s="96"/>
      <c r="J6" s="96"/>
      <c r="K6" s="159"/>
      <c r="L6" s="247">
        <v>41686</v>
      </c>
      <c r="M6" s="248"/>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249" t="s">
        <v>8</v>
      </c>
      <c r="C7" s="250"/>
      <c r="D7" s="249" t="s">
        <v>9</v>
      </c>
      <c r="E7" s="251"/>
      <c r="F7" s="251"/>
      <c r="G7" s="250"/>
      <c r="H7" s="156" t="s">
        <v>10</v>
      </c>
      <c r="I7" s="108" t="s">
        <v>11</v>
      </c>
      <c r="J7" s="108" t="s">
        <v>12</v>
      </c>
      <c r="K7" s="108" t="s">
        <v>13</v>
      </c>
      <c r="L7" s="12"/>
      <c r="M7" s="12"/>
      <c r="N7" s="12"/>
      <c r="O7" s="156" t="s">
        <v>14</v>
      </c>
      <c r="P7" s="249" t="s">
        <v>15</v>
      </c>
      <c r="Q7" s="251"/>
      <c r="R7" s="251"/>
      <c r="S7" s="251"/>
      <c r="T7" s="250"/>
      <c r="U7" s="249" t="s">
        <v>16</v>
      </c>
      <c r="V7" s="250"/>
      <c r="W7" s="108" t="s">
        <v>17</v>
      </c>
      <c r="X7" s="249" t="s">
        <v>18</v>
      </c>
      <c r="Y7" s="250"/>
      <c r="Z7" s="249" t="s">
        <v>19</v>
      </c>
      <c r="AA7" s="250"/>
      <c r="AB7" s="249" t="s">
        <v>20</v>
      </c>
      <c r="AC7" s="250"/>
      <c r="AD7" s="249" t="s">
        <v>21</v>
      </c>
      <c r="AE7" s="250"/>
      <c r="AF7" s="108" t="s">
        <v>22</v>
      </c>
      <c r="AG7" s="108" t="s">
        <v>23</v>
      </c>
      <c r="AH7" s="108" t="s">
        <v>24</v>
      </c>
      <c r="AI7" s="108" t="s">
        <v>25</v>
      </c>
      <c r="AJ7" s="249" t="s">
        <v>26</v>
      </c>
      <c r="AK7" s="251"/>
      <c r="AL7" s="251"/>
      <c r="AM7" s="251"/>
      <c r="AN7" s="250"/>
      <c r="AO7" s="249" t="s">
        <v>27</v>
      </c>
      <c r="AP7" s="251"/>
      <c r="AQ7" s="250"/>
      <c r="AR7" s="108" t="s">
        <v>28</v>
      </c>
      <c r="AS7" s="27"/>
      <c r="AT7" s="12"/>
      <c r="AU7" s="12"/>
      <c r="AV7" s="12"/>
      <c r="AW7" s="12"/>
      <c r="AX7" s="12"/>
      <c r="AY7" s="12"/>
    </row>
    <row r="8" spans="2:51" x14ac:dyDescent="0.25">
      <c r="B8" s="252">
        <v>42591</v>
      </c>
      <c r="C8" s="253"/>
      <c r="D8" s="254" t="s">
        <v>29</v>
      </c>
      <c r="E8" s="255"/>
      <c r="F8" s="255"/>
      <c r="G8" s="256"/>
      <c r="H8" s="28"/>
      <c r="I8" s="254" t="s">
        <v>29</v>
      </c>
      <c r="J8" s="255"/>
      <c r="K8" s="256"/>
      <c r="L8" s="29"/>
      <c r="M8" s="29"/>
      <c r="N8" s="29"/>
      <c r="O8" s="28" t="s">
        <v>30</v>
      </c>
      <c r="P8" s="28" t="s">
        <v>30</v>
      </c>
      <c r="Q8" s="28" t="s">
        <v>31</v>
      </c>
      <c r="R8" s="28" t="s">
        <v>31</v>
      </c>
      <c r="S8" s="28" t="s">
        <v>30</v>
      </c>
      <c r="T8" s="28" t="s">
        <v>32</v>
      </c>
      <c r="U8" s="254" t="s">
        <v>33</v>
      </c>
      <c r="V8" s="256"/>
      <c r="W8" s="30" t="s">
        <v>34</v>
      </c>
      <c r="X8" s="257">
        <v>0</v>
      </c>
      <c r="Y8" s="258"/>
      <c r="Z8" s="259" t="s">
        <v>35</v>
      </c>
      <c r="AA8" s="260"/>
      <c r="AB8" s="257">
        <v>1185</v>
      </c>
      <c r="AC8" s="258"/>
      <c r="AD8" s="261">
        <v>800</v>
      </c>
      <c r="AE8" s="262"/>
      <c r="AF8" s="28"/>
      <c r="AG8" s="30">
        <f>AG34-AG10</f>
        <v>30100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263" t="s">
        <v>39</v>
      </c>
      <c r="C9" s="264"/>
      <c r="D9" s="263" t="s">
        <v>40</v>
      </c>
      <c r="E9" s="264"/>
      <c r="F9" s="263" t="s">
        <v>41</v>
      </c>
      <c r="G9" s="264"/>
      <c r="H9" s="265" t="s">
        <v>42</v>
      </c>
      <c r="I9" s="263" t="s">
        <v>43</v>
      </c>
      <c r="J9" s="267"/>
      <c r="K9" s="264"/>
      <c r="L9" s="108" t="s">
        <v>44</v>
      </c>
      <c r="M9" s="268" t="s">
        <v>45</v>
      </c>
      <c r="N9" s="33" t="s">
        <v>46</v>
      </c>
      <c r="O9" s="270" t="s">
        <v>47</v>
      </c>
      <c r="P9" s="270" t="s">
        <v>48</v>
      </c>
      <c r="Q9" s="34" t="s">
        <v>49</v>
      </c>
      <c r="R9" s="277" t="s">
        <v>50</v>
      </c>
      <c r="S9" s="278"/>
      <c r="T9" s="279"/>
      <c r="U9" s="160" t="s">
        <v>51</v>
      </c>
      <c r="V9" s="160" t="s">
        <v>52</v>
      </c>
      <c r="W9" s="283" t="s">
        <v>53</v>
      </c>
      <c r="X9" s="284" t="s">
        <v>54</v>
      </c>
      <c r="Y9" s="285"/>
      <c r="Z9" s="285"/>
      <c r="AA9" s="285"/>
      <c r="AB9" s="285"/>
      <c r="AC9" s="285"/>
      <c r="AD9" s="285"/>
      <c r="AE9" s="286"/>
      <c r="AF9" s="158" t="s">
        <v>55</v>
      </c>
      <c r="AG9" s="158" t="s">
        <v>56</v>
      </c>
      <c r="AH9" s="272" t="s">
        <v>57</v>
      </c>
      <c r="AI9" s="287" t="s">
        <v>58</v>
      </c>
      <c r="AJ9" s="160" t="s">
        <v>59</v>
      </c>
      <c r="AK9" s="160" t="s">
        <v>60</v>
      </c>
      <c r="AL9" s="160" t="s">
        <v>61</v>
      </c>
      <c r="AM9" s="160" t="s">
        <v>62</v>
      </c>
      <c r="AN9" s="160" t="s">
        <v>63</v>
      </c>
      <c r="AO9" s="160" t="s">
        <v>64</v>
      </c>
      <c r="AP9" s="160" t="s">
        <v>65</v>
      </c>
      <c r="AQ9" s="270" t="s">
        <v>66</v>
      </c>
      <c r="AR9" s="160" t="s">
        <v>67</v>
      </c>
      <c r="AS9" s="272" t="s">
        <v>68</v>
      </c>
      <c r="AV9" s="35" t="s">
        <v>69</v>
      </c>
      <c r="AW9" s="35" t="s">
        <v>70</v>
      </c>
      <c r="AY9" s="36" t="s">
        <v>71</v>
      </c>
    </row>
    <row r="10" spans="2:51" x14ac:dyDescent="0.25">
      <c r="B10" s="160" t="s">
        <v>72</v>
      </c>
      <c r="C10" s="160" t="s">
        <v>73</v>
      </c>
      <c r="D10" s="160" t="s">
        <v>74</v>
      </c>
      <c r="E10" s="160" t="s">
        <v>75</v>
      </c>
      <c r="F10" s="160" t="s">
        <v>74</v>
      </c>
      <c r="G10" s="160" t="s">
        <v>75</v>
      </c>
      <c r="H10" s="266"/>
      <c r="I10" s="160" t="s">
        <v>75</v>
      </c>
      <c r="J10" s="160" t="s">
        <v>75</v>
      </c>
      <c r="K10" s="160" t="s">
        <v>75</v>
      </c>
      <c r="L10" s="28" t="s">
        <v>29</v>
      </c>
      <c r="M10" s="269"/>
      <c r="N10" s="28" t="s">
        <v>29</v>
      </c>
      <c r="O10" s="271"/>
      <c r="P10" s="271"/>
      <c r="Q10" s="1">
        <f>'AUG 8'!Q34</f>
        <v>12495994</v>
      </c>
      <c r="R10" s="280"/>
      <c r="S10" s="281"/>
      <c r="T10" s="282"/>
      <c r="U10" s="160" t="s">
        <v>75</v>
      </c>
      <c r="V10" s="160" t="s">
        <v>75</v>
      </c>
      <c r="W10" s="283"/>
      <c r="X10" s="37" t="s">
        <v>76</v>
      </c>
      <c r="Y10" s="37" t="s">
        <v>77</v>
      </c>
      <c r="Z10" s="37" t="s">
        <v>78</v>
      </c>
      <c r="AA10" s="37" t="s">
        <v>79</v>
      </c>
      <c r="AB10" s="37" t="s">
        <v>80</v>
      </c>
      <c r="AC10" s="37" t="s">
        <v>81</v>
      </c>
      <c r="AD10" s="37" t="s">
        <v>82</v>
      </c>
      <c r="AE10" s="37" t="s">
        <v>83</v>
      </c>
      <c r="AF10" s="38"/>
      <c r="AG10" s="1">
        <f>'AUG 8'!AG34</f>
        <v>49129056</v>
      </c>
      <c r="AH10" s="272"/>
      <c r="AI10" s="288"/>
      <c r="AJ10" s="160" t="s">
        <v>84</v>
      </c>
      <c r="AK10" s="160" t="s">
        <v>84</v>
      </c>
      <c r="AL10" s="160" t="s">
        <v>84</v>
      </c>
      <c r="AM10" s="160" t="s">
        <v>84</v>
      </c>
      <c r="AN10" s="160" t="s">
        <v>84</v>
      </c>
      <c r="AO10" s="160" t="s">
        <v>84</v>
      </c>
      <c r="AP10" s="1">
        <f>'AUG 8'!AP34</f>
        <v>11112165</v>
      </c>
      <c r="AQ10" s="271"/>
      <c r="AR10" s="157" t="s">
        <v>85</v>
      </c>
      <c r="AS10" s="272"/>
      <c r="AV10" s="39" t="s">
        <v>86</v>
      </c>
      <c r="AW10" s="39" t="s">
        <v>87</v>
      </c>
      <c r="AY10" s="80" t="s">
        <v>126</v>
      </c>
    </row>
    <row r="11" spans="2:51" x14ac:dyDescent="0.25">
      <c r="B11" s="40">
        <v>2</v>
      </c>
      <c r="C11" s="40">
        <v>4.1666666666666664E-2</v>
      </c>
      <c r="D11" s="102">
        <v>5</v>
      </c>
      <c r="E11" s="41">
        <f t="shared" ref="E11:E34" si="0">D11/1.42</f>
        <v>3.5211267605633805</v>
      </c>
      <c r="F11" s="130">
        <v>75</v>
      </c>
      <c r="G11" s="41">
        <f>F11/1.42</f>
        <v>52.816901408450704</v>
      </c>
      <c r="H11" s="42" t="s">
        <v>88</v>
      </c>
      <c r="I11" s="42">
        <f>J11-(2/1.42)</f>
        <v>47.887323943661976</v>
      </c>
      <c r="J11" s="43">
        <f>(F11-5)/1.42</f>
        <v>49.295774647887328</v>
      </c>
      <c r="K11" s="42">
        <f>J11+(6/1.42)</f>
        <v>53.521126760563384</v>
      </c>
      <c r="L11" s="44">
        <v>14</v>
      </c>
      <c r="M11" s="45" t="s">
        <v>89</v>
      </c>
      <c r="N11" s="45">
        <v>11.4</v>
      </c>
      <c r="O11" s="103">
        <v>139</v>
      </c>
      <c r="P11" s="103">
        <v>106</v>
      </c>
      <c r="Q11" s="103">
        <v>12500241</v>
      </c>
      <c r="R11" s="46">
        <f>IF(ISBLANK(Q11),"-",Q11-Q10)</f>
        <v>4247</v>
      </c>
      <c r="S11" s="47">
        <f>R11*24/1000</f>
        <v>101.928</v>
      </c>
      <c r="T11" s="47">
        <f>R11/1000</f>
        <v>4.2469999999999999</v>
      </c>
      <c r="U11" s="104">
        <v>5.3</v>
      </c>
      <c r="V11" s="104">
        <f>U11</f>
        <v>5.3</v>
      </c>
      <c r="W11" s="105" t="s">
        <v>131</v>
      </c>
      <c r="X11" s="107">
        <v>0</v>
      </c>
      <c r="Y11" s="107">
        <v>0</v>
      </c>
      <c r="Z11" s="107">
        <v>1055</v>
      </c>
      <c r="AA11" s="107">
        <v>1185</v>
      </c>
      <c r="AB11" s="107">
        <v>1056</v>
      </c>
      <c r="AC11" s="48" t="s">
        <v>90</v>
      </c>
      <c r="AD11" s="48" t="s">
        <v>90</v>
      </c>
      <c r="AE11" s="48" t="s">
        <v>90</v>
      </c>
      <c r="AF11" s="106" t="s">
        <v>90</v>
      </c>
      <c r="AG11" s="112">
        <v>49129993</v>
      </c>
      <c r="AH11" s="49">
        <f>IF(ISBLANK(AG11),"-",AG11-AG10)</f>
        <v>937</v>
      </c>
      <c r="AI11" s="50">
        <f>AH11/T11</f>
        <v>220.62632446432778</v>
      </c>
      <c r="AJ11" s="95">
        <v>0</v>
      </c>
      <c r="AK11" s="95">
        <v>0</v>
      </c>
      <c r="AL11" s="95">
        <v>1</v>
      </c>
      <c r="AM11" s="95">
        <v>1</v>
      </c>
      <c r="AN11" s="95">
        <v>1</v>
      </c>
      <c r="AO11" s="95">
        <v>0.75</v>
      </c>
      <c r="AP11" s="107">
        <v>11112682</v>
      </c>
      <c r="AQ11" s="107">
        <f t="shared" ref="AQ11:AQ34" si="1">AP11-AP10</f>
        <v>517</v>
      </c>
      <c r="AR11" s="51"/>
      <c r="AS11" s="52" t="s">
        <v>113</v>
      </c>
      <c r="AV11" s="39" t="s">
        <v>88</v>
      </c>
      <c r="AW11" s="39" t="s">
        <v>91</v>
      </c>
      <c r="AY11" s="80" t="s">
        <v>125</v>
      </c>
    </row>
    <row r="12" spans="2:51" x14ac:dyDescent="0.25">
      <c r="B12" s="40">
        <v>2.0416666666666701</v>
      </c>
      <c r="C12" s="40">
        <v>8.3333333333333329E-2</v>
      </c>
      <c r="D12" s="102">
        <v>6</v>
      </c>
      <c r="E12" s="41">
        <f t="shared" si="0"/>
        <v>4.2253521126760569</v>
      </c>
      <c r="F12" s="130">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03">
        <v>136</v>
      </c>
      <c r="P12" s="103">
        <v>103</v>
      </c>
      <c r="Q12" s="103">
        <v>12504441</v>
      </c>
      <c r="R12" s="46">
        <f t="shared" ref="R12:R34" si="4">IF(ISBLANK(Q12),"-",Q12-Q11)</f>
        <v>4200</v>
      </c>
      <c r="S12" s="47">
        <f t="shared" ref="S12:S34" si="5">R12*24/1000</f>
        <v>100.8</v>
      </c>
      <c r="T12" s="47">
        <f t="shared" ref="T12:T34" si="6">R12/1000</f>
        <v>4.2</v>
      </c>
      <c r="U12" s="104">
        <v>7</v>
      </c>
      <c r="V12" s="104">
        <f t="shared" ref="V12:V34" si="7">U12</f>
        <v>7</v>
      </c>
      <c r="W12" s="105" t="s">
        <v>131</v>
      </c>
      <c r="X12" s="107">
        <v>0</v>
      </c>
      <c r="Y12" s="107">
        <v>0</v>
      </c>
      <c r="Z12" s="107">
        <v>1055</v>
      </c>
      <c r="AA12" s="107">
        <v>1185</v>
      </c>
      <c r="AB12" s="107">
        <v>1056</v>
      </c>
      <c r="AC12" s="48" t="s">
        <v>90</v>
      </c>
      <c r="AD12" s="48" t="s">
        <v>90</v>
      </c>
      <c r="AE12" s="48" t="s">
        <v>90</v>
      </c>
      <c r="AF12" s="106" t="s">
        <v>90</v>
      </c>
      <c r="AG12" s="112">
        <v>49130948</v>
      </c>
      <c r="AH12" s="49">
        <f>IF(ISBLANK(AG12),"-",AG12-AG11)</f>
        <v>955</v>
      </c>
      <c r="AI12" s="50">
        <f t="shared" ref="AI12:AI34" si="8">AH12/T12</f>
        <v>227.38095238095238</v>
      </c>
      <c r="AJ12" s="95">
        <v>0</v>
      </c>
      <c r="AK12" s="95">
        <v>0</v>
      </c>
      <c r="AL12" s="95">
        <v>1</v>
      </c>
      <c r="AM12" s="95">
        <v>1</v>
      </c>
      <c r="AN12" s="95">
        <v>1</v>
      </c>
      <c r="AO12" s="95">
        <v>0.75</v>
      </c>
      <c r="AP12" s="107">
        <v>11113197</v>
      </c>
      <c r="AQ12" s="107">
        <f t="shared" si="1"/>
        <v>515</v>
      </c>
      <c r="AR12" s="110">
        <v>1.02</v>
      </c>
      <c r="AS12" s="52" t="s">
        <v>113</v>
      </c>
      <c r="AV12" s="39" t="s">
        <v>92</v>
      </c>
      <c r="AW12" s="39" t="s">
        <v>93</v>
      </c>
      <c r="AY12" s="80" t="s">
        <v>124</v>
      </c>
    </row>
    <row r="13" spans="2:51" x14ac:dyDescent="0.25">
      <c r="B13" s="40">
        <v>2.0833333333333299</v>
      </c>
      <c r="C13" s="40">
        <v>0.125</v>
      </c>
      <c r="D13" s="102">
        <v>6</v>
      </c>
      <c r="E13" s="41">
        <f t="shared" si="0"/>
        <v>4.2253521126760569</v>
      </c>
      <c r="F13" s="130">
        <v>75</v>
      </c>
      <c r="G13" s="41">
        <f t="shared" si="2"/>
        <v>52.816901408450704</v>
      </c>
      <c r="H13" s="42" t="s">
        <v>88</v>
      </c>
      <c r="I13" s="42">
        <f t="shared" si="3"/>
        <v>47.887323943661976</v>
      </c>
      <c r="J13" s="43">
        <f>(F13-5)/1.42</f>
        <v>49.295774647887328</v>
      </c>
      <c r="K13" s="42">
        <f>J13+(6/1.42)</f>
        <v>53.521126760563384</v>
      </c>
      <c r="L13" s="44">
        <v>14</v>
      </c>
      <c r="M13" s="45" t="s">
        <v>89</v>
      </c>
      <c r="N13" s="45">
        <v>11.2</v>
      </c>
      <c r="O13" s="103">
        <v>131</v>
      </c>
      <c r="P13" s="103">
        <v>105</v>
      </c>
      <c r="Q13" s="103">
        <v>12508721</v>
      </c>
      <c r="R13" s="46">
        <f t="shared" si="4"/>
        <v>4280</v>
      </c>
      <c r="S13" s="47">
        <f t="shared" si="5"/>
        <v>102.72</v>
      </c>
      <c r="T13" s="47">
        <f t="shared" si="6"/>
        <v>4.28</v>
      </c>
      <c r="U13" s="104">
        <v>8.1</v>
      </c>
      <c r="V13" s="104">
        <f t="shared" si="7"/>
        <v>8.1</v>
      </c>
      <c r="W13" s="105" t="s">
        <v>131</v>
      </c>
      <c r="X13" s="107">
        <v>0</v>
      </c>
      <c r="Y13" s="107">
        <v>0</v>
      </c>
      <c r="Z13" s="107">
        <v>1055</v>
      </c>
      <c r="AA13" s="107">
        <v>1185</v>
      </c>
      <c r="AB13" s="107">
        <v>1056</v>
      </c>
      <c r="AC13" s="48" t="s">
        <v>90</v>
      </c>
      <c r="AD13" s="48" t="s">
        <v>90</v>
      </c>
      <c r="AE13" s="48" t="s">
        <v>90</v>
      </c>
      <c r="AF13" s="106" t="s">
        <v>90</v>
      </c>
      <c r="AG13" s="112">
        <v>49131988</v>
      </c>
      <c r="AH13" s="49">
        <f>IF(ISBLANK(AG13),"-",AG13-AG12)</f>
        <v>1040</v>
      </c>
      <c r="AI13" s="50">
        <f t="shared" si="8"/>
        <v>242.99065420560746</v>
      </c>
      <c r="AJ13" s="95">
        <v>0</v>
      </c>
      <c r="AK13" s="95">
        <v>0</v>
      </c>
      <c r="AL13" s="95">
        <v>1</v>
      </c>
      <c r="AM13" s="95">
        <v>1</v>
      </c>
      <c r="AN13" s="95">
        <v>1</v>
      </c>
      <c r="AO13" s="95">
        <v>0.75</v>
      </c>
      <c r="AP13" s="107">
        <v>11113727</v>
      </c>
      <c r="AQ13" s="107">
        <f t="shared" si="1"/>
        <v>530</v>
      </c>
      <c r="AR13" s="51"/>
      <c r="AS13" s="52" t="s">
        <v>113</v>
      </c>
      <c r="AV13" s="39" t="s">
        <v>94</v>
      </c>
      <c r="AW13" s="39" t="s">
        <v>95</v>
      </c>
      <c r="AY13" s="80" t="s">
        <v>129</v>
      </c>
    </row>
    <row r="14" spans="2:51" x14ac:dyDescent="0.25">
      <c r="B14" s="40">
        <v>2.125</v>
      </c>
      <c r="C14" s="40">
        <v>0.16666666666666699</v>
      </c>
      <c r="D14" s="102">
        <v>6</v>
      </c>
      <c r="E14" s="41">
        <f t="shared" si="0"/>
        <v>4.2253521126760569</v>
      </c>
      <c r="F14" s="126">
        <v>83</v>
      </c>
      <c r="G14" s="41">
        <f t="shared" si="2"/>
        <v>58.450704225352112</v>
      </c>
      <c r="H14" s="42" t="s">
        <v>88</v>
      </c>
      <c r="I14" s="42">
        <f t="shared" si="3"/>
        <v>53.521126760563384</v>
      </c>
      <c r="J14" s="43">
        <f>(F14-5)/1.42</f>
        <v>54.929577464788736</v>
      </c>
      <c r="K14" s="42">
        <f>J14+(6/1.42)</f>
        <v>59.154929577464792</v>
      </c>
      <c r="L14" s="44">
        <v>14</v>
      </c>
      <c r="M14" s="45" t="s">
        <v>89</v>
      </c>
      <c r="N14" s="45">
        <v>12.8</v>
      </c>
      <c r="O14" s="103">
        <v>120</v>
      </c>
      <c r="P14" s="103">
        <v>110</v>
      </c>
      <c r="Q14" s="103">
        <v>12513191</v>
      </c>
      <c r="R14" s="46">
        <f t="shared" si="4"/>
        <v>4470</v>
      </c>
      <c r="S14" s="47">
        <f t="shared" si="5"/>
        <v>107.28</v>
      </c>
      <c r="T14" s="47">
        <f t="shared" si="6"/>
        <v>4.47</v>
      </c>
      <c r="U14" s="104">
        <v>9.1999999999999993</v>
      </c>
      <c r="V14" s="104">
        <f t="shared" si="7"/>
        <v>9.1999999999999993</v>
      </c>
      <c r="W14" s="105" t="s">
        <v>131</v>
      </c>
      <c r="X14" s="107">
        <v>0</v>
      </c>
      <c r="Y14" s="107">
        <v>0</v>
      </c>
      <c r="Z14" s="107">
        <v>1115</v>
      </c>
      <c r="AA14" s="107">
        <v>1185</v>
      </c>
      <c r="AB14" s="107">
        <v>1075</v>
      </c>
      <c r="AC14" s="48" t="s">
        <v>90</v>
      </c>
      <c r="AD14" s="48" t="s">
        <v>90</v>
      </c>
      <c r="AE14" s="48" t="s">
        <v>90</v>
      </c>
      <c r="AF14" s="106" t="s">
        <v>90</v>
      </c>
      <c r="AG14" s="112">
        <v>49133070</v>
      </c>
      <c r="AH14" s="49">
        <f t="shared" ref="AH14:AH34" si="9">IF(ISBLANK(AG14),"-",AG14-AG13)</f>
        <v>1082</v>
      </c>
      <c r="AI14" s="50">
        <f t="shared" si="8"/>
        <v>242.05816554809846</v>
      </c>
      <c r="AJ14" s="95">
        <v>0</v>
      </c>
      <c r="AK14" s="95">
        <v>0</v>
      </c>
      <c r="AL14" s="95">
        <v>1</v>
      </c>
      <c r="AM14" s="95">
        <v>1</v>
      </c>
      <c r="AN14" s="95">
        <v>1</v>
      </c>
      <c r="AO14" s="95">
        <v>0.75</v>
      </c>
      <c r="AP14" s="107">
        <v>11114238</v>
      </c>
      <c r="AQ14" s="107">
        <f>AP14-AP13</f>
        <v>511</v>
      </c>
      <c r="AR14" s="51"/>
      <c r="AS14" s="52" t="s">
        <v>113</v>
      </c>
      <c r="AT14" s="54"/>
      <c r="AV14" s="39" t="s">
        <v>96</v>
      </c>
      <c r="AW14" s="39" t="s">
        <v>97</v>
      </c>
      <c r="AY14" s="80" t="s">
        <v>146</v>
      </c>
    </row>
    <row r="15" spans="2:51" ht="14.25" customHeight="1" x14ac:dyDescent="0.25">
      <c r="B15" s="40">
        <v>2.1666666666666701</v>
      </c>
      <c r="C15" s="40">
        <v>0.20833333333333301</v>
      </c>
      <c r="D15" s="102">
        <v>6</v>
      </c>
      <c r="E15" s="41">
        <f t="shared" si="0"/>
        <v>4.2253521126760569</v>
      </c>
      <c r="F15" s="126">
        <v>83</v>
      </c>
      <c r="G15" s="41">
        <f t="shared" si="2"/>
        <v>58.450704225352112</v>
      </c>
      <c r="H15" s="42" t="s">
        <v>88</v>
      </c>
      <c r="I15" s="42">
        <f t="shared" si="3"/>
        <v>53.521126760563384</v>
      </c>
      <c r="J15" s="43">
        <f>(F15-5)/1.42</f>
        <v>54.929577464788736</v>
      </c>
      <c r="K15" s="42">
        <f>J15+(6/1.42)</f>
        <v>59.154929577464792</v>
      </c>
      <c r="L15" s="44">
        <v>18</v>
      </c>
      <c r="M15" s="45" t="s">
        <v>89</v>
      </c>
      <c r="N15" s="45">
        <v>13.1</v>
      </c>
      <c r="O15" s="103">
        <v>118</v>
      </c>
      <c r="P15" s="103">
        <v>111</v>
      </c>
      <c r="Q15" s="103">
        <v>12517831</v>
      </c>
      <c r="R15" s="46">
        <f t="shared" si="4"/>
        <v>4640</v>
      </c>
      <c r="S15" s="47">
        <f t="shared" si="5"/>
        <v>111.36</v>
      </c>
      <c r="T15" s="47">
        <f t="shared" si="6"/>
        <v>4.6399999999999997</v>
      </c>
      <c r="U15" s="104">
        <v>9.5</v>
      </c>
      <c r="V15" s="104">
        <f t="shared" si="7"/>
        <v>9.5</v>
      </c>
      <c r="W15" s="105" t="s">
        <v>131</v>
      </c>
      <c r="X15" s="107">
        <v>0</v>
      </c>
      <c r="Y15" s="107">
        <v>0</v>
      </c>
      <c r="Z15" s="107">
        <v>1115</v>
      </c>
      <c r="AA15" s="107">
        <v>1185</v>
      </c>
      <c r="AB15" s="107">
        <v>1075</v>
      </c>
      <c r="AC15" s="48" t="s">
        <v>90</v>
      </c>
      <c r="AD15" s="48" t="s">
        <v>90</v>
      </c>
      <c r="AE15" s="48" t="s">
        <v>90</v>
      </c>
      <c r="AF15" s="106" t="s">
        <v>90</v>
      </c>
      <c r="AG15" s="112">
        <v>49134172</v>
      </c>
      <c r="AH15" s="49">
        <f t="shared" si="9"/>
        <v>1102</v>
      </c>
      <c r="AI15" s="50">
        <f t="shared" si="8"/>
        <v>237.50000000000003</v>
      </c>
      <c r="AJ15" s="95">
        <v>0</v>
      </c>
      <c r="AK15" s="95">
        <v>0</v>
      </c>
      <c r="AL15" s="95">
        <v>1</v>
      </c>
      <c r="AM15" s="95">
        <v>1</v>
      </c>
      <c r="AN15" s="95">
        <v>1</v>
      </c>
      <c r="AO15" s="95">
        <v>0.75</v>
      </c>
      <c r="AP15" s="107">
        <v>11114347</v>
      </c>
      <c r="AQ15" s="107">
        <f>AP15-AP14</f>
        <v>109</v>
      </c>
      <c r="AR15" s="51"/>
      <c r="AS15" s="52" t="s">
        <v>113</v>
      </c>
      <c r="AV15" s="39" t="s">
        <v>98</v>
      </c>
      <c r="AW15" s="39" t="s">
        <v>99</v>
      </c>
      <c r="AY15" s="94"/>
    </row>
    <row r="16" spans="2:51" x14ac:dyDescent="0.25">
      <c r="B16" s="40">
        <v>2.2083333333333299</v>
      </c>
      <c r="C16" s="40">
        <v>0.25</v>
      </c>
      <c r="D16" s="102">
        <v>6</v>
      </c>
      <c r="E16" s="41">
        <f t="shared" si="0"/>
        <v>4.2253521126760569</v>
      </c>
      <c r="F16" s="126">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03">
        <v>135</v>
      </c>
      <c r="P16" s="103">
        <v>129</v>
      </c>
      <c r="Q16" s="103">
        <v>12523671</v>
      </c>
      <c r="R16" s="46">
        <f t="shared" si="4"/>
        <v>5840</v>
      </c>
      <c r="S16" s="47">
        <f t="shared" si="5"/>
        <v>140.16</v>
      </c>
      <c r="T16" s="47">
        <f t="shared" si="6"/>
        <v>5.84</v>
      </c>
      <c r="U16" s="104">
        <v>9.5</v>
      </c>
      <c r="V16" s="104">
        <f t="shared" si="7"/>
        <v>9.5</v>
      </c>
      <c r="W16" s="105" t="s">
        <v>131</v>
      </c>
      <c r="X16" s="107">
        <v>0</v>
      </c>
      <c r="Y16" s="107">
        <v>0</v>
      </c>
      <c r="Z16" s="107">
        <v>1187</v>
      </c>
      <c r="AA16" s="107">
        <v>1185</v>
      </c>
      <c r="AB16" s="107">
        <v>1187</v>
      </c>
      <c r="AC16" s="48" t="s">
        <v>90</v>
      </c>
      <c r="AD16" s="48" t="s">
        <v>90</v>
      </c>
      <c r="AE16" s="48" t="s">
        <v>90</v>
      </c>
      <c r="AF16" s="106" t="s">
        <v>90</v>
      </c>
      <c r="AG16" s="112">
        <v>49135484</v>
      </c>
      <c r="AH16" s="49">
        <f t="shared" si="9"/>
        <v>1312</v>
      </c>
      <c r="AI16" s="50">
        <f t="shared" si="8"/>
        <v>224.65753424657535</v>
      </c>
      <c r="AJ16" s="95">
        <v>0</v>
      </c>
      <c r="AK16" s="95">
        <v>0</v>
      </c>
      <c r="AL16" s="95">
        <v>1</v>
      </c>
      <c r="AM16" s="95">
        <v>1</v>
      </c>
      <c r="AN16" s="95">
        <v>1</v>
      </c>
      <c r="AO16" s="95">
        <v>0</v>
      </c>
      <c r="AP16" s="107">
        <v>11114347</v>
      </c>
      <c r="AQ16" s="107">
        <f>AP16-AP15</f>
        <v>0</v>
      </c>
      <c r="AR16" s="53">
        <v>1.1499999999999999</v>
      </c>
      <c r="AS16" s="52" t="s">
        <v>101</v>
      </c>
      <c r="AV16" s="39" t="s">
        <v>102</v>
      </c>
      <c r="AW16" s="39" t="s">
        <v>103</v>
      </c>
      <c r="AY16" s="94"/>
    </row>
    <row r="17" spans="1:51" x14ac:dyDescent="0.25">
      <c r="B17" s="40">
        <v>2.25</v>
      </c>
      <c r="C17" s="40">
        <v>0.29166666666666702</v>
      </c>
      <c r="D17" s="102">
        <v>6</v>
      </c>
      <c r="E17" s="41">
        <f t="shared" si="0"/>
        <v>4.2253521126760569</v>
      </c>
      <c r="F17" s="126">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03">
        <v>136</v>
      </c>
      <c r="P17" s="103">
        <v>144</v>
      </c>
      <c r="Q17" s="103">
        <v>12529695</v>
      </c>
      <c r="R17" s="46">
        <f t="shared" si="4"/>
        <v>6024</v>
      </c>
      <c r="S17" s="47">
        <f t="shared" si="5"/>
        <v>144.57599999999999</v>
      </c>
      <c r="T17" s="47">
        <f t="shared" si="6"/>
        <v>6.024</v>
      </c>
      <c r="U17" s="104">
        <v>9.1999999999999993</v>
      </c>
      <c r="V17" s="104">
        <f t="shared" si="7"/>
        <v>9.1999999999999993</v>
      </c>
      <c r="W17" s="105" t="s">
        <v>127</v>
      </c>
      <c r="X17" s="107">
        <v>1006</v>
      </c>
      <c r="Y17" s="107">
        <v>0</v>
      </c>
      <c r="Z17" s="107">
        <v>1187</v>
      </c>
      <c r="AA17" s="107">
        <v>1185</v>
      </c>
      <c r="AB17" s="107">
        <v>1187</v>
      </c>
      <c r="AC17" s="48" t="s">
        <v>90</v>
      </c>
      <c r="AD17" s="48" t="s">
        <v>90</v>
      </c>
      <c r="AE17" s="48" t="s">
        <v>90</v>
      </c>
      <c r="AF17" s="106" t="s">
        <v>90</v>
      </c>
      <c r="AG17" s="112">
        <v>49136844</v>
      </c>
      <c r="AH17" s="49">
        <f t="shared" si="9"/>
        <v>1360</v>
      </c>
      <c r="AI17" s="50">
        <f t="shared" si="8"/>
        <v>225.7636122177955</v>
      </c>
      <c r="AJ17" s="95">
        <v>1</v>
      </c>
      <c r="AK17" s="95">
        <v>0</v>
      </c>
      <c r="AL17" s="95">
        <v>1</v>
      </c>
      <c r="AM17" s="95">
        <v>1</v>
      </c>
      <c r="AN17" s="95">
        <v>1</v>
      </c>
      <c r="AO17" s="95">
        <v>0</v>
      </c>
      <c r="AP17" s="107">
        <v>11114347</v>
      </c>
      <c r="AQ17" s="107">
        <f t="shared" si="1"/>
        <v>0</v>
      </c>
      <c r="AR17" s="51"/>
      <c r="AS17" s="52" t="s">
        <v>101</v>
      </c>
      <c r="AT17" s="54"/>
      <c r="AV17" s="39" t="s">
        <v>104</v>
      </c>
      <c r="AW17" s="39" t="s">
        <v>105</v>
      </c>
      <c r="AY17" s="97"/>
    </row>
    <row r="18" spans="1:51" x14ac:dyDescent="0.25">
      <c r="B18" s="40">
        <v>2.2916666666666701</v>
      </c>
      <c r="C18" s="40">
        <v>0.33333333333333298</v>
      </c>
      <c r="D18" s="102">
        <v>6</v>
      </c>
      <c r="E18" s="41">
        <f t="shared" si="0"/>
        <v>4.2253521126760569</v>
      </c>
      <c r="F18" s="126">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03">
        <v>136</v>
      </c>
      <c r="P18" s="103">
        <v>141</v>
      </c>
      <c r="Q18" s="103">
        <v>12535606</v>
      </c>
      <c r="R18" s="46">
        <f t="shared" si="4"/>
        <v>5911</v>
      </c>
      <c r="S18" s="47">
        <f t="shared" si="5"/>
        <v>141.864</v>
      </c>
      <c r="T18" s="47">
        <f t="shared" si="6"/>
        <v>5.9109999999999996</v>
      </c>
      <c r="U18" s="104">
        <v>8.8000000000000007</v>
      </c>
      <c r="V18" s="104">
        <f t="shared" si="7"/>
        <v>8.8000000000000007</v>
      </c>
      <c r="W18" s="105" t="s">
        <v>127</v>
      </c>
      <c r="X18" s="107">
        <v>1005</v>
      </c>
      <c r="Y18" s="107">
        <v>0</v>
      </c>
      <c r="Z18" s="107">
        <v>1187</v>
      </c>
      <c r="AA18" s="107">
        <v>1185</v>
      </c>
      <c r="AB18" s="107">
        <v>1187</v>
      </c>
      <c r="AC18" s="48" t="s">
        <v>90</v>
      </c>
      <c r="AD18" s="48" t="s">
        <v>90</v>
      </c>
      <c r="AE18" s="48" t="s">
        <v>90</v>
      </c>
      <c r="AF18" s="106" t="s">
        <v>90</v>
      </c>
      <c r="AG18" s="112">
        <v>49138192</v>
      </c>
      <c r="AH18" s="49">
        <f t="shared" si="9"/>
        <v>1348</v>
      </c>
      <c r="AI18" s="50">
        <f t="shared" si="8"/>
        <v>228.04939942480124</v>
      </c>
      <c r="AJ18" s="95">
        <v>1</v>
      </c>
      <c r="AK18" s="95">
        <v>0</v>
      </c>
      <c r="AL18" s="95">
        <v>1</v>
      </c>
      <c r="AM18" s="95">
        <v>1</v>
      </c>
      <c r="AN18" s="95">
        <v>1</v>
      </c>
      <c r="AO18" s="95">
        <v>0</v>
      </c>
      <c r="AP18" s="107">
        <v>11114347</v>
      </c>
      <c r="AQ18" s="107">
        <f t="shared" si="1"/>
        <v>0</v>
      </c>
      <c r="AR18" s="51"/>
      <c r="AS18" s="52" t="s">
        <v>101</v>
      </c>
      <c r="AV18" s="39" t="s">
        <v>106</v>
      </c>
      <c r="AW18" s="39" t="s">
        <v>107</v>
      </c>
      <c r="AY18" s="97"/>
    </row>
    <row r="19" spans="1:51" x14ac:dyDescent="0.25">
      <c r="A19" s="94" t="s">
        <v>130</v>
      </c>
      <c r="B19" s="40">
        <v>2.3333333333333299</v>
      </c>
      <c r="C19" s="40">
        <v>0.375</v>
      </c>
      <c r="D19" s="102">
        <v>6</v>
      </c>
      <c r="E19" s="41">
        <f t="shared" si="0"/>
        <v>4.2253521126760569</v>
      </c>
      <c r="F19" s="126">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03">
        <v>139</v>
      </c>
      <c r="P19" s="103">
        <v>144</v>
      </c>
      <c r="Q19" s="103">
        <v>12541526</v>
      </c>
      <c r="R19" s="46">
        <f t="shared" si="4"/>
        <v>5920</v>
      </c>
      <c r="S19" s="47">
        <f t="shared" si="5"/>
        <v>142.08000000000001</v>
      </c>
      <c r="T19" s="47">
        <f t="shared" si="6"/>
        <v>5.92</v>
      </c>
      <c r="U19" s="104">
        <v>8.4</v>
      </c>
      <c r="V19" s="104">
        <f t="shared" si="7"/>
        <v>8.4</v>
      </c>
      <c r="W19" s="105" t="s">
        <v>127</v>
      </c>
      <c r="X19" s="107">
        <v>1005</v>
      </c>
      <c r="Y19" s="107">
        <v>0</v>
      </c>
      <c r="Z19" s="107">
        <v>1187</v>
      </c>
      <c r="AA19" s="107">
        <v>1185</v>
      </c>
      <c r="AB19" s="107">
        <v>1187</v>
      </c>
      <c r="AC19" s="48" t="s">
        <v>90</v>
      </c>
      <c r="AD19" s="48" t="s">
        <v>90</v>
      </c>
      <c r="AE19" s="48" t="s">
        <v>90</v>
      </c>
      <c r="AF19" s="106" t="s">
        <v>90</v>
      </c>
      <c r="AG19" s="112">
        <v>49139536</v>
      </c>
      <c r="AH19" s="49">
        <f t="shared" si="9"/>
        <v>1344</v>
      </c>
      <c r="AI19" s="50">
        <f t="shared" si="8"/>
        <v>227.02702702702703</v>
      </c>
      <c r="AJ19" s="95">
        <v>1</v>
      </c>
      <c r="AK19" s="95">
        <v>0</v>
      </c>
      <c r="AL19" s="95">
        <v>1</v>
      </c>
      <c r="AM19" s="95">
        <v>1</v>
      </c>
      <c r="AN19" s="95">
        <v>1</v>
      </c>
      <c r="AO19" s="95">
        <v>0</v>
      </c>
      <c r="AP19" s="107">
        <v>11114347</v>
      </c>
      <c r="AQ19" s="107">
        <f t="shared" si="1"/>
        <v>0</v>
      </c>
      <c r="AR19" s="51"/>
      <c r="AS19" s="52" t="s">
        <v>101</v>
      </c>
      <c r="AV19" s="39" t="s">
        <v>108</v>
      </c>
      <c r="AW19" s="39" t="s">
        <v>109</v>
      </c>
      <c r="AY19" s="97"/>
    </row>
    <row r="20" spans="1:51" x14ac:dyDescent="0.25">
      <c r="B20" s="40">
        <v>2.375</v>
      </c>
      <c r="C20" s="40">
        <v>0.41666666666666669</v>
      </c>
      <c r="D20" s="102">
        <v>6</v>
      </c>
      <c r="E20" s="41">
        <f t="shared" si="0"/>
        <v>4.2253521126760569</v>
      </c>
      <c r="F20" s="126">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03">
        <v>137</v>
      </c>
      <c r="P20" s="103">
        <v>142</v>
      </c>
      <c r="Q20" s="103">
        <v>12547512</v>
      </c>
      <c r="R20" s="46">
        <f t="shared" si="4"/>
        <v>5986</v>
      </c>
      <c r="S20" s="47">
        <f t="shared" si="5"/>
        <v>143.66399999999999</v>
      </c>
      <c r="T20" s="47">
        <f t="shared" si="6"/>
        <v>5.9859999999999998</v>
      </c>
      <c r="U20" s="104">
        <v>8.1</v>
      </c>
      <c r="V20" s="104">
        <f t="shared" si="7"/>
        <v>8.1</v>
      </c>
      <c r="W20" s="105" t="s">
        <v>127</v>
      </c>
      <c r="X20" s="107">
        <v>1005</v>
      </c>
      <c r="Y20" s="107">
        <v>0</v>
      </c>
      <c r="Z20" s="107">
        <v>1186</v>
      </c>
      <c r="AA20" s="107">
        <v>1185</v>
      </c>
      <c r="AB20" s="107">
        <v>1187</v>
      </c>
      <c r="AC20" s="48" t="s">
        <v>90</v>
      </c>
      <c r="AD20" s="48" t="s">
        <v>90</v>
      </c>
      <c r="AE20" s="48" t="s">
        <v>90</v>
      </c>
      <c r="AF20" s="106" t="s">
        <v>90</v>
      </c>
      <c r="AG20" s="112">
        <v>49140884</v>
      </c>
      <c r="AH20" s="49">
        <f t="shared" si="9"/>
        <v>1348</v>
      </c>
      <c r="AI20" s="50">
        <f t="shared" si="8"/>
        <v>225.19211493484798</v>
      </c>
      <c r="AJ20" s="95">
        <v>1</v>
      </c>
      <c r="AK20" s="95">
        <v>0</v>
      </c>
      <c r="AL20" s="95">
        <v>1</v>
      </c>
      <c r="AM20" s="95">
        <v>1</v>
      </c>
      <c r="AN20" s="95">
        <v>1</v>
      </c>
      <c r="AO20" s="95">
        <v>0</v>
      </c>
      <c r="AP20" s="107">
        <v>11114347</v>
      </c>
      <c r="AQ20" s="107">
        <v>0</v>
      </c>
      <c r="AR20" s="53">
        <v>1.27</v>
      </c>
      <c r="AS20" s="52" t="s">
        <v>130</v>
      </c>
      <c r="AY20" s="97"/>
    </row>
    <row r="21" spans="1:51" x14ac:dyDescent="0.25">
      <c r="B21" s="40">
        <v>2.4166666666666701</v>
      </c>
      <c r="C21" s="40">
        <v>0.45833333333333298</v>
      </c>
      <c r="D21" s="102">
        <v>6</v>
      </c>
      <c r="E21" s="41">
        <f t="shared" si="0"/>
        <v>4.2253521126760569</v>
      </c>
      <c r="F21" s="126">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03">
        <v>136</v>
      </c>
      <c r="P21" s="103">
        <v>140</v>
      </c>
      <c r="Q21" s="103">
        <v>12553340</v>
      </c>
      <c r="R21" s="46">
        <f t="shared" si="4"/>
        <v>5828</v>
      </c>
      <c r="S21" s="47">
        <f t="shared" si="5"/>
        <v>139.87200000000001</v>
      </c>
      <c r="T21" s="47">
        <f t="shared" si="6"/>
        <v>5.8280000000000003</v>
      </c>
      <c r="U21" s="104">
        <v>7.7</v>
      </c>
      <c r="V21" s="104">
        <f t="shared" si="7"/>
        <v>7.7</v>
      </c>
      <c r="W21" s="105" t="s">
        <v>127</v>
      </c>
      <c r="X21" s="107">
        <v>1005</v>
      </c>
      <c r="Y21" s="107">
        <v>0</v>
      </c>
      <c r="Z21" s="107">
        <v>1187</v>
      </c>
      <c r="AA21" s="107">
        <v>1185</v>
      </c>
      <c r="AB21" s="107">
        <v>1187</v>
      </c>
      <c r="AC21" s="48" t="s">
        <v>90</v>
      </c>
      <c r="AD21" s="48" t="s">
        <v>90</v>
      </c>
      <c r="AE21" s="48" t="s">
        <v>90</v>
      </c>
      <c r="AF21" s="106" t="s">
        <v>90</v>
      </c>
      <c r="AG21" s="112">
        <v>49142220</v>
      </c>
      <c r="AH21" s="49">
        <f t="shared" si="9"/>
        <v>1336</v>
      </c>
      <c r="AI21" s="50">
        <f t="shared" si="8"/>
        <v>229.23816060398076</v>
      </c>
      <c r="AJ21" s="95">
        <v>1</v>
      </c>
      <c r="AK21" s="95">
        <v>0</v>
      </c>
      <c r="AL21" s="95">
        <v>1</v>
      </c>
      <c r="AM21" s="95">
        <v>1</v>
      </c>
      <c r="AN21" s="95">
        <v>1</v>
      </c>
      <c r="AO21" s="95">
        <v>0</v>
      </c>
      <c r="AP21" s="107">
        <v>11114347</v>
      </c>
      <c r="AQ21" s="107">
        <f t="shared" si="1"/>
        <v>0</v>
      </c>
      <c r="AR21" s="51"/>
      <c r="AS21" s="52" t="s">
        <v>101</v>
      </c>
      <c r="AY21" s="97"/>
    </row>
    <row r="22" spans="1:51" x14ac:dyDescent="0.25">
      <c r="A22" s="94" t="s">
        <v>135</v>
      </c>
      <c r="B22" s="40">
        <v>2.4583333333333299</v>
      </c>
      <c r="C22" s="40">
        <v>0.5</v>
      </c>
      <c r="D22" s="102">
        <v>5</v>
      </c>
      <c r="E22" s="41">
        <f t="shared" si="0"/>
        <v>3.5211267605633805</v>
      </c>
      <c r="F22" s="126">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03">
        <v>132</v>
      </c>
      <c r="P22" s="103">
        <v>136</v>
      </c>
      <c r="Q22" s="103">
        <v>12559109</v>
      </c>
      <c r="R22" s="46">
        <f t="shared" si="4"/>
        <v>5769</v>
      </c>
      <c r="S22" s="47">
        <f t="shared" si="5"/>
        <v>138.45599999999999</v>
      </c>
      <c r="T22" s="47">
        <f t="shared" si="6"/>
        <v>5.7690000000000001</v>
      </c>
      <c r="U22" s="104">
        <v>7.4</v>
      </c>
      <c r="V22" s="104">
        <f t="shared" si="7"/>
        <v>7.4</v>
      </c>
      <c r="W22" s="105" t="s">
        <v>127</v>
      </c>
      <c r="X22" s="107">
        <v>1006</v>
      </c>
      <c r="Y22" s="107">
        <v>0</v>
      </c>
      <c r="Z22" s="107">
        <v>1187</v>
      </c>
      <c r="AA22" s="107">
        <v>1185</v>
      </c>
      <c r="AB22" s="107">
        <v>1187</v>
      </c>
      <c r="AC22" s="48" t="s">
        <v>90</v>
      </c>
      <c r="AD22" s="48" t="s">
        <v>90</v>
      </c>
      <c r="AE22" s="48" t="s">
        <v>90</v>
      </c>
      <c r="AF22" s="106" t="s">
        <v>90</v>
      </c>
      <c r="AG22" s="112">
        <v>49143556</v>
      </c>
      <c r="AH22" s="49">
        <f t="shared" si="9"/>
        <v>1336</v>
      </c>
      <c r="AI22" s="50">
        <f t="shared" si="8"/>
        <v>231.5825966371988</v>
      </c>
      <c r="AJ22" s="95">
        <v>1</v>
      </c>
      <c r="AK22" s="95">
        <v>0</v>
      </c>
      <c r="AL22" s="95">
        <v>1</v>
      </c>
      <c r="AM22" s="95">
        <v>1</v>
      </c>
      <c r="AN22" s="95">
        <v>1</v>
      </c>
      <c r="AO22" s="95">
        <v>0</v>
      </c>
      <c r="AP22" s="107">
        <v>11114347</v>
      </c>
      <c r="AQ22" s="107">
        <f t="shared" si="1"/>
        <v>0</v>
      </c>
      <c r="AR22" s="51"/>
      <c r="AS22" s="52" t="s">
        <v>101</v>
      </c>
      <c r="AV22" s="55" t="s">
        <v>110</v>
      </c>
      <c r="AY22" s="97"/>
    </row>
    <row r="23" spans="1:51" x14ac:dyDescent="0.25">
      <c r="B23" s="40">
        <v>2.5</v>
      </c>
      <c r="C23" s="40">
        <v>0.54166666666666696</v>
      </c>
      <c r="D23" s="102">
        <v>5</v>
      </c>
      <c r="E23" s="41">
        <f t="shared" si="0"/>
        <v>3.5211267605633805</v>
      </c>
      <c r="F23" s="124">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03">
        <v>132</v>
      </c>
      <c r="P23" s="103">
        <v>138</v>
      </c>
      <c r="Q23" s="103">
        <v>12564832</v>
      </c>
      <c r="R23" s="46">
        <f t="shared" si="4"/>
        <v>5723</v>
      </c>
      <c r="S23" s="47">
        <f t="shared" si="5"/>
        <v>137.352</v>
      </c>
      <c r="T23" s="47">
        <f t="shared" si="6"/>
        <v>5.7229999999999999</v>
      </c>
      <c r="U23" s="104">
        <v>7</v>
      </c>
      <c r="V23" s="104">
        <f t="shared" si="7"/>
        <v>7</v>
      </c>
      <c r="W23" s="105" t="s">
        <v>127</v>
      </c>
      <c r="X23" s="107">
        <v>1006</v>
      </c>
      <c r="Y23" s="107">
        <v>0</v>
      </c>
      <c r="Z23" s="107">
        <v>1187</v>
      </c>
      <c r="AA23" s="107">
        <v>1185</v>
      </c>
      <c r="AB23" s="107">
        <v>1186</v>
      </c>
      <c r="AC23" s="48" t="s">
        <v>90</v>
      </c>
      <c r="AD23" s="48" t="s">
        <v>90</v>
      </c>
      <c r="AE23" s="48" t="s">
        <v>90</v>
      </c>
      <c r="AF23" s="106" t="s">
        <v>90</v>
      </c>
      <c r="AG23" s="112">
        <v>49144880</v>
      </c>
      <c r="AH23" s="49">
        <f t="shared" si="9"/>
        <v>1324</v>
      </c>
      <c r="AI23" s="50">
        <f t="shared" si="8"/>
        <v>231.34719552682159</v>
      </c>
      <c r="AJ23" s="95">
        <v>1</v>
      </c>
      <c r="AK23" s="95">
        <v>0</v>
      </c>
      <c r="AL23" s="95">
        <v>1</v>
      </c>
      <c r="AM23" s="95">
        <v>1</v>
      </c>
      <c r="AN23" s="95">
        <v>1</v>
      </c>
      <c r="AO23" s="95">
        <v>0</v>
      </c>
      <c r="AP23" s="107">
        <v>11114347</v>
      </c>
      <c r="AQ23" s="107">
        <f t="shared" si="1"/>
        <v>0</v>
      </c>
      <c r="AR23" s="51"/>
      <c r="AS23" s="52" t="s">
        <v>113</v>
      </c>
      <c r="AT23" s="54"/>
      <c r="AV23" s="56" t="s">
        <v>111</v>
      </c>
      <c r="AW23" s="57" t="s">
        <v>112</v>
      </c>
      <c r="AY23" s="97"/>
    </row>
    <row r="24" spans="1:51" x14ac:dyDescent="0.25">
      <c r="B24" s="40">
        <v>2.5416666666666701</v>
      </c>
      <c r="C24" s="40">
        <v>0.58333333333333404</v>
      </c>
      <c r="D24" s="102">
        <v>5</v>
      </c>
      <c r="E24" s="41">
        <f t="shared" si="0"/>
        <v>3.5211267605633805</v>
      </c>
      <c r="F24" s="124">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03">
        <v>134</v>
      </c>
      <c r="P24" s="103">
        <v>134</v>
      </c>
      <c r="Q24" s="103">
        <v>12570504</v>
      </c>
      <c r="R24" s="46">
        <f t="shared" si="4"/>
        <v>5672</v>
      </c>
      <c r="S24" s="47">
        <f t="shared" si="5"/>
        <v>136.12799999999999</v>
      </c>
      <c r="T24" s="47">
        <f t="shared" si="6"/>
        <v>5.6719999999999997</v>
      </c>
      <c r="U24" s="104">
        <v>6.7</v>
      </c>
      <c r="V24" s="104">
        <f t="shared" si="7"/>
        <v>6.7</v>
      </c>
      <c r="W24" s="105" t="s">
        <v>127</v>
      </c>
      <c r="X24" s="107">
        <v>1005</v>
      </c>
      <c r="Y24" s="107">
        <v>0</v>
      </c>
      <c r="Z24" s="107">
        <v>1186</v>
      </c>
      <c r="AA24" s="107">
        <v>1185</v>
      </c>
      <c r="AB24" s="107">
        <v>1187</v>
      </c>
      <c r="AC24" s="48" t="s">
        <v>90</v>
      </c>
      <c r="AD24" s="48" t="s">
        <v>90</v>
      </c>
      <c r="AE24" s="48" t="s">
        <v>90</v>
      </c>
      <c r="AF24" s="106" t="s">
        <v>90</v>
      </c>
      <c r="AG24" s="112">
        <v>49146204</v>
      </c>
      <c r="AH24" s="49">
        <f>IF(ISBLANK(AG24),"-",AG24-AG23)</f>
        <v>1324</v>
      </c>
      <c r="AI24" s="50">
        <f t="shared" si="8"/>
        <v>233.42736248236955</v>
      </c>
      <c r="AJ24" s="95">
        <v>1</v>
      </c>
      <c r="AK24" s="95">
        <v>0</v>
      </c>
      <c r="AL24" s="95">
        <v>1</v>
      </c>
      <c r="AM24" s="95">
        <v>1</v>
      </c>
      <c r="AN24" s="95">
        <v>1</v>
      </c>
      <c r="AO24" s="95">
        <v>0</v>
      </c>
      <c r="AP24" s="107">
        <v>11114347</v>
      </c>
      <c r="AQ24" s="107">
        <f t="shared" si="1"/>
        <v>0</v>
      </c>
      <c r="AR24" s="53">
        <v>1.2</v>
      </c>
      <c r="AS24" s="52" t="s">
        <v>113</v>
      </c>
      <c r="AV24" s="58" t="s">
        <v>29</v>
      </c>
      <c r="AW24" s="58">
        <v>14.7</v>
      </c>
      <c r="AY24" s="97"/>
    </row>
    <row r="25" spans="1:51" x14ac:dyDescent="0.25">
      <c r="A25" s="94" t="s">
        <v>130</v>
      </c>
      <c r="B25" s="40">
        <v>2.5833333333333299</v>
      </c>
      <c r="C25" s="40">
        <v>0.625</v>
      </c>
      <c r="D25" s="102">
        <v>5</v>
      </c>
      <c r="E25" s="41">
        <f t="shared" si="0"/>
        <v>3.5211267605633805</v>
      </c>
      <c r="F25" s="124">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03">
        <v>138</v>
      </c>
      <c r="P25" s="103">
        <v>136</v>
      </c>
      <c r="Q25" s="103">
        <v>12575856</v>
      </c>
      <c r="R25" s="46">
        <f t="shared" si="4"/>
        <v>5352</v>
      </c>
      <c r="S25" s="47">
        <f t="shared" si="5"/>
        <v>128.44800000000001</v>
      </c>
      <c r="T25" s="47">
        <f t="shared" si="6"/>
        <v>5.3520000000000003</v>
      </c>
      <c r="U25" s="104">
        <v>6.5</v>
      </c>
      <c r="V25" s="104">
        <f t="shared" si="7"/>
        <v>6.5</v>
      </c>
      <c r="W25" s="105" t="s">
        <v>127</v>
      </c>
      <c r="X25" s="107">
        <v>985</v>
      </c>
      <c r="Y25" s="107">
        <v>0</v>
      </c>
      <c r="Z25" s="107">
        <v>1186</v>
      </c>
      <c r="AA25" s="107">
        <v>1185</v>
      </c>
      <c r="AB25" s="107">
        <v>1187</v>
      </c>
      <c r="AC25" s="48" t="s">
        <v>90</v>
      </c>
      <c r="AD25" s="48" t="s">
        <v>90</v>
      </c>
      <c r="AE25" s="48" t="s">
        <v>90</v>
      </c>
      <c r="AF25" s="106" t="s">
        <v>90</v>
      </c>
      <c r="AG25" s="112">
        <v>49147460</v>
      </c>
      <c r="AH25" s="49">
        <f t="shared" si="9"/>
        <v>1256</v>
      </c>
      <c r="AI25" s="50">
        <f t="shared" si="8"/>
        <v>234.67862481315396</v>
      </c>
      <c r="AJ25" s="95">
        <v>1</v>
      </c>
      <c r="AK25" s="95">
        <v>0</v>
      </c>
      <c r="AL25" s="95">
        <v>1</v>
      </c>
      <c r="AM25" s="95">
        <v>1</v>
      </c>
      <c r="AN25" s="95">
        <v>1</v>
      </c>
      <c r="AO25" s="95">
        <v>0</v>
      </c>
      <c r="AP25" s="107">
        <v>11114347</v>
      </c>
      <c r="AQ25" s="107">
        <f t="shared" si="1"/>
        <v>0</v>
      </c>
      <c r="AR25" s="51"/>
      <c r="AS25" s="52" t="s">
        <v>113</v>
      </c>
      <c r="AV25" s="58" t="s">
        <v>74</v>
      </c>
      <c r="AW25" s="58">
        <v>10.36</v>
      </c>
      <c r="AY25" s="97"/>
    </row>
    <row r="26" spans="1:51" x14ac:dyDescent="0.25">
      <c r="B26" s="40">
        <v>2.625</v>
      </c>
      <c r="C26" s="40">
        <v>0.66666666666666696</v>
      </c>
      <c r="D26" s="102">
        <v>6</v>
      </c>
      <c r="E26" s="41">
        <f t="shared" si="0"/>
        <v>4.2253521126760569</v>
      </c>
      <c r="F26" s="124">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03">
        <v>137</v>
      </c>
      <c r="P26" s="103">
        <v>141</v>
      </c>
      <c r="Q26" s="103">
        <v>12581864</v>
      </c>
      <c r="R26" s="46">
        <f t="shared" si="4"/>
        <v>6008</v>
      </c>
      <c r="S26" s="47">
        <f t="shared" si="5"/>
        <v>144.19200000000001</v>
      </c>
      <c r="T26" s="47">
        <f t="shared" si="6"/>
        <v>6.008</v>
      </c>
      <c r="U26" s="104">
        <v>6.3</v>
      </c>
      <c r="V26" s="104">
        <f t="shared" si="7"/>
        <v>6.3</v>
      </c>
      <c r="W26" s="105" t="s">
        <v>127</v>
      </c>
      <c r="X26" s="107">
        <v>1006</v>
      </c>
      <c r="Y26" s="107">
        <v>0</v>
      </c>
      <c r="Z26" s="107">
        <v>1187</v>
      </c>
      <c r="AA26" s="107">
        <v>1185</v>
      </c>
      <c r="AB26" s="107">
        <v>1187</v>
      </c>
      <c r="AC26" s="48" t="s">
        <v>90</v>
      </c>
      <c r="AD26" s="48" t="s">
        <v>90</v>
      </c>
      <c r="AE26" s="48" t="s">
        <v>90</v>
      </c>
      <c r="AF26" s="106" t="s">
        <v>90</v>
      </c>
      <c r="AG26" s="112">
        <v>49148836</v>
      </c>
      <c r="AH26" s="49">
        <f t="shared" si="9"/>
        <v>1376</v>
      </c>
      <c r="AI26" s="50">
        <f t="shared" si="8"/>
        <v>229.02796271637817</v>
      </c>
      <c r="AJ26" s="95">
        <v>1</v>
      </c>
      <c r="AK26" s="95">
        <v>0</v>
      </c>
      <c r="AL26" s="95">
        <v>1</v>
      </c>
      <c r="AM26" s="95">
        <v>1</v>
      </c>
      <c r="AN26" s="95">
        <v>1</v>
      </c>
      <c r="AO26" s="95">
        <v>0</v>
      </c>
      <c r="AP26" s="107">
        <v>11114347</v>
      </c>
      <c r="AQ26" s="107">
        <f t="shared" si="1"/>
        <v>0</v>
      </c>
      <c r="AR26" s="51"/>
      <c r="AS26" s="52" t="s">
        <v>113</v>
      </c>
      <c r="AV26" s="58" t="s">
        <v>114</v>
      </c>
      <c r="AW26" s="58">
        <v>1.01325</v>
      </c>
      <c r="AY26" s="97"/>
    </row>
    <row r="27" spans="1:51" x14ac:dyDescent="0.25">
      <c r="B27" s="40">
        <v>2.6666666666666701</v>
      </c>
      <c r="C27" s="40">
        <v>0.70833333333333404</v>
      </c>
      <c r="D27" s="102">
        <v>6</v>
      </c>
      <c r="E27" s="41">
        <f t="shared" si="0"/>
        <v>4.2253521126760569</v>
      </c>
      <c r="F27" s="124">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03">
        <v>135</v>
      </c>
      <c r="P27" s="103">
        <v>139</v>
      </c>
      <c r="Q27" s="103">
        <v>12587562</v>
      </c>
      <c r="R27" s="46">
        <f t="shared" si="4"/>
        <v>5698</v>
      </c>
      <c r="S27" s="47">
        <f t="shared" si="5"/>
        <v>136.75200000000001</v>
      </c>
      <c r="T27" s="47">
        <f t="shared" si="6"/>
        <v>5.6980000000000004</v>
      </c>
      <c r="U27" s="104">
        <v>6.1</v>
      </c>
      <c r="V27" s="104">
        <f t="shared" si="7"/>
        <v>6.1</v>
      </c>
      <c r="W27" s="105" t="s">
        <v>127</v>
      </c>
      <c r="X27" s="107">
        <v>1006</v>
      </c>
      <c r="Y27" s="107">
        <v>0</v>
      </c>
      <c r="Z27" s="107">
        <v>1187</v>
      </c>
      <c r="AA27" s="107">
        <v>1185</v>
      </c>
      <c r="AB27" s="107">
        <v>1187</v>
      </c>
      <c r="AC27" s="48" t="s">
        <v>90</v>
      </c>
      <c r="AD27" s="48" t="s">
        <v>90</v>
      </c>
      <c r="AE27" s="48" t="s">
        <v>90</v>
      </c>
      <c r="AF27" s="106" t="s">
        <v>90</v>
      </c>
      <c r="AG27" s="112">
        <v>49150152</v>
      </c>
      <c r="AH27" s="49">
        <f t="shared" si="9"/>
        <v>1316</v>
      </c>
      <c r="AI27" s="50">
        <f t="shared" si="8"/>
        <v>230.95823095823096</v>
      </c>
      <c r="AJ27" s="95">
        <v>1</v>
      </c>
      <c r="AK27" s="95">
        <v>0</v>
      </c>
      <c r="AL27" s="95">
        <v>1</v>
      </c>
      <c r="AM27" s="95">
        <v>1</v>
      </c>
      <c r="AN27" s="95">
        <v>1</v>
      </c>
      <c r="AO27" s="95">
        <v>0</v>
      </c>
      <c r="AP27" s="107">
        <v>11114347</v>
      </c>
      <c r="AQ27" s="107">
        <f t="shared" si="1"/>
        <v>0</v>
      </c>
      <c r="AR27" s="51"/>
      <c r="AS27" s="52" t="s">
        <v>113</v>
      </c>
      <c r="AV27" s="58" t="s">
        <v>115</v>
      </c>
      <c r="AW27" s="58">
        <v>1</v>
      </c>
      <c r="AY27" s="97"/>
    </row>
    <row r="28" spans="1:51" x14ac:dyDescent="0.25">
      <c r="B28" s="40">
        <v>2.7083333333333299</v>
      </c>
      <c r="C28" s="40">
        <v>0.750000000000002</v>
      </c>
      <c r="D28" s="102">
        <v>5</v>
      </c>
      <c r="E28" s="41">
        <f t="shared" si="0"/>
        <v>3.5211267605633805</v>
      </c>
      <c r="F28" s="125">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03">
        <v>134</v>
      </c>
      <c r="P28" s="103">
        <v>140</v>
      </c>
      <c r="Q28" s="103">
        <v>12593286</v>
      </c>
      <c r="R28" s="46">
        <f t="shared" si="4"/>
        <v>5724</v>
      </c>
      <c r="S28" s="47">
        <f t="shared" si="5"/>
        <v>137.376</v>
      </c>
      <c r="T28" s="47">
        <f t="shared" si="6"/>
        <v>5.7240000000000002</v>
      </c>
      <c r="U28" s="104">
        <v>5.8</v>
      </c>
      <c r="V28" s="104">
        <f t="shared" si="7"/>
        <v>5.8</v>
      </c>
      <c r="W28" s="105" t="s">
        <v>127</v>
      </c>
      <c r="X28" s="107">
        <v>1016</v>
      </c>
      <c r="Y28" s="107">
        <v>0</v>
      </c>
      <c r="Z28" s="107">
        <v>1187</v>
      </c>
      <c r="AA28" s="107">
        <v>1185</v>
      </c>
      <c r="AB28" s="107">
        <v>1187</v>
      </c>
      <c r="AC28" s="48" t="s">
        <v>90</v>
      </c>
      <c r="AD28" s="48" t="s">
        <v>90</v>
      </c>
      <c r="AE28" s="48" t="s">
        <v>90</v>
      </c>
      <c r="AF28" s="106" t="s">
        <v>90</v>
      </c>
      <c r="AG28" s="112">
        <v>49151476</v>
      </c>
      <c r="AH28" s="49">
        <f t="shared" si="9"/>
        <v>1324</v>
      </c>
      <c r="AI28" s="50">
        <f t="shared" si="8"/>
        <v>231.30677847658978</v>
      </c>
      <c r="AJ28" s="95">
        <v>1</v>
      </c>
      <c r="AK28" s="95">
        <v>0</v>
      </c>
      <c r="AL28" s="95">
        <v>1</v>
      </c>
      <c r="AM28" s="95">
        <v>1</v>
      </c>
      <c r="AN28" s="95">
        <v>1</v>
      </c>
      <c r="AO28" s="95">
        <v>0</v>
      </c>
      <c r="AP28" s="107">
        <v>11114347</v>
      </c>
      <c r="AQ28" s="107">
        <f t="shared" si="1"/>
        <v>0</v>
      </c>
      <c r="AR28" s="53">
        <v>1.1200000000000001</v>
      </c>
      <c r="AS28" s="52" t="s">
        <v>113</v>
      </c>
      <c r="AV28" s="58" t="s">
        <v>116</v>
      </c>
      <c r="AW28" s="58">
        <v>101.325</v>
      </c>
      <c r="AY28" s="97"/>
    </row>
    <row r="29" spans="1:51" x14ac:dyDescent="0.25">
      <c r="A29" s="94" t="s">
        <v>130</v>
      </c>
      <c r="B29" s="40">
        <v>2.75</v>
      </c>
      <c r="C29" s="40">
        <v>0.79166666666666896</v>
      </c>
      <c r="D29" s="102">
        <v>5</v>
      </c>
      <c r="E29" s="41">
        <f t="shared" si="0"/>
        <v>3.5211267605633805</v>
      </c>
      <c r="F29" s="125">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03">
        <v>131</v>
      </c>
      <c r="P29" s="103">
        <v>137</v>
      </c>
      <c r="Q29" s="103">
        <v>12599198</v>
      </c>
      <c r="R29" s="46">
        <f t="shared" si="4"/>
        <v>5912</v>
      </c>
      <c r="S29" s="47">
        <f t="shared" si="5"/>
        <v>141.88800000000001</v>
      </c>
      <c r="T29" s="47">
        <f t="shared" si="6"/>
        <v>5.9119999999999999</v>
      </c>
      <c r="U29" s="104">
        <v>5.3</v>
      </c>
      <c r="V29" s="104">
        <f t="shared" si="7"/>
        <v>5.3</v>
      </c>
      <c r="W29" s="105" t="s">
        <v>127</v>
      </c>
      <c r="X29" s="107">
        <v>1025</v>
      </c>
      <c r="Y29" s="107">
        <v>0</v>
      </c>
      <c r="Z29" s="107">
        <v>1187</v>
      </c>
      <c r="AA29" s="107">
        <v>1185</v>
      </c>
      <c r="AB29" s="107">
        <v>1187</v>
      </c>
      <c r="AC29" s="48" t="s">
        <v>90</v>
      </c>
      <c r="AD29" s="48" t="s">
        <v>90</v>
      </c>
      <c r="AE29" s="48" t="s">
        <v>90</v>
      </c>
      <c r="AF29" s="106" t="s">
        <v>90</v>
      </c>
      <c r="AG29" s="112">
        <v>49152844</v>
      </c>
      <c r="AH29" s="49">
        <f t="shared" si="9"/>
        <v>1368</v>
      </c>
      <c r="AI29" s="50">
        <f t="shared" si="8"/>
        <v>231.39377537212451</v>
      </c>
      <c r="AJ29" s="95">
        <v>1</v>
      </c>
      <c r="AK29" s="95">
        <v>0</v>
      </c>
      <c r="AL29" s="95">
        <v>1</v>
      </c>
      <c r="AM29" s="95">
        <v>1</v>
      </c>
      <c r="AN29" s="95">
        <v>1</v>
      </c>
      <c r="AO29" s="95">
        <v>0</v>
      </c>
      <c r="AP29" s="107">
        <v>11114347</v>
      </c>
      <c r="AQ29" s="107">
        <f t="shared" si="1"/>
        <v>0</v>
      </c>
      <c r="AR29" s="51"/>
      <c r="AS29" s="52" t="s">
        <v>113</v>
      </c>
      <c r="AY29" s="97"/>
    </row>
    <row r="30" spans="1:51" x14ac:dyDescent="0.25">
      <c r="B30" s="40">
        <v>2.7916666666666701</v>
      </c>
      <c r="C30" s="40">
        <v>0.83333333333333703</v>
      </c>
      <c r="D30" s="102">
        <v>5</v>
      </c>
      <c r="E30" s="41">
        <f t="shared" si="0"/>
        <v>3.5211267605633805</v>
      </c>
      <c r="F30" s="137">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03">
        <v>132</v>
      </c>
      <c r="P30" s="103">
        <v>135</v>
      </c>
      <c r="Q30" s="103">
        <v>12604955</v>
      </c>
      <c r="R30" s="46">
        <f t="shared" si="4"/>
        <v>5757</v>
      </c>
      <c r="S30" s="47">
        <f t="shared" si="5"/>
        <v>138.16800000000001</v>
      </c>
      <c r="T30" s="47">
        <f t="shared" si="6"/>
        <v>5.7569999999999997</v>
      </c>
      <c r="U30" s="104">
        <v>4.9000000000000004</v>
      </c>
      <c r="V30" s="104">
        <f t="shared" si="7"/>
        <v>4.9000000000000004</v>
      </c>
      <c r="W30" s="105" t="s">
        <v>127</v>
      </c>
      <c r="X30" s="107">
        <v>1025</v>
      </c>
      <c r="Y30" s="107">
        <v>0</v>
      </c>
      <c r="Z30" s="107">
        <v>1187</v>
      </c>
      <c r="AA30" s="107">
        <v>1185</v>
      </c>
      <c r="AB30" s="107">
        <v>1187</v>
      </c>
      <c r="AC30" s="48" t="s">
        <v>90</v>
      </c>
      <c r="AD30" s="48" t="s">
        <v>90</v>
      </c>
      <c r="AE30" s="48" t="s">
        <v>90</v>
      </c>
      <c r="AF30" s="106" t="s">
        <v>90</v>
      </c>
      <c r="AG30" s="112">
        <v>49154180</v>
      </c>
      <c r="AH30" s="49">
        <f t="shared" si="9"/>
        <v>1336</v>
      </c>
      <c r="AI30" s="50">
        <f t="shared" si="8"/>
        <v>232.06531179433733</v>
      </c>
      <c r="AJ30" s="95">
        <v>1</v>
      </c>
      <c r="AK30" s="95">
        <v>0</v>
      </c>
      <c r="AL30" s="95">
        <v>1</v>
      </c>
      <c r="AM30" s="95">
        <v>1</v>
      </c>
      <c r="AN30" s="95">
        <v>1</v>
      </c>
      <c r="AO30" s="95">
        <v>0</v>
      </c>
      <c r="AP30" s="107">
        <v>11114347</v>
      </c>
      <c r="AQ30" s="107">
        <f t="shared" si="1"/>
        <v>0</v>
      </c>
      <c r="AR30" s="51"/>
      <c r="AS30" s="52" t="s">
        <v>113</v>
      </c>
      <c r="AV30" s="273" t="s">
        <v>117</v>
      </c>
      <c r="AW30" s="273"/>
      <c r="AY30" s="97"/>
    </row>
    <row r="31" spans="1:51" x14ac:dyDescent="0.25">
      <c r="B31" s="40">
        <v>2.8333333333333299</v>
      </c>
      <c r="C31" s="40">
        <v>0.875000000000004</v>
      </c>
      <c r="D31" s="102">
        <v>5</v>
      </c>
      <c r="E31" s="41">
        <f t="shared" si="0"/>
        <v>3.5211267605633805</v>
      </c>
      <c r="F31" s="126">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03">
        <v>131</v>
      </c>
      <c r="P31" s="103">
        <v>132</v>
      </c>
      <c r="Q31" s="103">
        <v>12610798</v>
      </c>
      <c r="R31" s="46">
        <f t="shared" si="4"/>
        <v>5843</v>
      </c>
      <c r="S31" s="47">
        <f t="shared" si="5"/>
        <v>140.232</v>
      </c>
      <c r="T31" s="47">
        <f t="shared" si="6"/>
        <v>5.843</v>
      </c>
      <c r="U31" s="104">
        <v>4.5999999999999996</v>
      </c>
      <c r="V31" s="104">
        <f t="shared" si="7"/>
        <v>4.5999999999999996</v>
      </c>
      <c r="W31" s="105" t="s">
        <v>127</v>
      </c>
      <c r="X31" s="107">
        <v>1025</v>
      </c>
      <c r="Y31" s="107">
        <v>0</v>
      </c>
      <c r="Z31" s="107">
        <v>1187</v>
      </c>
      <c r="AA31" s="107">
        <v>1185</v>
      </c>
      <c r="AB31" s="107">
        <v>1187</v>
      </c>
      <c r="AC31" s="48" t="s">
        <v>90</v>
      </c>
      <c r="AD31" s="48" t="s">
        <v>90</v>
      </c>
      <c r="AE31" s="48" t="s">
        <v>90</v>
      </c>
      <c r="AF31" s="106" t="s">
        <v>90</v>
      </c>
      <c r="AG31" s="112">
        <v>49155556</v>
      </c>
      <c r="AH31" s="49">
        <f t="shared" si="9"/>
        <v>1376</v>
      </c>
      <c r="AI31" s="50">
        <f t="shared" si="8"/>
        <v>235.49546465856579</v>
      </c>
      <c r="AJ31" s="95">
        <v>1</v>
      </c>
      <c r="AK31" s="95">
        <v>0</v>
      </c>
      <c r="AL31" s="95">
        <v>1</v>
      </c>
      <c r="AM31" s="95">
        <v>1</v>
      </c>
      <c r="AN31" s="95">
        <v>1</v>
      </c>
      <c r="AO31" s="95">
        <v>0</v>
      </c>
      <c r="AP31" s="107">
        <v>11114347</v>
      </c>
      <c r="AQ31" s="107">
        <f t="shared" si="1"/>
        <v>0</v>
      </c>
      <c r="AR31" s="51"/>
      <c r="AS31" s="52" t="s">
        <v>113</v>
      </c>
      <c r="AV31" s="59" t="s">
        <v>29</v>
      </c>
      <c r="AW31" s="59" t="s">
        <v>74</v>
      </c>
      <c r="AY31" s="97"/>
    </row>
    <row r="32" spans="1:51" x14ac:dyDescent="0.25">
      <c r="B32" s="40">
        <v>2.875</v>
      </c>
      <c r="C32" s="40">
        <v>0.91666666666667096</v>
      </c>
      <c r="D32" s="102">
        <v>5</v>
      </c>
      <c r="E32" s="41">
        <f t="shared" si="0"/>
        <v>3.5211267605633805</v>
      </c>
      <c r="F32" s="126">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03">
        <v>130</v>
      </c>
      <c r="P32" s="103">
        <v>132</v>
      </c>
      <c r="Q32" s="103">
        <v>12616202</v>
      </c>
      <c r="R32" s="46">
        <f t="shared" si="4"/>
        <v>5404</v>
      </c>
      <c r="S32" s="47">
        <f t="shared" si="5"/>
        <v>129.696</v>
      </c>
      <c r="T32" s="47">
        <f t="shared" si="6"/>
        <v>5.4039999999999999</v>
      </c>
      <c r="U32" s="104">
        <v>4.5</v>
      </c>
      <c r="V32" s="104">
        <f t="shared" si="7"/>
        <v>4.5</v>
      </c>
      <c r="W32" s="105" t="s">
        <v>127</v>
      </c>
      <c r="X32" s="107">
        <v>994</v>
      </c>
      <c r="Y32" s="107">
        <v>0</v>
      </c>
      <c r="Z32" s="107">
        <v>1188</v>
      </c>
      <c r="AA32" s="107">
        <v>1185</v>
      </c>
      <c r="AB32" s="107">
        <v>1187</v>
      </c>
      <c r="AC32" s="48" t="s">
        <v>90</v>
      </c>
      <c r="AD32" s="48" t="s">
        <v>90</v>
      </c>
      <c r="AE32" s="48" t="s">
        <v>90</v>
      </c>
      <c r="AF32" s="106" t="s">
        <v>90</v>
      </c>
      <c r="AG32" s="112">
        <v>49156852</v>
      </c>
      <c r="AH32" s="49">
        <f t="shared" si="9"/>
        <v>1296</v>
      </c>
      <c r="AI32" s="50">
        <f t="shared" si="8"/>
        <v>239.82235381199112</v>
      </c>
      <c r="AJ32" s="95">
        <v>1</v>
      </c>
      <c r="AK32" s="95">
        <v>0</v>
      </c>
      <c r="AL32" s="95">
        <v>1</v>
      </c>
      <c r="AM32" s="95">
        <v>1</v>
      </c>
      <c r="AN32" s="95">
        <v>1</v>
      </c>
      <c r="AO32" s="95">
        <v>0</v>
      </c>
      <c r="AP32" s="107">
        <v>11114347</v>
      </c>
      <c r="AQ32" s="107">
        <f t="shared" si="1"/>
        <v>0</v>
      </c>
      <c r="AR32" s="53">
        <v>1.0900000000000001</v>
      </c>
      <c r="AS32" s="52" t="s">
        <v>113</v>
      </c>
      <c r="AV32" s="60">
        <v>1</v>
      </c>
      <c r="AW32" s="60">
        <f>IFERROR(AV32*VLOOKUP(AV31,AV24:AW28,2,FALSE)/VLOOKUP(AW31,AV24:AW28,2,FALSE),"Enter Unit and Value")</f>
        <v>1.4189189189189189</v>
      </c>
      <c r="AY32" s="97"/>
    </row>
    <row r="33" spans="2:51" x14ac:dyDescent="0.25">
      <c r="B33" s="40">
        <v>2.9166666666666701</v>
      </c>
      <c r="C33" s="40">
        <v>0.95833333333333803</v>
      </c>
      <c r="D33" s="102">
        <v>4</v>
      </c>
      <c r="E33" s="41">
        <f t="shared" si="0"/>
        <v>2.8169014084507045</v>
      </c>
      <c r="F33" s="126">
        <v>83</v>
      </c>
      <c r="G33" s="41">
        <f t="shared" si="2"/>
        <v>58.450704225352112</v>
      </c>
      <c r="H33" s="42" t="s">
        <v>88</v>
      </c>
      <c r="I33" s="42">
        <f>J33-(2/1.42)</f>
        <v>53.521126760563384</v>
      </c>
      <c r="J33" s="43">
        <f>(F33-5)/1.42</f>
        <v>54.929577464788736</v>
      </c>
      <c r="K33" s="42">
        <f t="shared" si="12"/>
        <v>59.154929577464792</v>
      </c>
      <c r="L33" s="44">
        <v>14</v>
      </c>
      <c r="M33" s="45" t="s">
        <v>118</v>
      </c>
      <c r="N33" s="45">
        <v>11.9</v>
      </c>
      <c r="O33" s="103">
        <v>124</v>
      </c>
      <c r="P33" s="103">
        <v>129</v>
      </c>
      <c r="Q33" s="103">
        <v>12621312</v>
      </c>
      <c r="R33" s="46">
        <f t="shared" si="4"/>
        <v>5110</v>
      </c>
      <c r="S33" s="47">
        <f t="shared" si="5"/>
        <v>122.64</v>
      </c>
      <c r="T33" s="47">
        <f t="shared" si="6"/>
        <v>5.1100000000000003</v>
      </c>
      <c r="U33" s="104">
        <v>4.5999999999999996</v>
      </c>
      <c r="V33" s="104">
        <f t="shared" si="7"/>
        <v>4.5999999999999996</v>
      </c>
      <c r="W33" s="105" t="s">
        <v>131</v>
      </c>
      <c r="X33" s="107">
        <v>0</v>
      </c>
      <c r="Y33" s="107">
        <v>0</v>
      </c>
      <c r="Z33" s="107">
        <v>1127</v>
      </c>
      <c r="AA33" s="107">
        <v>1185</v>
      </c>
      <c r="AB33" s="107">
        <v>1127</v>
      </c>
      <c r="AC33" s="48" t="s">
        <v>90</v>
      </c>
      <c r="AD33" s="48" t="s">
        <v>90</v>
      </c>
      <c r="AE33" s="48" t="s">
        <v>90</v>
      </c>
      <c r="AF33" s="106" t="s">
        <v>90</v>
      </c>
      <c r="AG33" s="112">
        <v>49158052</v>
      </c>
      <c r="AH33" s="49">
        <f t="shared" si="9"/>
        <v>1200</v>
      </c>
      <c r="AI33" s="50">
        <f t="shared" si="8"/>
        <v>234.83365949119371</v>
      </c>
      <c r="AJ33" s="95">
        <v>0</v>
      </c>
      <c r="AK33" s="95">
        <v>0</v>
      </c>
      <c r="AL33" s="95">
        <v>1</v>
      </c>
      <c r="AM33" s="95">
        <v>1</v>
      </c>
      <c r="AN33" s="95">
        <v>1</v>
      </c>
      <c r="AO33" s="95">
        <v>0.35</v>
      </c>
      <c r="AP33" s="107">
        <v>11114510</v>
      </c>
      <c r="AQ33" s="107">
        <f t="shared" si="1"/>
        <v>163</v>
      </c>
      <c r="AR33" s="51"/>
      <c r="AS33" s="52" t="s">
        <v>113</v>
      </c>
      <c r="AY33" s="97"/>
    </row>
    <row r="34" spans="2:51" x14ac:dyDescent="0.25">
      <c r="B34" s="40">
        <v>2.9583333333333299</v>
      </c>
      <c r="C34" s="40">
        <v>1</v>
      </c>
      <c r="D34" s="102">
        <v>5</v>
      </c>
      <c r="E34" s="41">
        <f t="shared" si="0"/>
        <v>3.5211267605633805</v>
      </c>
      <c r="F34" s="126">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03">
        <v>123</v>
      </c>
      <c r="P34" s="103">
        <v>120</v>
      </c>
      <c r="Q34" s="103">
        <v>12626122</v>
      </c>
      <c r="R34" s="46">
        <f t="shared" si="4"/>
        <v>4810</v>
      </c>
      <c r="S34" s="47">
        <f t="shared" si="5"/>
        <v>115.44</v>
      </c>
      <c r="T34" s="47">
        <f t="shared" si="6"/>
        <v>4.8099999999999996</v>
      </c>
      <c r="U34" s="104">
        <v>5</v>
      </c>
      <c r="V34" s="104">
        <f t="shared" si="7"/>
        <v>5</v>
      </c>
      <c r="W34" s="105" t="s">
        <v>131</v>
      </c>
      <c r="X34" s="107">
        <v>0</v>
      </c>
      <c r="Y34" s="107">
        <v>0</v>
      </c>
      <c r="Z34" s="107">
        <v>1127</v>
      </c>
      <c r="AA34" s="107">
        <v>1185</v>
      </c>
      <c r="AB34" s="107">
        <v>1127</v>
      </c>
      <c r="AC34" s="48" t="s">
        <v>90</v>
      </c>
      <c r="AD34" s="48" t="s">
        <v>90</v>
      </c>
      <c r="AE34" s="48" t="s">
        <v>90</v>
      </c>
      <c r="AF34" s="106" t="s">
        <v>90</v>
      </c>
      <c r="AG34" s="112">
        <v>49159156</v>
      </c>
      <c r="AH34" s="49">
        <f t="shared" si="9"/>
        <v>1104</v>
      </c>
      <c r="AI34" s="50">
        <f t="shared" si="8"/>
        <v>229.52182952182955</v>
      </c>
      <c r="AJ34" s="95">
        <v>0</v>
      </c>
      <c r="AK34" s="95">
        <v>0</v>
      </c>
      <c r="AL34" s="95">
        <v>1</v>
      </c>
      <c r="AM34" s="95">
        <v>1</v>
      </c>
      <c r="AN34" s="95">
        <v>1</v>
      </c>
      <c r="AO34" s="95">
        <v>0.35</v>
      </c>
      <c r="AP34" s="107">
        <v>11114884</v>
      </c>
      <c r="AQ34" s="107">
        <f t="shared" si="1"/>
        <v>374</v>
      </c>
      <c r="AR34" s="51"/>
      <c r="AS34" s="52" t="s">
        <v>113</v>
      </c>
      <c r="AV34" s="56" t="s">
        <v>119</v>
      </c>
      <c r="AW34" s="62" t="s">
        <v>30</v>
      </c>
      <c r="AY34" s="97"/>
    </row>
    <row r="35" spans="2:51" x14ac:dyDescent="0.25">
      <c r="B35" s="89"/>
      <c r="C35" s="90"/>
      <c r="D35" s="89"/>
      <c r="E35" s="92"/>
      <c r="F35" s="92"/>
      <c r="G35" s="93"/>
      <c r="H35" s="91"/>
      <c r="I35" s="92"/>
      <c r="J35" s="92"/>
      <c r="K35" s="93"/>
      <c r="L35" s="274" t="s">
        <v>120</v>
      </c>
      <c r="M35" s="275"/>
      <c r="N35" s="276"/>
      <c r="O35" s="63"/>
      <c r="P35" s="111"/>
      <c r="Q35" s="111"/>
      <c r="R35" s="64">
        <f>SUM(R11:R34)</f>
        <v>130128</v>
      </c>
      <c r="S35" s="65">
        <f>AVERAGE(S11:S34)</f>
        <v>130.12800000000001</v>
      </c>
      <c r="T35" s="65">
        <f>SUM(T11:T34)</f>
        <v>130.12800000000001</v>
      </c>
      <c r="U35" s="104"/>
      <c r="V35" s="91"/>
      <c r="W35" s="57"/>
      <c r="X35" s="85"/>
      <c r="Y35" s="86"/>
      <c r="Z35" s="86"/>
      <c r="AA35" s="86"/>
      <c r="AB35" s="87"/>
      <c r="AC35" s="85"/>
      <c r="AD35" s="86"/>
      <c r="AE35" s="87"/>
      <c r="AF35" s="88"/>
      <c r="AG35" s="66">
        <f>AG34-AG10</f>
        <v>30100</v>
      </c>
      <c r="AH35" s="67">
        <f>SUM(AH11:AH34)</f>
        <v>30100</v>
      </c>
      <c r="AI35" s="68">
        <f>$AH$35/$T35</f>
        <v>231.31070945530553</v>
      </c>
      <c r="AJ35" s="95"/>
      <c r="AK35" s="95"/>
      <c r="AL35" s="95"/>
      <c r="AM35" s="95"/>
      <c r="AN35" s="95"/>
      <c r="AO35" s="69"/>
      <c r="AP35" s="70">
        <f>AP34-AP10</f>
        <v>2719</v>
      </c>
      <c r="AQ35" s="71">
        <f>SUM(AQ11:AQ34)</f>
        <v>2719</v>
      </c>
      <c r="AR35" s="72">
        <f>AVERAGE(AR11:AR34)</f>
        <v>1.1416666666666666</v>
      </c>
      <c r="AS35" s="69"/>
      <c r="AV35" s="73" t="s">
        <v>30</v>
      </c>
      <c r="AW35" s="73">
        <v>1</v>
      </c>
      <c r="AY35" s="97"/>
    </row>
    <row r="36" spans="2:51" x14ac:dyDescent="0.25">
      <c r="B36" s="74"/>
      <c r="C36" s="74"/>
      <c r="D36" s="74"/>
      <c r="E36" s="75"/>
      <c r="F36" s="75"/>
      <c r="G36" s="75"/>
      <c r="H36" s="75"/>
      <c r="I36" s="76"/>
      <c r="J36" s="76"/>
      <c r="K36" s="76"/>
      <c r="L36" s="96"/>
      <c r="M36" s="96"/>
      <c r="N36" s="96"/>
      <c r="O36" s="96"/>
      <c r="P36" s="96"/>
      <c r="Q36" s="96"/>
      <c r="R36" s="96"/>
      <c r="S36" s="96"/>
      <c r="T36" s="96"/>
      <c r="U36" s="77"/>
      <c r="V36" s="77"/>
      <c r="W36" s="96"/>
      <c r="X36" s="96"/>
      <c r="Y36" s="96"/>
      <c r="Z36" s="98"/>
      <c r="AA36" s="96"/>
      <c r="AB36" s="96"/>
      <c r="AC36" s="96"/>
      <c r="AD36" s="96"/>
      <c r="AE36" s="96"/>
      <c r="AH36" s="78"/>
      <c r="AM36" s="96"/>
      <c r="AN36" s="96"/>
      <c r="AO36" s="96"/>
      <c r="AP36" s="96"/>
      <c r="AQ36" s="96"/>
      <c r="AR36" s="96"/>
      <c r="AV36" s="73" t="s">
        <v>121</v>
      </c>
      <c r="AW36" s="73">
        <v>41.67</v>
      </c>
      <c r="AY36" s="97"/>
    </row>
    <row r="37" spans="2:51" x14ac:dyDescent="0.25">
      <c r="B37" s="84" t="s">
        <v>122</v>
      </c>
      <c r="C37" s="84"/>
      <c r="D37" s="84"/>
      <c r="E37" s="83"/>
      <c r="F37" s="83"/>
      <c r="G37" s="83"/>
      <c r="H37" s="83"/>
      <c r="I37" s="83"/>
      <c r="J37" s="83"/>
      <c r="K37" s="83"/>
      <c r="L37" s="83"/>
      <c r="M37" s="83"/>
      <c r="N37" s="83"/>
      <c r="O37" s="83"/>
      <c r="P37" s="83"/>
      <c r="Q37" s="83"/>
      <c r="R37" s="83"/>
      <c r="S37" s="83"/>
      <c r="T37" s="83"/>
      <c r="U37" s="83"/>
      <c r="V37" s="83"/>
      <c r="W37" s="98"/>
      <c r="X37" s="98"/>
      <c r="Y37" s="98"/>
      <c r="Z37" s="98"/>
      <c r="AA37" s="98"/>
      <c r="AB37" s="98"/>
      <c r="AC37" s="98"/>
      <c r="AD37" s="98"/>
      <c r="AE37" s="98"/>
      <c r="AM37" s="20"/>
      <c r="AN37" s="96"/>
      <c r="AO37" s="96"/>
      <c r="AP37" s="96"/>
      <c r="AQ37" s="96"/>
      <c r="AR37" s="98"/>
      <c r="AV37" s="73" t="s">
        <v>123</v>
      </c>
      <c r="AW37" s="73">
        <v>11.574999999999999</v>
      </c>
      <c r="AY37" s="97"/>
    </row>
    <row r="38" spans="2:51" x14ac:dyDescent="0.25">
      <c r="B38" s="82" t="s">
        <v>128</v>
      </c>
      <c r="C38" s="99"/>
      <c r="D38" s="99"/>
      <c r="E38" s="99"/>
      <c r="F38" s="99"/>
      <c r="G38" s="99"/>
      <c r="H38" s="99"/>
      <c r="I38" s="100"/>
      <c r="J38" s="100"/>
      <c r="K38" s="100"/>
      <c r="L38" s="100"/>
      <c r="M38" s="100"/>
      <c r="N38" s="100"/>
      <c r="O38" s="100"/>
      <c r="P38" s="100"/>
      <c r="Q38" s="100"/>
      <c r="R38" s="100"/>
      <c r="S38" s="83"/>
      <c r="T38" s="83"/>
      <c r="U38" s="83"/>
      <c r="V38" s="83"/>
      <c r="W38" s="98"/>
      <c r="X38" s="98"/>
      <c r="Y38" s="98"/>
      <c r="Z38" s="98"/>
      <c r="AA38" s="98"/>
      <c r="AB38" s="98"/>
      <c r="AC38" s="98"/>
      <c r="AD38" s="98"/>
      <c r="AE38" s="98"/>
      <c r="AM38" s="20"/>
      <c r="AN38" s="96"/>
      <c r="AO38" s="96"/>
      <c r="AP38" s="96"/>
      <c r="AQ38" s="96"/>
      <c r="AR38" s="98"/>
      <c r="AV38" s="73"/>
      <c r="AW38" s="73"/>
      <c r="AY38" s="97"/>
    </row>
    <row r="39" spans="2:51" x14ac:dyDescent="0.25">
      <c r="B39" s="123" t="s">
        <v>140</v>
      </c>
      <c r="C39" s="99"/>
      <c r="D39" s="99"/>
      <c r="E39" s="99"/>
      <c r="F39" s="99"/>
      <c r="G39" s="99"/>
      <c r="H39" s="99"/>
      <c r="I39" s="100"/>
      <c r="J39" s="100"/>
      <c r="K39" s="100"/>
      <c r="L39" s="100"/>
      <c r="M39" s="100"/>
      <c r="N39" s="100"/>
      <c r="O39" s="100"/>
      <c r="P39" s="100"/>
      <c r="Q39" s="100"/>
      <c r="R39" s="100"/>
      <c r="S39" s="83"/>
      <c r="T39" s="83"/>
      <c r="U39" s="83"/>
      <c r="V39" s="83"/>
      <c r="W39" s="98"/>
      <c r="X39" s="98"/>
      <c r="Y39" s="98"/>
      <c r="Z39" s="98"/>
      <c r="AA39" s="98"/>
      <c r="AB39" s="98"/>
      <c r="AC39" s="98"/>
      <c r="AD39" s="98"/>
      <c r="AE39" s="98"/>
      <c r="AM39" s="20"/>
      <c r="AN39" s="96"/>
      <c r="AO39" s="96"/>
      <c r="AP39" s="96"/>
      <c r="AQ39" s="96"/>
      <c r="AR39" s="98"/>
      <c r="AV39" s="73"/>
      <c r="AW39" s="73"/>
      <c r="AY39" s="97"/>
    </row>
    <row r="40" spans="2:51" x14ac:dyDescent="0.25">
      <c r="B40" s="123" t="s">
        <v>139</v>
      </c>
      <c r="C40" s="99"/>
      <c r="D40" s="99"/>
      <c r="E40" s="99"/>
      <c r="F40" s="99"/>
      <c r="G40" s="99"/>
      <c r="H40" s="99"/>
      <c r="I40" s="100"/>
      <c r="J40" s="100"/>
      <c r="K40" s="100"/>
      <c r="L40" s="100"/>
      <c r="M40" s="100"/>
      <c r="N40" s="100"/>
      <c r="O40" s="100"/>
      <c r="P40" s="100"/>
      <c r="Q40" s="100"/>
      <c r="R40" s="100"/>
      <c r="S40" s="83"/>
      <c r="T40" s="83"/>
      <c r="U40" s="83"/>
      <c r="V40" s="83"/>
      <c r="W40" s="98"/>
      <c r="X40" s="98"/>
      <c r="Y40" s="98"/>
      <c r="Z40" s="98"/>
      <c r="AA40" s="98"/>
      <c r="AB40" s="98"/>
      <c r="AC40" s="98"/>
      <c r="AD40" s="98"/>
      <c r="AE40" s="98"/>
      <c r="AM40" s="20"/>
      <c r="AN40" s="96"/>
      <c r="AO40" s="96"/>
      <c r="AP40" s="96"/>
      <c r="AQ40" s="96"/>
      <c r="AR40" s="98"/>
      <c r="AV40" s="73"/>
      <c r="AW40" s="73"/>
      <c r="AY40" s="97"/>
    </row>
    <row r="41" spans="2:51" x14ac:dyDescent="0.25">
      <c r="B41" s="134" t="s">
        <v>138</v>
      </c>
      <c r="C41" s="131"/>
      <c r="D41" s="131"/>
      <c r="E41" s="131"/>
      <c r="F41" s="131"/>
      <c r="G41" s="131"/>
      <c r="H41" s="131"/>
      <c r="I41" s="132"/>
      <c r="J41" s="132"/>
      <c r="K41" s="132"/>
      <c r="L41" s="132"/>
      <c r="M41" s="132"/>
      <c r="N41" s="132"/>
      <c r="O41" s="132"/>
      <c r="P41" s="132"/>
      <c r="Q41" s="132"/>
      <c r="R41" s="132"/>
      <c r="S41" s="133"/>
      <c r="T41" s="133"/>
      <c r="U41" s="133"/>
      <c r="V41" s="133"/>
      <c r="W41" s="98"/>
      <c r="X41" s="98"/>
      <c r="Y41" s="98"/>
      <c r="Z41" s="98"/>
      <c r="AA41" s="98"/>
      <c r="AB41" s="98"/>
      <c r="AC41" s="98"/>
      <c r="AD41" s="98"/>
      <c r="AE41" s="98"/>
      <c r="AM41" s="20"/>
      <c r="AN41" s="96"/>
      <c r="AO41" s="96"/>
      <c r="AP41" s="96"/>
      <c r="AQ41" s="96"/>
      <c r="AR41" s="98"/>
      <c r="AV41" s="73"/>
      <c r="AW41" s="73"/>
      <c r="AY41" s="97"/>
    </row>
    <row r="42" spans="2:51" x14ac:dyDescent="0.25">
      <c r="B42" s="135" t="s">
        <v>179</v>
      </c>
      <c r="C42" s="99"/>
      <c r="D42" s="99"/>
      <c r="E42" s="99"/>
      <c r="F42" s="99"/>
      <c r="G42" s="99"/>
      <c r="H42" s="99"/>
      <c r="I42" s="100"/>
      <c r="J42" s="100"/>
      <c r="K42" s="100"/>
      <c r="L42" s="100"/>
      <c r="M42" s="100"/>
      <c r="N42" s="100"/>
      <c r="O42" s="100"/>
      <c r="P42" s="100"/>
      <c r="Q42" s="100"/>
      <c r="R42" s="100"/>
      <c r="S42" s="83"/>
      <c r="T42" s="83"/>
      <c r="U42" s="83"/>
      <c r="V42" s="83"/>
      <c r="W42" s="98"/>
      <c r="X42" s="98"/>
      <c r="Y42" s="98"/>
      <c r="Z42" s="98"/>
      <c r="AA42" s="98"/>
      <c r="AB42" s="98"/>
      <c r="AC42" s="98"/>
      <c r="AD42" s="98"/>
      <c r="AE42" s="98"/>
      <c r="AM42" s="20"/>
      <c r="AN42" s="96"/>
      <c r="AO42" s="96"/>
      <c r="AP42" s="96"/>
      <c r="AQ42" s="96"/>
      <c r="AR42" s="98"/>
      <c r="AV42" s="73"/>
      <c r="AW42" s="73"/>
      <c r="AY42" s="97"/>
    </row>
    <row r="43" spans="2:51" x14ac:dyDescent="0.25">
      <c r="B43" s="123" t="s">
        <v>141</v>
      </c>
      <c r="C43" s="99"/>
      <c r="D43" s="99"/>
      <c r="E43" s="99"/>
      <c r="F43" s="99"/>
      <c r="G43" s="99"/>
      <c r="H43" s="99"/>
      <c r="I43" s="100"/>
      <c r="J43" s="100"/>
      <c r="K43" s="100"/>
      <c r="L43" s="100"/>
      <c r="M43" s="100"/>
      <c r="N43" s="100"/>
      <c r="O43" s="100"/>
      <c r="P43" s="100"/>
      <c r="Q43" s="100"/>
      <c r="R43" s="100"/>
      <c r="S43" s="83"/>
      <c r="T43" s="83"/>
      <c r="U43" s="83"/>
      <c r="V43" s="83"/>
      <c r="W43" s="98"/>
      <c r="X43" s="98"/>
      <c r="Y43" s="98"/>
      <c r="Z43" s="98"/>
      <c r="AA43" s="98"/>
      <c r="AB43" s="98"/>
      <c r="AC43" s="98"/>
      <c r="AD43" s="98"/>
      <c r="AE43" s="98"/>
      <c r="AM43" s="20"/>
      <c r="AN43" s="96"/>
      <c r="AO43" s="96"/>
      <c r="AP43" s="96"/>
      <c r="AQ43" s="96"/>
      <c r="AR43" s="98"/>
      <c r="AV43" s="113"/>
      <c r="AW43" s="113"/>
      <c r="AY43" s="97"/>
    </row>
    <row r="44" spans="2:51" x14ac:dyDescent="0.25">
      <c r="B44" s="81" t="s">
        <v>181</v>
      </c>
      <c r="C44" s="99"/>
      <c r="D44" s="99"/>
      <c r="E44" s="99"/>
      <c r="F44" s="150"/>
      <c r="G44" s="150"/>
      <c r="H44" s="99"/>
      <c r="I44" s="100"/>
      <c r="J44" s="100"/>
      <c r="K44" s="100"/>
      <c r="L44" s="100"/>
      <c r="M44" s="100"/>
      <c r="N44" s="100"/>
      <c r="O44" s="100"/>
      <c r="P44" s="100"/>
      <c r="Q44" s="100"/>
      <c r="R44" s="100"/>
      <c r="S44" s="83"/>
      <c r="T44" s="83"/>
      <c r="U44" s="83"/>
      <c r="V44" s="83"/>
      <c r="W44" s="98"/>
      <c r="X44" s="98"/>
      <c r="Y44" s="98"/>
      <c r="Z44" s="98"/>
      <c r="AA44" s="98"/>
      <c r="AB44" s="98"/>
      <c r="AC44" s="98"/>
      <c r="AD44" s="98"/>
      <c r="AE44" s="98"/>
      <c r="AM44" s="20"/>
      <c r="AN44" s="96"/>
      <c r="AO44" s="96"/>
      <c r="AP44" s="96"/>
      <c r="AQ44" s="96"/>
      <c r="AR44" s="98"/>
      <c r="AV44" s="113"/>
      <c r="AW44" s="113"/>
      <c r="AY44" s="97"/>
    </row>
    <row r="45" spans="2:51" x14ac:dyDescent="0.25">
      <c r="B45" s="123" t="s">
        <v>142</v>
      </c>
      <c r="C45" s="150"/>
      <c r="D45" s="150"/>
      <c r="E45" s="150"/>
      <c r="F45" s="150"/>
      <c r="G45" s="150"/>
      <c r="H45" s="99"/>
      <c r="I45" s="100"/>
      <c r="J45" s="100"/>
      <c r="K45" s="100"/>
      <c r="L45" s="100"/>
      <c r="M45" s="100"/>
      <c r="N45" s="100"/>
      <c r="O45" s="100"/>
      <c r="P45" s="100"/>
      <c r="Q45" s="100"/>
      <c r="R45" s="100"/>
      <c r="S45" s="83"/>
      <c r="T45" s="83"/>
      <c r="U45" s="83"/>
      <c r="V45" s="83"/>
      <c r="W45" s="98"/>
      <c r="X45" s="98"/>
      <c r="Y45" s="98"/>
      <c r="Z45" s="98"/>
      <c r="AA45" s="98"/>
      <c r="AB45" s="98"/>
      <c r="AC45" s="98"/>
      <c r="AD45" s="98"/>
      <c r="AE45" s="98"/>
      <c r="AM45" s="20"/>
      <c r="AN45" s="96"/>
      <c r="AO45" s="96"/>
      <c r="AP45" s="96"/>
      <c r="AQ45" s="96"/>
      <c r="AR45" s="98"/>
      <c r="AV45" s="113"/>
      <c r="AW45" s="113"/>
      <c r="AY45" s="97"/>
    </row>
    <row r="46" spans="2:51" x14ac:dyDescent="0.25">
      <c r="B46" s="123" t="s">
        <v>143</v>
      </c>
      <c r="C46" s="150"/>
      <c r="D46" s="150"/>
      <c r="E46" s="150"/>
      <c r="F46" s="150"/>
      <c r="G46" s="150"/>
      <c r="H46" s="150"/>
      <c r="I46" s="100"/>
      <c r="J46" s="100"/>
      <c r="K46" s="100"/>
      <c r="L46" s="100"/>
      <c r="M46" s="100"/>
      <c r="N46" s="100"/>
      <c r="O46" s="100"/>
      <c r="P46" s="100"/>
      <c r="Q46" s="100"/>
      <c r="R46" s="100"/>
      <c r="S46" s="83"/>
      <c r="T46" s="83"/>
      <c r="U46" s="83"/>
      <c r="V46" s="83"/>
      <c r="W46" s="98"/>
      <c r="X46" s="98"/>
      <c r="Y46" s="98"/>
      <c r="Z46" s="98"/>
      <c r="AA46" s="98"/>
      <c r="AB46" s="98"/>
      <c r="AC46" s="98"/>
      <c r="AD46" s="98"/>
      <c r="AE46" s="98"/>
      <c r="AM46" s="20"/>
      <c r="AN46" s="96"/>
      <c r="AO46" s="96"/>
      <c r="AP46" s="96"/>
      <c r="AQ46" s="96"/>
      <c r="AR46" s="98"/>
      <c r="AV46" s="113"/>
      <c r="AW46" s="113"/>
      <c r="AY46" s="97"/>
    </row>
    <row r="47" spans="2:51" x14ac:dyDescent="0.25">
      <c r="B47" s="114" t="s">
        <v>183</v>
      </c>
      <c r="C47" s="99"/>
      <c r="D47" s="99"/>
      <c r="E47" s="99"/>
      <c r="F47" s="99"/>
      <c r="G47" s="99"/>
      <c r="H47" s="99"/>
      <c r="I47" s="100"/>
      <c r="J47" s="100"/>
      <c r="K47" s="100"/>
      <c r="L47" s="100"/>
      <c r="M47" s="100"/>
      <c r="N47" s="100"/>
      <c r="O47" s="100"/>
      <c r="P47" s="100"/>
      <c r="Q47" s="100"/>
      <c r="R47" s="100"/>
      <c r="S47" s="83"/>
      <c r="T47" s="83"/>
      <c r="U47" s="83"/>
      <c r="V47" s="83"/>
      <c r="W47" s="98"/>
      <c r="X47" s="98"/>
      <c r="Y47" s="98"/>
      <c r="Z47" s="98"/>
      <c r="AA47" s="98"/>
      <c r="AB47" s="98"/>
      <c r="AC47" s="98"/>
      <c r="AD47" s="98"/>
      <c r="AE47" s="98"/>
      <c r="AM47" s="20"/>
      <c r="AN47" s="96"/>
      <c r="AO47" s="96"/>
      <c r="AP47" s="96"/>
      <c r="AQ47" s="96"/>
      <c r="AR47" s="98"/>
      <c r="AV47" s="113"/>
      <c r="AW47" s="113"/>
      <c r="AY47" s="97"/>
    </row>
    <row r="48" spans="2:51" x14ac:dyDescent="0.25">
      <c r="B48" s="123" t="s">
        <v>182</v>
      </c>
      <c r="C48" s="99"/>
      <c r="D48" s="99"/>
      <c r="E48" s="99"/>
      <c r="F48" s="99"/>
      <c r="G48" s="99"/>
      <c r="H48" s="99"/>
      <c r="I48" s="100"/>
      <c r="J48" s="100"/>
      <c r="K48" s="100"/>
      <c r="L48" s="100"/>
      <c r="M48" s="100"/>
      <c r="N48" s="100"/>
      <c r="O48" s="100"/>
      <c r="P48" s="100"/>
      <c r="Q48" s="100"/>
      <c r="R48" s="100"/>
      <c r="S48" s="83"/>
      <c r="T48" s="83"/>
      <c r="U48" s="83"/>
      <c r="V48" s="83"/>
      <c r="W48" s="98"/>
      <c r="X48" s="98"/>
      <c r="Y48" s="98"/>
      <c r="Z48" s="98"/>
      <c r="AA48" s="98"/>
      <c r="AB48" s="98"/>
      <c r="AC48" s="98"/>
      <c r="AD48" s="98"/>
      <c r="AE48" s="98"/>
      <c r="AM48" s="20"/>
      <c r="AN48" s="96"/>
      <c r="AO48" s="96"/>
      <c r="AP48" s="96"/>
      <c r="AQ48" s="96"/>
      <c r="AR48" s="98"/>
      <c r="AV48" s="113"/>
      <c r="AW48" s="113"/>
      <c r="AY48" s="97"/>
    </row>
    <row r="49" spans="1:51" x14ac:dyDescent="0.25">
      <c r="B49" s="123" t="s">
        <v>132</v>
      </c>
      <c r="C49" s="99"/>
      <c r="D49" s="99"/>
      <c r="E49" s="99"/>
      <c r="F49" s="99"/>
      <c r="G49" s="99"/>
      <c r="H49" s="99"/>
      <c r="I49" s="100"/>
      <c r="J49" s="100"/>
      <c r="K49" s="100"/>
      <c r="L49" s="100"/>
      <c r="M49" s="100"/>
      <c r="N49" s="100"/>
      <c r="O49" s="100"/>
      <c r="P49" s="100"/>
      <c r="Q49" s="100"/>
      <c r="R49" s="100"/>
      <c r="S49" s="83"/>
      <c r="T49" s="83"/>
      <c r="U49" s="83"/>
      <c r="V49" s="83"/>
      <c r="W49" s="98"/>
      <c r="X49" s="98"/>
      <c r="Y49" s="98"/>
      <c r="Z49" s="98"/>
      <c r="AA49" s="98"/>
      <c r="AB49" s="98"/>
      <c r="AC49" s="98"/>
      <c r="AD49" s="98"/>
      <c r="AE49" s="98"/>
      <c r="AM49" s="20"/>
      <c r="AN49" s="96"/>
      <c r="AO49" s="96"/>
      <c r="AP49" s="96"/>
      <c r="AQ49" s="96"/>
      <c r="AR49" s="98"/>
      <c r="AV49" s="113"/>
      <c r="AW49" s="113"/>
      <c r="AY49" s="97"/>
    </row>
    <row r="50" spans="1:51" x14ac:dyDescent="0.25">
      <c r="B50" s="123" t="s">
        <v>133</v>
      </c>
      <c r="C50" s="99"/>
      <c r="D50" s="99"/>
      <c r="E50" s="99"/>
      <c r="F50" s="99"/>
      <c r="G50" s="99"/>
      <c r="H50" s="99"/>
      <c r="I50" s="100"/>
      <c r="J50" s="100"/>
      <c r="K50" s="100"/>
      <c r="L50" s="100"/>
      <c r="M50" s="100"/>
      <c r="N50" s="100"/>
      <c r="O50" s="100"/>
      <c r="P50" s="100"/>
      <c r="Q50" s="100"/>
      <c r="R50" s="100"/>
      <c r="S50" s="83"/>
      <c r="T50" s="83"/>
      <c r="U50" s="83"/>
      <c r="V50" s="83"/>
      <c r="W50" s="98"/>
      <c r="X50" s="98"/>
      <c r="Y50" s="98"/>
      <c r="Z50" s="98"/>
      <c r="AA50" s="98"/>
      <c r="AB50" s="98"/>
      <c r="AC50" s="98"/>
      <c r="AD50" s="98"/>
      <c r="AE50" s="98"/>
      <c r="AM50" s="20"/>
      <c r="AN50" s="96"/>
      <c r="AO50" s="96"/>
      <c r="AP50" s="96"/>
      <c r="AQ50" s="96"/>
      <c r="AR50" s="98"/>
      <c r="AV50" s="113"/>
      <c r="AW50" s="113"/>
      <c r="AY50" s="97"/>
    </row>
    <row r="51" spans="1:51" x14ac:dyDescent="0.25">
      <c r="B51" s="123" t="s">
        <v>149</v>
      </c>
      <c r="C51" s="99"/>
      <c r="D51" s="99"/>
      <c r="E51" s="99"/>
      <c r="F51" s="99"/>
      <c r="G51" s="99"/>
      <c r="H51" s="99"/>
      <c r="I51" s="100"/>
      <c r="J51" s="100"/>
      <c r="K51" s="100"/>
      <c r="L51" s="100"/>
      <c r="M51" s="100"/>
      <c r="N51" s="100"/>
      <c r="O51" s="100"/>
      <c r="P51" s="100"/>
      <c r="Q51" s="100"/>
      <c r="R51" s="100"/>
      <c r="S51" s="83"/>
      <c r="T51" s="83"/>
      <c r="U51" s="83"/>
      <c r="V51" s="83"/>
      <c r="W51" s="98"/>
      <c r="X51" s="98"/>
      <c r="Y51" s="98"/>
      <c r="Z51" s="98"/>
      <c r="AA51" s="98"/>
      <c r="AB51" s="98"/>
      <c r="AC51" s="98"/>
      <c r="AD51" s="98"/>
      <c r="AE51" s="98"/>
      <c r="AM51" s="20"/>
      <c r="AN51" s="96"/>
      <c r="AO51" s="96"/>
      <c r="AP51" s="96"/>
      <c r="AQ51" s="96"/>
      <c r="AR51" s="98"/>
      <c r="AV51" s="113"/>
      <c r="AW51" s="113"/>
      <c r="AY51" s="97"/>
    </row>
    <row r="52" spans="1:51" x14ac:dyDescent="0.25">
      <c r="B52" s="123" t="s">
        <v>136</v>
      </c>
      <c r="C52" s="99"/>
      <c r="D52" s="99"/>
      <c r="E52" s="99"/>
      <c r="F52" s="99"/>
      <c r="G52" s="99"/>
      <c r="H52" s="99"/>
      <c r="I52" s="100"/>
      <c r="J52" s="100"/>
      <c r="K52" s="100"/>
      <c r="L52" s="100"/>
      <c r="M52" s="100"/>
      <c r="N52" s="100"/>
      <c r="O52" s="100"/>
      <c r="P52" s="100"/>
      <c r="Q52" s="100"/>
      <c r="R52" s="100"/>
      <c r="S52" s="83"/>
      <c r="T52" s="83"/>
      <c r="U52" s="83"/>
      <c r="V52" s="83"/>
      <c r="W52" s="98"/>
      <c r="X52" s="98"/>
      <c r="Y52" s="98"/>
      <c r="Z52" s="98"/>
      <c r="AA52" s="98"/>
      <c r="AB52" s="98"/>
      <c r="AC52" s="98"/>
      <c r="AD52" s="98"/>
      <c r="AE52" s="98"/>
      <c r="AM52" s="20"/>
      <c r="AN52" s="96"/>
      <c r="AO52" s="96"/>
      <c r="AP52" s="96"/>
      <c r="AQ52" s="96"/>
      <c r="AR52" s="98"/>
      <c r="AV52" s="113"/>
      <c r="AW52" s="113"/>
      <c r="AY52" s="97"/>
    </row>
    <row r="53" spans="1:51" x14ac:dyDescent="0.25">
      <c r="A53" s="161"/>
      <c r="B53" s="127" t="s">
        <v>152</v>
      </c>
      <c r="C53" s="128"/>
      <c r="D53" s="128"/>
      <c r="E53" s="128"/>
      <c r="F53" s="128"/>
      <c r="G53" s="128"/>
      <c r="H53" s="128"/>
      <c r="I53" s="129"/>
      <c r="J53" s="129"/>
      <c r="K53" s="129"/>
      <c r="L53" s="129"/>
      <c r="M53" s="129"/>
      <c r="N53" s="129"/>
      <c r="O53" s="129"/>
      <c r="P53" s="129"/>
      <c r="Q53" s="129"/>
      <c r="R53" s="129"/>
      <c r="S53" s="139"/>
      <c r="T53" s="83"/>
      <c r="U53" s="83"/>
      <c r="V53" s="83"/>
      <c r="W53" s="98"/>
      <c r="X53" s="98"/>
      <c r="Y53" s="98"/>
      <c r="Z53" s="98"/>
      <c r="AA53" s="98"/>
      <c r="AB53" s="98"/>
      <c r="AC53" s="98"/>
      <c r="AD53" s="98"/>
      <c r="AE53" s="98"/>
      <c r="AM53" s="20"/>
      <c r="AN53" s="96"/>
      <c r="AO53" s="96"/>
      <c r="AP53" s="96"/>
      <c r="AQ53" s="96"/>
      <c r="AR53" s="98"/>
      <c r="AV53" s="113"/>
      <c r="AW53" s="113"/>
      <c r="AY53" s="97"/>
    </row>
    <row r="54" spans="1:51" x14ac:dyDescent="0.25">
      <c r="B54" s="114" t="s">
        <v>147</v>
      </c>
      <c r="C54" s="99"/>
      <c r="D54" s="99"/>
      <c r="E54" s="99"/>
      <c r="F54" s="99"/>
      <c r="G54" s="99"/>
      <c r="H54" s="99"/>
      <c r="I54" s="100"/>
      <c r="J54" s="100"/>
      <c r="K54" s="100"/>
      <c r="L54" s="100"/>
      <c r="M54" s="100"/>
      <c r="N54" s="100"/>
      <c r="O54" s="100"/>
      <c r="P54" s="100"/>
      <c r="Q54" s="100"/>
      <c r="R54" s="100"/>
      <c r="S54" s="139"/>
      <c r="T54" s="83"/>
      <c r="U54" s="83"/>
      <c r="V54" s="83"/>
      <c r="W54" s="98"/>
      <c r="X54" s="98"/>
      <c r="Y54" s="98"/>
      <c r="Z54" s="98"/>
      <c r="AA54" s="98"/>
      <c r="AB54" s="98"/>
      <c r="AC54" s="98"/>
      <c r="AD54" s="98"/>
      <c r="AE54" s="98"/>
      <c r="AM54" s="20"/>
      <c r="AN54" s="96"/>
      <c r="AO54" s="96"/>
      <c r="AP54" s="96"/>
      <c r="AQ54" s="96"/>
      <c r="AR54" s="98"/>
      <c r="AV54" s="113"/>
      <c r="AW54" s="113"/>
      <c r="AY54" s="97"/>
    </row>
    <row r="55" spans="1:51" x14ac:dyDescent="0.25">
      <c r="B55" s="123" t="s">
        <v>134</v>
      </c>
      <c r="C55" s="99"/>
      <c r="D55" s="99"/>
      <c r="E55" s="99"/>
      <c r="F55" s="99"/>
      <c r="G55" s="99"/>
      <c r="H55" s="99"/>
      <c r="I55" s="100"/>
      <c r="J55" s="100"/>
      <c r="K55" s="100"/>
      <c r="L55" s="100"/>
      <c r="M55" s="100"/>
      <c r="N55" s="100"/>
      <c r="O55" s="100"/>
      <c r="P55" s="100"/>
      <c r="Q55" s="100"/>
      <c r="R55" s="100"/>
      <c r="S55" s="138"/>
      <c r="T55" s="83"/>
      <c r="U55" s="83"/>
      <c r="V55" s="83"/>
      <c r="W55" s="98"/>
      <c r="X55" s="98"/>
      <c r="Y55" s="98"/>
      <c r="Z55" s="98"/>
      <c r="AA55" s="98"/>
      <c r="AB55" s="98"/>
      <c r="AC55" s="98"/>
      <c r="AD55" s="98"/>
      <c r="AE55" s="98"/>
      <c r="AM55" s="20"/>
      <c r="AN55" s="96"/>
      <c r="AO55" s="96"/>
      <c r="AP55" s="96"/>
      <c r="AQ55" s="96"/>
      <c r="AR55" s="98"/>
      <c r="AV55" s="113"/>
      <c r="AW55" s="113"/>
      <c r="AY55" s="97"/>
    </row>
    <row r="56" spans="1:51" x14ac:dyDescent="0.25">
      <c r="B56" s="114" t="s">
        <v>184</v>
      </c>
      <c r="C56" s="99"/>
      <c r="D56" s="99"/>
      <c r="E56" s="99"/>
      <c r="F56" s="99"/>
      <c r="G56" s="99"/>
      <c r="H56" s="99"/>
      <c r="I56" s="100"/>
      <c r="J56" s="100"/>
      <c r="K56" s="100"/>
      <c r="L56" s="100"/>
      <c r="M56" s="100"/>
      <c r="N56" s="100"/>
      <c r="O56" s="100"/>
      <c r="P56" s="100"/>
      <c r="Q56" s="100"/>
      <c r="R56" s="100"/>
      <c r="S56" s="138"/>
      <c r="T56" s="83"/>
      <c r="U56" s="83"/>
      <c r="V56" s="83"/>
      <c r="W56" s="98"/>
      <c r="X56" s="98"/>
      <c r="Y56" s="98"/>
      <c r="Z56" s="98"/>
      <c r="AA56" s="98"/>
      <c r="AB56" s="98"/>
      <c r="AC56" s="98"/>
      <c r="AD56" s="98"/>
      <c r="AE56" s="98"/>
      <c r="AM56" s="20"/>
      <c r="AN56" s="96"/>
      <c r="AO56" s="96"/>
      <c r="AP56" s="96"/>
      <c r="AQ56" s="96"/>
      <c r="AR56" s="98"/>
      <c r="AV56" s="113"/>
      <c r="AW56" s="113"/>
      <c r="AY56" s="97"/>
    </row>
    <row r="57" spans="1:51" x14ac:dyDescent="0.25">
      <c r="B57" s="114"/>
      <c r="C57" s="99"/>
      <c r="D57" s="99"/>
      <c r="E57" s="99"/>
      <c r="F57" s="99"/>
      <c r="G57" s="99"/>
      <c r="H57" s="99"/>
      <c r="I57" s="100"/>
      <c r="J57" s="100"/>
      <c r="K57" s="100"/>
      <c r="L57" s="100"/>
      <c r="M57" s="100"/>
      <c r="N57" s="100"/>
      <c r="O57" s="100"/>
      <c r="P57" s="100"/>
      <c r="Q57" s="100"/>
      <c r="R57" s="100"/>
      <c r="S57" s="83"/>
      <c r="T57" s="83"/>
      <c r="U57" s="83"/>
      <c r="V57" s="83"/>
      <c r="W57" s="98"/>
      <c r="X57" s="98"/>
      <c r="Y57" s="98"/>
      <c r="Z57" s="98"/>
      <c r="AA57" s="98"/>
      <c r="AB57" s="98"/>
      <c r="AC57" s="98"/>
      <c r="AD57" s="98"/>
      <c r="AE57" s="98"/>
      <c r="AM57" s="20"/>
      <c r="AN57" s="96"/>
      <c r="AO57" s="96"/>
      <c r="AP57" s="96"/>
      <c r="AQ57" s="96"/>
      <c r="AR57" s="98"/>
      <c r="AV57" s="113"/>
      <c r="AW57" s="113"/>
      <c r="AY57" s="97"/>
    </row>
    <row r="58" spans="1:51" x14ac:dyDescent="0.25">
      <c r="B58" s="123"/>
      <c r="C58" s="99"/>
      <c r="D58" s="99"/>
      <c r="E58" s="99"/>
      <c r="F58" s="99"/>
      <c r="G58" s="99"/>
      <c r="H58" s="99"/>
      <c r="I58" s="100"/>
      <c r="J58" s="100"/>
      <c r="K58" s="100"/>
      <c r="L58" s="100"/>
      <c r="M58" s="100"/>
      <c r="N58" s="100"/>
      <c r="O58" s="100"/>
      <c r="P58" s="100"/>
      <c r="Q58" s="100"/>
      <c r="R58" s="100"/>
      <c r="S58" s="83"/>
      <c r="T58" s="83"/>
      <c r="U58" s="83"/>
      <c r="V58" s="83"/>
      <c r="W58" s="98"/>
      <c r="X58" s="98"/>
      <c r="Y58" s="98"/>
      <c r="Z58" s="98"/>
      <c r="AA58" s="98"/>
      <c r="AB58" s="98"/>
      <c r="AC58" s="98"/>
      <c r="AD58" s="98"/>
      <c r="AE58" s="98"/>
      <c r="AM58" s="20"/>
      <c r="AN58" s="96"/>
      <c r="AO58" s="96"/>
      <c r="AP58" s="96"/>
      <c r="AQ58" s="96"/>
      <c r="AR58" s="98"/>
      <c r="AV58" s="113"/>
      <c r="AW58" s="113"/>
      <c r="AY58" s="97"/>
    </row>
    <row r="59" spans="1:51" x14ac:dyDescent="0.25">
      <c r="B59" s="114"/>
      <c r="C59" s="99"/>
      <c r="D59" s="99"/>
      <c r="E59" s="99"/>
      <c r="F59" s="99"/>
      <c r="G59" s="99"/>
      <c r="H59" s="99"/>
      <c r="I59" s="100"/>
      <c r="J59" s="100"/>
      <c r="K59" s="100"/>
      <c r="L59" s="100"/>
      <c r="M59" s="100"/>
      <c r="N59" s="100"/>
      <c r="O59" s="100"/>
      <c r="P59" s="100"/>
      <c r="Q59" s="100"/>
      <c r="R59" s="100"/>
      <c r="S59" s="83"/>
      <c r="T59" s="83"/>
      <c r="U59" s="83"/>
      <c r="V59" s="83"/>
      <c r="W59" s="98"/>
      <c r="X59" s="98"/>
      <c r="Y59" s="98"/>
      <c r="Z59" s="98"/>
      <c r="AA59" s="98"/>
      <c r="AB59" s="98"/>
      <c r="AC59" s="98"/>
      <c r="AD59" s="98"/>
      <c r="AE59" s="98"/>
      <c r="AM59" s="20"/>
      <c r="AN59" s="96"/>
      <c r="AO59" s="96"/>
      <c r="AP59" s="96"/>
      <c r="AQ59" s="96"/>
      <c r="AR59" s="98"/>
      <c r="AV59" s="113"/>
      <c r="AW59" s="113"/>
      <c r="AY59" s="97"/>
    </row>
    <row r="60" spans="1:51" x14ac:dyDescent="0.25">
      <c r="B60" s="81"/>
      <c r="C60" s="99"/>
      <c r="D60" s="99"/>
      <c r="E60" s="99"/>
      <c r="F60" s="99"/>
      <c r="G60" s="99"/>
      <c r="H60" s="99"/>
      <c r="I60" s="100"/>
      <c r="J60" s="100"/>
      <c r="K60" s="100"/>
      <c r="L60" s="100"/>
      <c r="M60" s="100"/>
      <c r="N60" s="100"/>
      <c r="O60" s="100"/>
      <c r="P60" s="100"/>
      <c r="Q60" s="100"/>
      <c r="R60" s="100"/>
      <c r="S60" s="83"/>
      <c r="T60" s="83"/>
      <c r="U60" s="83"/>
      <c r="V60" s="83"/>
      <c r="W60" s="98"/>
      <c r="X60" s="98"/>
      <c r="Y60" s="98"/>
      <c r="Z60" s="98"/>
      <c r="AA60" s="98"/>
      <c r="AB60" s="98"/>
      <c r="AC60" s="98"/>
      <c r="AD60" s="98"/>
      <c r="AE60" s="98"/>
      <c r="AM60" s="20"/>
      <c r="AN60" s="96"/>
      <c r="AO60" s="96"/>
      <c r="AP60" s="96"/>
      <c r="AQ60" s="96"/>
      <c r="AR60" s="98"/>
      <c r="AV60" s="113"/>
      <c r="AW60" s="113"/>
      <c r="AY60" s="97"/>
    </row>
    <row r="61" spans="1:51" x14ac:dyDescent="0.25">
      <c r="B61" s="81"/>
      <c r="C61" s="99"/>
      <c r="D61" s="99"/>
      <c r="E61" s="99"/>
      <c r="F61" s="99"/>
      <c r="G61" s="99"/>
      <c r="H61" s="99"/>
      <c r="I61" s="100"/>
      <c r="J61" s="100"/>
      <c r="K61" s="100"/>
      <c r="L61" s="100"/>
      <c r="M61" s="100"/>
      <c r="N61" s="100"/>
      <c r="O61" s="100"/>
      <c r="P61" s="100"/>
      <c r="Q61" s="100"/>
      <c r="R61" s="100"/>
      <c r="S61" s="83"/>
      <c r="T61" s="83"/>
      <c r="U61" s="83"/>
      <c r="V61" s="83"/>
      <c r="W61" s="98"/>
      <c r="X61" s="98"/>
      <c r="Y61" s="98"/>
      <c r="Z61" s="98"/>
      <c r="AA61" s="98"/>
      <c r="AB61" s="98"/>
      <c r="AC61" s="98"/>
      <c r="AD61" s="98"/>
      <c r="AE61" s="98"/>
      <c r="AM61" s="20"/>
      <c r="AN61" s="96"/>
      <c r="AO61" s="96"/>
      <c r="AP61" s="96"/>
      <c r="AQ61" s="96"/>
      <c r="AR61" s="98"/>
      <c r="AV61" s="113"/>
      <c r="AW61" s="113"/>
      <c r="AY61" s="97"/>
    </row>
    <row r="62" spans="1:51" x14ac:dyDescent="0.25">
      <c r="B62" s="81"/>
      <c r="C62" s="99"/>
      <c r="D62" s="99"/>
      <c r="E62" s="99"/>
      <c r="F62" s="99"/>
      <c r="G62" s="99"/>
      <c r="H62" s="99"/>
      <c r="I62" s="100"/>
      <c r="J62" s="100"/>
      <c r="K62" s="100"/>
      <c r="L62" s="100"/>
      <c r="M62" s="100"/>
      <c r="N62" s="100"/>
      <c r="O62" s="100"/>
      <c r="P62" s="100"/>
      <c r="Q62" s="100"/>
      <c r="R62" s="100"/>
      <c r="S62" s="83"/>
      <c r="T62" s="83"/>
      <c r="U62" s="83"/>
      <c r="V62" s="83"/>
      <c r="W62" s="98"/>
      <c r="X62" s="98"/>
      <c r="Y62" s="98"/>
      <c r="Z62" s="98"/>
      <c r="AA62" s="98"/>
      <c r="AB62" s="98"/>
      <c r="AC62" s="98"/>
      <c r="AD62" s="98"/>
      <c r="AE62" s="98"/>
      <c r="AM62" s="20"/>
      <c r="AN62" s="96"/>
      <c r="AO62" s="96"/>
      <c r="AP62" s="96"/>
      <c r="AQ62" s="96"/>
      <c r="AR62" s="98"/>
      <c r="AV62" s="113"/>
      <c r="AW62" s="113"/>
      <c r="AY62" s="97"/>
    </row>
    <row r="63" spans="1:51" x14ac:dyDescent="0.25">
      <c r="B63" s="81"/>
      <c r="C63" s="99"/>
      <c r="D63" s="99"/>
      <c r="E63" s="99"/>
      <c r="F63" s="99"/>
      <c r="G63" s="99"/>
      <c r="H63" s="99"/>
      <c r="I63" s="100"/>
      <c r="J63" s="100"/>
      <c r="K63" s="100"/>
      <c r="L63" s="100"/>
      <c r="M63" s="100"/>
      <c r="N63" s="100"/>
      <c r="O63" s="100"/>
      <c r="P63" s="100"/>
      <c r="Q63" s="100"/>
      <c r="R63" s="100"/>
      <c r="S63" s="83"/>
      <c r="T63" s="83"/>
      <c r="U63" s="83"/>
      <c r="V63" s="83"/>
      <c r="W63" s="98"/>
      <c r="X63" s="98"/>
      <c r="Y63" s="98"/>
      <c r="Z63" s="98"/>
      <c r="AA63" s="98"/>
      <c r="AB63" s="98"/>
      <c r="AC63" s="98"/>
      <c r="AD63" s="98"/>
      <c r="AE63" s="98"/>
      <c r="AM63" s="20"/>
      <c r="AN63" s="96"/>
      <c r="AO63" s="96"/>
      <c r="AP63" s="96"/>
      <c r="AQ63" s="96"/>
      <c r="AR63" s="98"/>
      <c r="AV63" s="113"/>
      <c r="AW63" s="113"/>
      <c r="AY63" s="97"/>
    </row>
    <row r="64" spans="1:51" x14ac:dyDescent="0.25">
      <c r="B64" s="81"/>
      <c r="C64" s="99"/>
      <c r="D64" s="99"/>
      <c r="E64" s="99"/>
      <c r="F64" s="99"/>
      <c r="G64" s="99"/>
      <c r="H64" s="99"/>
      <c r="I64" s="100"/>
      <c r="J64" s="100"/>
      <c r="K64" s="100"/>
      <c r="L64" s="100"/>
      <c r="M64" s="100"/>
      <c r="N64" s="100"/>
      <c r="O64" s="100"/>
      <c r="P64" s="100"/>
      <c r="Q64" s="100"/>
      <c r="R64" s="100"/>
      <c r="S64" s="83"/>
      <c r="T64" s="83"/>
      <c r="U64" s="83"/>
      <c r="V64" s="83"/>
      <c r="W64" s="98"/>
      <c r="X64" s="98"/>
      <c r="Y64" s="98"/>
      <c r="Z64" s="98"/>
      <c r="AA64" s="98"/>
      <c r="AB64" s="98"/>
      <c r="AC64" s="98"/>
      <c r="AD64" s="98"/>
      <c r="AE64" s="98"/>
      <c r="AM64" s="20"/>
      <c r="AN64" s="96"/>
      <c r="AO64" s="96"/>
      <c r="AP64" s="96"/>
      <c r="AQ64" s="96"/>
      <c r="AR64" s="98"/>
      <c r="AV64" s="113"/>
      <c r="AW64" s="113"/>
      <c r="AY64" s="97"/>
    </row>
    <row r="65" spans="1:51" x14ac:dyDescent="0.25">
      <c r="B65" s="81"/>
      <c r="C65" s="99"/>
      <c r="D65" s="99"/>
      <c r="E65" s="99"/>
      <c r="F65" s="99"/>
      <c r="G65" s="99"/>
      <c r="H65" s="99"/>
      <c r="I65" s="100"/>
      <c r="J65" s="100"/>
      <c r="K65" s="100"/>
      <c r="L65" s="100"/>
      <c r="M65" s="100"/>
      <c r="N65" s="100"/>
      <c r="O65" s="100"/>
      <c r="P65" s="100"/>
      <c r="Q65" s="100"/>
      <c r="R65" s="100"/>
      <c r="S65" s="83"/>
      <c r="T65" s="83"/>
      <c r="U65" s="83"/>
      <c r="V65" s="83"/>
      <c r="W65" s="98"/>
      <c r="X65" s="98"/>
      <c r="Y65" s="98"/>
      <c r="Z65" s="98"/>
      <c r="AA65" s="98"/>
      <c r="AB65" s="98"/>
      <c r="AC65" s="98"/>
      <c r="AD65" s="98"/>
      <c r="AE65" s="98"/>
      <c r="AM65" s="20"/>
      <c r="AN65" s="96"/>
      <c r="AO65" s="96"/>
      <c r="AP65" s="96"/>
      <c r="AQ65" s="96"/>
      <c r="AR65" s="98"/>
      <c r="AV65" s="113"/>
      <c r="AW65" s="113"/>
      <c r="AY65" s="97"/>
    </row>
    <row r="66" spans="1:51" x14ac:dyDescent="0.25">
      <c r="B66" s="81"/>
      <c r="C66" s="99"/>
      <c r="D66" s="99"/>
      <c r="E66" s="99"/>
      <c r="F66" s="99"/>
      <c r="G66" s="99"/>
      <c r="H66" s="99"/>
      <c r="I66" s="100"/>
      <c r="J66" s="100"/>
      <c r="K66" s="100"/>
      <c r="L66" s="100"/>
      <c r="M66" s="100"/>
      <c r="N66" s="100"/>
      <c r="O66" s="100"/>
      <c r="P66" s="100"/>
      <c r="Q66" s="100"/>
      <c r="R66" s="100"/>
      <c r="S66" s="83"/>
      <c r="T66" s="83"/>
      <c r="U66" s="83"/>
      <c r="V66" s="83"/>
      <c r="W66" s="98"/>
      <c r="X66" s="98"/>
      <c r="Y66" s="98"/>
      <c r="Z66" s="98"/>
      <c r="AA66" s="98"/>
      <c r="AB66" s="98"/>
      <c r="AC66" s="98"/>
      <c r="AD66" s="98"/>
      <c r="AE66" s="98"/>
      <c r="AM66" s="20"/>
      <c r="AN66" s="96"/>
      <c r="AO66" s="96"/>
      <c r="AP66" s="96"/>
      <c r="AQ66" s="96"/>
      <c r="AR66" s="98"/>
      <c r="AV66" s="113"/>
      <c r="AW66" s="113"/>
      <c r="AY66" s="97"/>
    </row>
    <row r="67" spans="1:51" x14ac:dyDescent="0.25">
      <c r="B67" s="81"/>
      <c r="C67" s="99"/>
      <c r="D67" s="99"/>
      <c r="E67" s="99"/>
      <c r="F67" s="99"/>
      <c r="G67" s="99"/>
      <c r="H67" s="99"/>
      <c r="I67" s="100"/>
      <c r="J67" s="100"/>
      <c r="K67" s="100"/>
      <c r="L67" s="100"/>
      <c r="M67" s="100"/>
      <c r="N67" s="100"/>
      <c r="O67" s="100"/>
      <c r="P67" s="100"/>
      <c r="Q67" s="100"/>
      <c r="R67" s="100"/>
      <c r="S67" s="83"/>
      <c r="T67" s="83"/>
      <c r="U67" s="83"/>
      <c r="V67" s="83"/>
      <c r="W67" s="98"/>
      <c r="X67" s="98"/>
      <c r="Y67" s="98"/>
      <c r="Z67" s="98"/>
      <c r="AA67" s="98"/>
      <c r="AB67" s="98"/>
      <c r="AC67" s="98"/>
      <c r="AD67" s="98"/>
      <c r="AE67" s="98"/>
      <c r="AM67" s="20"/>
      <c r="AN67" s="96"/>
      <c r="AO67" s="96"/>
      <c r="AP67" s="96"/>
      <c r="AQ67" s="96"/>
      <c r="AR67" s="98"/>
      <c r="AV67" s="113"/>
      <c r="AW67" s="113"/>
      <c r="AY67" s="97"/>
    </row>
    <row r="68" spans="1:51" x14ac:dyDescent="0.25">
      <c r="B68" s="81"/>
      <c r="C68" s="99"/>
      <c r="D68" s="99"/>
      <c r="E68" s="99"/>
      <c r="F68" s="99"/>
      <c r="G68" s="99"/>
      <c r="H68" s="99"/>
      <c r="I68" s="100"/>
      <c r="J68" s="100"/>
      <c r="K68" s="100"/>
      <c r="L68" s="100"/>
      <c r="M68" s="100"/>
      <c r="N68" s="100"/>
      <c r="O68" s="100"/>
      <c r="P68" s="100"/>
      <c r="Q68" s="100"/>
      <c r="R68" s="100"/>
      <c r="S68" s="83"/>
      <c r="T68" s="83"/>
      <c r="U68" s="83"/>
      <c r="V68" s="83"/>
      <c r="W68" s="98"/>
      <c r="X68" s="98"/>
      <c r="Y68" s="98"/>
      <c r="Z68" s="98"/>
      <c r="AA68" s="98"/>
      <c r="AB68" s="98"/>
      <c r="AC68" s="98"/>
      <c r="AD68" s="98"/>
      <c r="AE68" s="98"/>
      <c r="AM68" s="20"/>
      <c r="AN68" s="96"/>
      <c r="AO68" s="96"/>
      <c r="AP68" s="96"/>
      <c r="AQ68" s="96"/>
      <c r="AR68" s="98"/>
      <c r="AV68" s="113"/>
      <c r="AW68" s="113"/>
      <c r="AY68" s="97"/>
    </row>
    <row r="69" spans="1:51" x14ac:dyDescent="0.25">
      <c r="B69" s="81"/>
      <c r="C69" s="99"/>
      <c r="D69" s="99"/>
      <c r="E69" s="99"/>
      <c r="F69" s="99"/>
      <c r="G69" s="99"/>
      <c r="H69" s="99"/>
      <c r="I69" s="100"/>
      <c r="J69" s="100"/>
      <c r="K69" s="100"/>
      <c r="L69" s="100"/>
      <c r="M69" s="100"/>
      <c r="N69" s="100"/>
      <c r="O69" s="100"/>
      <c r="P69" s="100"/>
      <c r="Q69" s="100"/>
      <c r="R69" s="100"/>
      <c r="S69" s="83"/>
      <c r="T69" s="83"/>
      <c r="U69" s="83"/>
      <c r="V69" s="83"/>
      <c r="W69" s="98"/>
      <c r="X69" s="98"/>
      <c r="Y69" s="98"/>
      <c r="Z69" s="98"/>
      <c r="AA69" s="98"/>
      <c r="AB69" s="98"/>
      <c r="AC69" s="98"/>
      <c r="AD69" s="98"/>
      <c r="AE69" s="98"/>
      <c r="AM69" s="20"/>
      <c r="AN69" s="96"/>
      <c r="AO69" s="96"/>
      <c r="AP69" s="96"/>
      <c r="AQ69" s="96"/>
      <c r="AR69" s="98"/>
      <c r="AV69" s="113"/>
      <c r="AW69" s="113"/>
      <c r="AY69" s="97"/>
    </row>
    <row r="70" spans="1:51" x14ac:dyDescent="0.25">
      <c r="B70" s="136"/>
      <c r="C70" s="99"/>
      <c r="D70" s="99"/>
      <c r="E70" s="99"/>
      <c r="F70" s="99"/>
      <c r="G70" s="99"/>
      <c r="H70" s="99"/>
      <c r="I70" s="100"/>
      <c r="J70" s="100"/>
      <c r="K70" s="100"/>
      <c r="L70" s="100"/>
      <c r="M70" s="100"/>
      <c r="N70" s="100"/>
      <c r="O70" s="100"/>
      <c r="P70" s="100"/>
      <c r="Q70" s="100"/>
      <c r="R70" s="100"/>
      <c r="S70" s="83"/>
      <c r="T70" s="83"/>
      <c r="U70" s="83"/>
      <c r="V70" s="83"/>
      <c r="W70" s="98"/>
      <c r="X70" s="98"/>
      <c r="Y70" s="98"/>
      <c r="Z70" s="98"/>
      <c r="AA70" s="98"/>
      <c r="AB70" s="98"/>
      <c r="AC70" s="98"/>
      <c r="AD70" s="98"/>
      <c r="AE70" s="98"/>
      <c r="AM70" s="20"/>
      <c r="AN70" s="96"/>
      <c r="AO70" s="96"/>
      <c r="AP70" s="96"/>
      <c r="AQ70" s="96"/>
      <c r="AR70" s="98"/>
      <c r="AV70" s="113"/>
      <c r="AW70" s="113"/>
      <c r="AY70" s="97"/>
    </row>
    <row r="71" spans="1:51" x14ac:dyDescent="0.25">
      <c r="A71" s="98"/>
      <c r="B71" s="116"/>
      <c r="C71" s="115"/>
      <c r="D71" s="109"/>
      <c r="E71" s="115"/>
      <c r="F71" s="115"/>
      <c r="G71" s="99"/>
      <c r="H71" s="99"/>
      <c r="I71" s="99"/>
      <c r="J71" s="100"/>
      <c r="K71" s="100"/>
      <c r="L71" s="100"/>
      <c r="M71" s="100"/>
      <c r="N71" s="100"/>
      <c r="O71" s="100"/>
      <c r="P71" s="100"/>
      <c r="Q71" s="100"/>
      <c r="R71" s="100"/>
      <c r="S71" s="100"/>
      <c r="T71" s="101"/>
      <c r="U71" s="79"/>
      <c r="V71" s="79"/>
      <c r="AS71" s="94"/>
      <c r="AT71" s="94"/>
      <c r="AU71" s="94"/>
      <c r="AV71" s="94"/>
      <c r="AW71" s="94"/>
      <c r="AX71" s="94"/>
      <c r="AY71" s="94"/>
    </row>
    <row r="72" spans="1:51" x14ac:dyDescent="0.25">
      <c r="A72" s="98"/>
      <c r="B72" s="117"/>
      <c r="C72" s="118"/>
      <c r="D72" s="119"/>
      <c r="E72" s="118"/>
      <c r="F72" s="118"/>
      <c r="G72" s="118"/>
      <c r="H72" s="118"/>
      <c r="I72" s="118"/>
      <c r="J72" s="120"/>
      <c r="K72" s="120"/>
      <c r="L72" s="120"/>
      <c r="M72" s="120"/>
      <c r="N72" s="120"/>
      <c r="O72" s="120"/>
      <c r="P72" s="120"/>
      <c r="Q72" s="120"/>
      <c r="R72" s="120"/>
      <c r="S72" s="120"/>
      <c r="T72" s="121"/>
      <c r="U72" s="122"/>
      <c r="V72" s="122"/>
      <c r="AS72" s="94"/>
      <c r="AT72" s="94"/>
      <c r="AU72" s="94"/>
      <c r="AV72" s="94"/>
      <c r="AW72" s="94"/>
      <c r="AX72" s="94"/>
      <c r="AY72" s="94"/>
    </row>
    <row r="73" spans="1:51" x14ac:dyDescent="0.25">
      <c r="A73" s="98"/>
      <c r="B73" s="117"/>
      <c r="C73" s="118"/>
      <c r="D73" s="119"/>
      <c r="E73" s="118"/>
      <c r="F73" s="118"/>
      <c r="G73" s="118"/>
      <c r="H73" s="118"/>
      <c r="I73" s="118"/>
      <c r="J73" s="120"/>
      <c r="K73" s="120"/>
      <c r="L73" s="120"/>
      <c r="M73" s="120"/>
      <c r="N73" s="120"/>
      <c r="O73" s="120"/>
      <c r="P73" s="120"/>
      <c r="Q73" s="120"/>
      <c r="R73" s="120"/>
      <c r="S73" s="120"/>
      <c r="T73" s="121"/>
      <c r="U73" s="122"/>
      <c r="V73" s="122"/>
      <c r="AS73" s="94"/>
      <c r="AT73" s="94"/>
      <c r="AU73" s="94"/>
      <c r="AV73" s="94"/>
      <c r="AW73" s="94"/>
      <c r="AX73" s="94"/>
      <c r="AY73" s="94"/>
    </row>
    <row r="74" spans="1:51" x14ac:dyDescent="0.25">
      <c r="A74" s="98"/>
      <c r="B74" s="117"/>
      <c r="C74" s="118"/>
      <c r="D74" s="119"/>
      <c r="E74" s="118"/>
      <c r="F74" s="118"/>
      <c r="G74" s="118"/>
      <c r="H74" s="118"/>
      <c r="I74" s="118"/>
      <c r="J74" s="120"/>
      <c r="K74" s="120"/>
      <c r="L74" s="120"/>
      <c r="M74" s="120"/>
      <c r="N74" s="120"/>
      <c r="O74" s="120"/>
      <c r="P74" s="120"/>
      <c r="Q74" s="120"/>
      <c r="R74" s="120"/>
      <c r="S74" s="120"/>
      <c r="T74" s="121"/>
      <c r="U74" s="122"/>
      <c r="V74" s="122"/>
      <c r="AS74" s="94"/>
      <c r="AT74" s="94"/>
      <c r="AU74" s="94"/>
      <c r="AV74" s="94"/>
      <c r="AW74" s="94"/>
      <c r="AX74" s="94"/>
      <c r="AY74" s="94"/>
    </row>
    <row r="75" spans="1:51" x14ac:dyDescent="0.25">
      <c r="O75" s="12"/>
      <c r="P75" s="96"/>
      <c r="Q75" s="96"/>
      <c r="AS75" s="94"/>
      <c r="AT75" s="94"/>
      <c r="AU75" s="94"/>
      <c r="AV75" s="94"/>
      <c r="AW75" s="94"/>
      <c r="AX75" s="94"/>
      <c r="AY75" s="94"/>
    </row>
    <row r="76" spans="1:51" x14ac:dyDescent="0.25">
      <c r="O76" s="12"/>
      <c r="P76" s="96"/>
      <c r="Q76" s="96"/>
      <c r="AS76" s="94"/>
      <c r="AT76" s="94"/>
      <c r="AU76" s="94"/>
      <c r="AV76" s="94"/>
      <c r="AW76" s="94"/>
      <c r="AX76" s="94"/>
      <c r="AY76" s="94"/>
    </row>
    <row r="77" spans="1:51" x14ac:dyDescent="0.25">
      <c r="O77" s="12"/>
      <c r="P77" s="96"/>
      <c r="Q77" s="96"/>
      <c r="AS77" s="94"/>
      <c r="AT77" s="94"/>
      <c r="AU77" s="94"/>
      <c r="AV77" s="94"/>
      <c r="AW77" s="94"/>
      <c r="AX77" s="94"/>
      <c r="AY77" s="94"/>
    </row>
    <row r="78" spans="1:51" x14ac:dyDescent="0.25">
      <c r="O78" s="12"/>
      <c r="P78" s="96"/>
      <c r="Q78" s="96"/>
      <c r="R78" s="96"/>
      <c r="S78" s="96"/>
      <c r="AS78" s="94"/>
      <c r="AT78" s="94"/>
      <c r="AU78" s="94"/>
      <c r="AV78" s="94"/>
      <c r="AW78" s="94"/>
      <c r="AX78" s="94"/>
      <c r="AY78" s="94"/>
    </row>
    <row r="79" spans="1:51" x14ac:dyDescent="0.25">
      <c r="O79" s="12"/>
      <c r="P79" s="96"/>
      <c r="Q79" s="96"/>
      <c r="R79" s="96"/>
      <c r="S79" s="96"/>
      <c r="T79" s="96"/>
      <c r="AS79" s="94"/>
      <c r="AT79" s="94"/>
      <c r="AU79" s="94"/>
      <c r="AV79" s="94"/>
      <c r="AW79" s="94"/>
      <c r="AX79" s="94"/>
      <c r="AY79" s="94"/>
    </row>
    <row r="80" spans="1:51" x14ac:dyDescent="0.25">
      <c r="O80" s="12"/>
      <c r="P80" s="96"/>
      <c r="Q80" s="96"/>
      <c r="R80" s="96"/>
      <c r="S80" s="96"/>
      <c r="T80" s="96"/>
      <c r="AS80" s="94"/>
      <c r="AT80" s="94"/>
      <c r="AU80" s="94"/>
      <c r="AV80" s="94"/>
      <c r="AW80" s="94"/>
      <c r="AX80" s="94"/>
      <c r="AY80" s="94"/>
    </row>
    <row r="81" spans="15:51" x14ac:dyDescent="0.25">
      <c r="O81" s="12"/>
      <c r="P81" s="96"/>
      <c r="T81" s="96"/>
      <c r="AS81" s="94"/>
      <c r="AT81" s="94"/>
      <c r="AU81" s="94"/>
      <c r="AV81" s="94"/>
      <c r="AW81" s="94"/>
      <c r="AX81" s="94"/>
      <c r="AY81" s="94"/>
    </row>
    <row r="82" spans="15:51" x14ac:dyDescent="0.25">
      <c r="O82" s="96"/>
      <c r="Q82" s="96"/>
      <c r="R82" s="96"/>
      <c r="S82" s="96"/>
      <c r="AS82" s="94"/>
      <c r="AT82" s="94"/>
      <c r="AU82" s="94"/>
      <c r="AV82" s="94"/>
      <c r="AW82" s="94"/>
      <c r="AX82" s="94"/>
      <c r="AY82" s="94"/>
    </row>
    <row r="83" spans="15:51" x14ac:dyDescent="0.25">
      <c r="O83" s="12"/>
      <c r="P83" s="96"/>
      <c r="Q83" s="96"/>
      <c r="R83" s="96"/>
      <c r="S83" s="96"/>
      <c r="T83" s="96"/>
      <c r="AS83" s="94"/>
      <c r="AT83" s="94"/>
      <c r="AU83" s="94"/>
      <c r="AV83" s="94"/>
      <c r="AW83" s="94"/>
      <c r="AX83" s="94"/>
      <c r="AY83" s="94"/>
    </row>
    <row r="84" spans="15:51" x14ac:dyDescent="0.25">
      <c r="O84" s="12"/>
      <c r="P84" s="96"/>
      <c r="Q84" s="96"/>
      <c r="R84" s="96"/>
      <c r="S84" s="96"/>
      <c r="T84" s="96"/>
      <c r="U84" s="96"/>
      <c r="AS84" s="94"/>
      <c r="AT84" s="94"/>
      <c r="AU84" s="94"/>
      <c r="AV84" s="94"/>
      <c r="AW84" s="94"/>
      <c r="AX84" s="94"/>
      <c r="AY84" s="94"/>
    </row>
    <row r="85" spans="15:51" x14ac:dyDescent="0.25">
      <c r="O85" s="12"/>
      <c r="P85" s="96"/>
      <c r="T85" s="96"/>
      <c r="U85" s="96"/>
      <c r="AS85" s="94"/>
      <c r="AT85" s="94"/>
      <c r="AU85" s="94"/>
      <c r="AV85" s="94"/>
      <c r="AW85" s="94"/>
      <c r="AX85" s="94"/>
      <c r="AY85" s="94"/>
    </row>
    <row r="97" spans="45:51" x14ac:dyDescent="0.25">
      <c r="AS97" s="94"/>
      <c r="AT97" s="94"/>
      <c r="AU97" s="94"/>
      <c r="AV97" s="94"/>
      <c r="AW97" s="94"/>
      <c r="AX97" s="94"/>
      <c r="AY97" s="94"/>
    </row>
  </sheetData>
  <protectedRanges>
    <protectedRange sqref="S71:T74"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1:R74" name="Range2_12_1_6_1_1"/>
    <protectedRange sqref="L71:M74" name="Range2_2_12_1_7_1_1"/>
    <protectedRange sqref="AS11:AS15" name="Range1_4_1_1_1_1"/>
    <protectedRange sqref="J11:J15 J26:J34" name="Range1_1_2_1_10_1_1_1_1"/>
    <protectedRange sqref="S38:S70" name="Range2_12_3_1_1_1_1"/>
    <protectedRange sqref="D38:H38 N58:R70 N38:R52" name="Range2_12_1_3_1_1_1_1"/>
    <protectedRange sqref="I38:M38 E58:M70 E39:M43 F44:M44 E45:M52" name="Range2_2_12_1_6_1_1_1_1"/>
    <protectedRange sqref="D58:D70 D39:D43 D45:D52" name="Range2_1_1_1_1_11_1_1_1_1_1_1"/>
    <protectedRange sqref="C58:C70 C39:C43 C45:C52" name="Range2_1_2_1_1_1_1_1"/>
    <protectedRange sqref="C38" name="Range2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1:K74" name="Range2_2_12_1_4_1_1_1_1_1_1_1_1_1_1_1_1_1_1_1"/>
    <protectedRange sqref="I71:I74" name="Range2_2_12_1_7_1_1_2_2_1_2"/>
    <protectedRange sqref="F71:H74" name="Range2_2_12_1_3_1_2_1_1_1_1_2_1_1_1_1_1_1_1_1_1_1_1"/>
    <protectedRange sqref="E71: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8"/>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9"/>
    <protectedRange sqref="E44" name="Range2_2_12_1_6_1_1_1_1_2"/>
    <protectedRange sqref="D44" name="Range2_1_1_1_1_11_1_1_1_1_1_1_2"/>
    <protectedRange sqref="C44" name="Range2_1_2_1_1_1_1_1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2"/>
    <protectedRange sqref="N57:R57" name="Range2_12_1_3_1_1_1_1_2_1_2_2_2_2_2_2_2_2_2"/>
    <protectedRange sqref="I57:M57" name="Range2_2_12_1_6_1_1_1_1_3_1_2_2_2_3_2_2_2_2_2"/>
    <protectedRange sqref="E57:H57" name="Range2_2_12_1_6_1_1_1_1_2_2_1_2_2_2_2_2_2_2_2_2"/>
    <protectedRange sqref="D57" name="Range2_1_1_1_1_11_1_1_1_1_1_1_2_2_1_2_2_2_2_2_2_2_2_2"/>
    <protectedRange sqref="C57" name="Range2_1_2_1_1_1_1_1_2_1_2_1_2_2_2_2_2_2_2_2_2_2"/>
    <protectedRange sqref="N56:R56" name="Range2_12_1_3_1_1_1_1_2_1_2_2_2_2_2_2_2_2_2_2"/>
    <protectedRange sqref="I56:M56" name="Range2_2_12_1_6_1_1_1_1_3_1_2_2_2_3_2_2_2_2_2_2"/>
    <protectedRange sqref="E56:H56" name="Range2_2_12_1_6_1_1_1_1_2_2_1_2_2_2_2_2_2_2_2_2_2"/>
    <protectedRange sqref="D56" name="Range2_1_1_1_1_11_1_1_1_1_1_1_2_2_1_2_2_2_2_2_2_2_2_2_2"/>
    <protectedRange sqref="N55:R55" name="Range2_12_1_3_1_1_1_1_2_1_2_2_2_2_2_2_3_2_2_2_2_2_2"/>
    <protectedRange sqref="I55:M55" name="Range2_2_12_1_6_1_1_1_1_3_1_2_2_2_3_2_2_3_2_2_2_2_2_2"/>
    <protectedRange sqref="G55:H55" name="Range2_2_12_1_6_1_1_1_1_2_2_1_2_2_2_2_2_2_3_2_2_2_2_2_2"/>
    <protectedRange sqref="E55:F55" name="Range2_2_12_1_6_1_1_1_1_3_1_2_2_2_1_2_2_2_2_2_2_2_2_2_2_2_2_2"/>
    <protectedRange sqref="D55" name="Range2_1_1_1_1_11_1_1_1_1_1_1_3_1_2_2_2_1_2_2_2_2_2_2_2_2_2_2_2_2_2"/>
    <protectedRange sqref="N53:R54" name="Range2_12_1_3_1_1_1_1_2_1_2_2_2_2_2_2_3_2_2_2_2_2_2_2_2"/>
    <protectedRange sqref="I53:M54" name="Range2_2_12_1_6_1_1_1_1_3_1_2_2_2_3_2_2_3_2_2_2_2_2_2_2_2"/>
    <protectedRange sqref="E53:H53 G54:H54" name="Range2_2_12_1_6_1_1_1_1_2_2_1_2_2_2_2_2_2_3_2_2_2_2_2_2_2_2"/>
    <protectedRange sqref="D53" name="Range2_1_1_1_1_11_1_1_1_1_1_1_2_2_1_2_2_2_2_2_2_3_2_2_2_2_2_2_2_2"/>
    <protectedRange sqref="E54:F54" name="Range2_2_12_1_6_1_1_1_1_3_1_2_2_2_1_2_2_2_2_2_2_2_2_2_2_2_2_2_2_2"/>
    <protectedRange sqref="D54" name="Range2_1_1_1_1_11_1_1_1_1_1_1_3_1_2_2_2_1_2_2_2_2_2_2_2_2_2_2_2_2_2_2_2"/>
    <protectedRange sqref="C53" name="Range2_1_2_1_1_1_1_1_2_1_2_1_2_2_2_2_2_2_3_2_2_2_2_2_2_2_2"/>
    <protectedRange sqref="C56" name="Range2_1_2_1_1_1_1_1_2_1_2_1_2_2_2_2_2_2_2_2_2_2_2"/>
    <protectedRange sqref="C55" name="Range2_1_2_1_1_1_1_1_3_1_2_2_1_2_1_2_2_2_2_2_2_2_2_2_2_2_2_2_2"/>
    <protectedRange sqref="C54" name="Range2_1_2_1_1_1_1_1_3_1_2_2_1_2_1_2_2_2_2_2_2_2_2_2_2_2_2_2_2_2_2"/>
    <protectedRange sqref="Q10" name="Range1_16_3_1_1_1_1_1_4_1"/>
    <protectedRange sqref="AG10" name="Range1_16_3_1_1_1_1_1_3"/>
    <protectedRange sqref="AP10" name="Range1_16_3_1_1_1_1_1_5"/>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7" name="Range2_12_5_1_1_1_2_2_1_1_1_1_1_1_1_1_1_1_1_2_1_1_1_1_1_1_1_1_1_1_1_1_1_1_1_1_1_1_1_1_1_1_1_1_1_1_1_1_1_1_1_1_1_1_1_1_1_1_1_1_1_1_1_1_1_1_1_1_1_1_1_1_1_2_1_1_1_1_1_1_1_1_1_1_1_2_1_1_1_1_1_2_1_1_1_1_1_1_1_1_1_1_1_1_1_1_1_1_1_1_1_1_1_1_1_1_1_1_1_1_1_1_2__3"/>
    <protectedRange sqref="B49" name="Range2_12_5_1_1_1_2_1_1_1_1_1_1_1_1_1_1_1_2_1_2_1_1_1_1_1_1_1_1_1_2_1_1_1_1_1_1_1_1_1_1_1_1_1_1_1_1_1_1_1_1_1_1_1_1_1_1_1_1_1_1_1_1_1_1_1_1_1_1_1_1_1_1_1_2_1_1_1_1_1_1_1_1_1_2_1_2_1_1_1_1_1_2_1_1_1_1_1_1_1_1_2_1_1_1_1_1_1_1_1_2_1_1_1_1_1_2_1_1_1_1_1_2__3"/>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AA11:AA15 AA34 X11:Y34 Z16:AB33">
    <cfRule type="containsText" dxfId="1310" priority="36" operator="containsText" text="N/A">
      <formula>NOT(ISERROR(SEARCH("N/A",X11)))</formula>
    </cfRule>
    <cfRule type="cellIs" dxfId="1309" priority="49" operator="equal">
      <formula>0</formula>
    </cfRule>
  </conditionalFormatting>
  <conditionalFormatting sqref="AC11:AE34 AA11:AA15 AA34 X11:Y34 Z16:AB33">
    <cfRule type="cellIs" dxfId="1308" priority="48" operator="greaterThanOrEqual">
      <formula>1185</formula>
    </cfRule>
  </conditionalFormatting>
  <conditionalFormatting sqref="AC11:AE34 AA11:AA15 AA34 X11:Y34 Z16:AB33">
    <cfRule type="cellIs" dxfId="1307" priority="47" operator="between">
      <formula>0.1</formula>
      <formula>1184</formula>
    </cfRule>
  </conditionalFormatting>
  <conditionalFormatting sqref="X8">
    <cfRule type="cellIs" dxfId="1306" priority="46" operator="equal">
      <formula>0</formula>
    </cfRule>
  </conditionalFormatting>
  <conditionalFormatting sqref="X8">
    <cfRule type="cellIs" dxfId="1305" priority="45" operator="greaterThan">
      <formula>1179</formula>
    </cfRule>
  </conditionalFormatting>
  <conditionalFormatting sqref="X8">
    <cfRule type="cellIs" dxfId="1304" priority="44" operator="greaterThan">
      <formula>99</formula>
    </cfRule>
  </conditionalFormatting>
  <conditionalFormatting sqref="X8">
    <cfRule type="cellIs" dxfId="1303" priority="43" operator="greaterThan">
      <formula>0.99</formula>
    </cfRule>
  </conditionalFormatting>
  <conditionalFormatting sqref="AB8">
    <cfRule type="cellIs" dxfId="1302" priority="42" operator="equal">
      <formula>0</formula>
    </cfRule>
  </conditionalFormatting>
  <conditionalFormatting sqref="AB8">
    <cfRule type="cellIs" dxfId="1301" priority="41" operator="greaterThan">
      <formula>1179</formula>
    </cfRule>
  </conditionalFormatting>
  <conditionalFormatting sqref="AB8">
    <cfRule type="cellIs" dxfId="1300" priority="40" operator="greaterThan">
      <formula>99</formula>
    </cfRule>
  </conditionalFormatting>
  <conditionalFormatting sqref="AB8">
    <cfRule type="cellIs" dxfId="1299" priority="39" operator="greaterThan">
      <formula>0.99</formula>
    </cfRule>
  </conditionalFormatting>
  <conditionalFormatting sqref="AH11:AH31">
    <cfRule type="cellIs" dxfId="1298" priority="37" operator="greaterThan">
      <formula>$AH$8</formula>
    </cfRule>
    <cfRule type="cellIs" dxfId="1297" priority="38" operator="greaterThan">
      <formula>$AH$8</formula>
    </cfRule>
  </conditionalFormatting>
  <conditionalFormatting sqref="AB11:AB15 AB34">
    <cfRule type="containsText" dxfId="1296" priority="32" operator="containsText" text="N/A">
      <formula>NOT(ISERROR(SEARCH("N/A",AB11)))</formula>
    </cfRule>
    <cfRule type="cellIs" dxfId="1295" priority="35" operator="equal">
      <formula>0</formula>
    </cfRule>
  </conditionalFormatting>
  <conditionalFormatting sqref="AB11:AB15 AB34">
    <cfRule type="cellIs" dxfId="1294" priority="34" operator="greaterThanOrEqual">
      <formula>1185</formula>
    </cfRule>
  </conditionalFormatting>
  <conditionalFormatting sqref="AB11:AB15 AB34">
    <cfRule type="cellIs" dxfId="1293" priority="33" operator="between">
      <formula>0.1</formula>
      <formula>1184</formula>
    </cfRule>
  </conditionalFormatting>
  <conditionalFormatting sqref="AO11:AO34 AN11:AN35">
    <cfRule type="cellIs" dxfId="1292" priority="31" operator="equal">
      <formula>0</formula>
    </cfRule>
  </conditionalFormatting>
  <conditionalFormatting sqref="AO11:AO34 AN11:AN35">
    <cfRule type="cellIs" dxfId="1291" priority="30" operator="greaterThan">
      <formula>1179</formula>
    </cfRule>
  </conditionalFormatting>
  <conditionalFormatting sqref="AO11:AO34 AN11:AN35">
    <cfRule type="cellIs" dxfId="1290" priority="29" operator="greaterThan">
      <formula>99</formula>
    </cfRule>
  </conditionalFormatting>
  <conditionalFormatting sqref="AO11:AO34 AN11:AN35">
    <cfRule type="cellIs" dxfId="1289" priority="28" operator="greaterThan">
      <formula>0.99</formula>
    </cfRule>
  </conditionalFormatting>
  <conditionalFormatting sqref="AQ11:AQ34">
    <cfRule type="cellIs" dxfId="1288" priority="27" operator="equal">
      <formula>0</formula>
    </cfRule>
  </conditionalFormatting>
  <conditionalFormatting sqref="AQ11:AQ34">
    <cfRule type="cellIs" dxfId="1287" priority="26" operator="greaterThan">
      <formula>1179</formula>
    </cfRule>
  </conditionalFormatting>
  <conditionalFormatting sqref="AQ11:AQ34">
    <cfRule type="cellIs" dxfId="1286" priority="25" operator="greaterThan">
      <formula>99</formula>
    </cfRule>
  </conditionalFormatting>
  <conditionalFormatting sqref="AQ11:AQ34">
    <cfRule type="cellIs" dxfId="1285" priority="24" operator="greaterThan">
      <formula>0.99</formula>
    </cfRule>
  </conditionalFormatting>
  <conditionalFormatting sqref="Z11:Z15 Z34">
    <cfRule type="containsText" dxfId="1284" priority="20" operator="containsText" text="N/A">
      <formula>NOT(ISERROR(SEARCH("N/A",Z11)))</formula>
    </cfRule>
    <cfRule type="cellIs" dxfId="1283" priority="23" operator="equal">
      <formula>0</formula>
    </cfRule>
  </conditionalFormatting>
  <conditionalFormatting sqref="Z11:Z15 Z34">
    <cfRule type="cellIs" dxfId="1282" priority="22" operator="greaterThanOrEqual">
      <formula>1185</formula>
    </cfRule>
  </conditionalFormatting>
  <conditionalFormatting sqref="Z11:Z15 Z34">
    <cfRule type="cellIs" dxfId="1281" priority="21" operator="between">
      <formula>0.1</formula>
      <formula>1184</formula>
    </cfRule>
  </conditionalFormatting>
  <conditionalFormatting sqref="AJ11:AN35">
    <cfRule type="cellIs" dxfId="1280" priority="19" operator="equal">
      <formula>0</formula>
    </cfRule>
  </conditionalFormatting>
  <conditionalFormatting sqref="AJ11:AN35">
    <cfRule type="cellIs" dxfId="1279" priority="18" operator="greaterThan">
      <formula>1179</formula>
    </cfRule>
  </conditionalFormatting>
  <conditionalFormatting sqref="AJ11:AN35">
    <cfRule type="cellIs" dxfId="1278" priority="17" operator="greaterThan">
      <formula>99</formula>
    </cfRule>
  </conditionalFormatting>
  <conditionalFormatting sqref="AJ11:AN35">
    <cfRule type="cellIs" dxfId="1277" priority="16" operator="greaterThan">
      <formula>0.99</formula>
    </cfRule>
  </conditionalFormatting>
  <conditionalFormatting sqref="AP11:AP34">
    <cfRule type="cellIs" dxfId="1276" priority="15" operator="equal">
      <formula>0</formula>
    </cfRule>
  </conditionalFormatting>
  <conditionalFormatting sqref="AP11:AP34">
    <cfRule type="cellIs" dxfId="1275" priority="14" operator="greaterThan">
      <formula>1179</formula>
    </cfRule>
  </conditionalFormatting>
  <conditionalFormatting sqref="AP11:AP34">
    <cfRule type="cellIs" dxfId="1274" priority="13" operator="greaterThan">
      <formula>99</formula>
    </cfRule>
  </conditionalFormatting>
  <conditionalFormatting sqref="AP11:AP34">
    <cfRule type="cellIs" dxfId="1273" priority="12" operator="greaterThan">
      <formula>0.99</formula>
    </cfRule>
  </conditionalFormatting>
  <conditionalFormatting sqref="AH32:AH34">
    <cfRule type="cellIs" dxfId="1272" priority="10" operator="greaterThan">
      <formula>$AH$8</formula>
    </cfRule>
    <cfRule type="cellIs" dxfId="1271" priority="11" operator="greaterThan">
      <formula>$AH$8</formula>
    </cfRule>
  </conditionalFormatting>
  <conditionalFormatting sqref="AI11:AI34">
    <cfRule type="cellIs" dxfId="1270" priority="9" operator="greaterThan">
      <formula>$AI$8</formula>
    </cfRule>
  </conditionalFormatting>
  <conditionalFormatting sqref="AL11:AL31 AL32:AN34">
    <cfRule type="cellIs" dxfId="1269" priority="8" operator="equal">
      <formula>0</formula>
    </cfRule>
  </conditionalFormatting>
  <conditionalFormatting sqref="AL11:AL31 AL32:AN34">
    <cfRule type="cellIs" dxfId="1268" priority="7" operator="greaterThan">
      <formula>1179</formula>
    </cfRule>
  </conditionalFormatting>
  <conditionalFormatting sqref="AL11:AL31 AL32:AN34">
    <cfRule type="cellIs" dxfId="1267" priority="6" operator="greaterThan">
      <formula>99</formula>
    </cfRule>
  </conditionalFormatting>
  <conditionalFormatting sqref="AL11:AL31 AL32:AN34">
    <cfRule type="cellIs" dxfId="1266" priority="5" operator="greaterThan">
      <formula>0.99</formula>
    </cfRule>
  </conditionalFormatting>
  <conditionalFormatting sqref="AM16:AM34">
    <cfRule type="cellIs" dxfId="1265" priority="4" operator="equal">
      <formula>0</formula>
    </cfRule>
  </conditionalFormatting>
  <conditionalFormatting sqref="AM16:AM34">
    <cfRule type="cellIs" dxfId="1264" priority="3" operator="greaterThan">
      <formula>1179</formula>
    </cfRule>
  </conditionalFormatting>
  <conditionalFormatting sqref="AM16:AM34">
    <cfRule type="cellIs" dxfId="1263" priority="2" operator="greaterThan">
      <formula>99</formula>
    </cfRule>
  </conditionalFormatting>
  <conditionalFormatting sqref="AM16:AM34">
    <cfRule type="cellIs" dxfId="1262"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AUG 1</vt:lpstr>
      <vt:lpstr>AUG 2</vt:lpstr>
      <vt:lpstr>AUG 3</vt:lpstr>
      <vt:lpstr>AUG 4</vt:lpstr>
      <vt:lpstr>AUG 5</vt:lpstr>
      <vt:lpstr>AUG 6</vt:lpstr>
      <vt:lpstr>AUG 7</vt:lpstr>
      <vt:lpstr>AUG 8</vt:lpstr>
      <vt:lpstr>AUG 9</vt:lpstr>
      <vt:lpstr>AUG 10</vt:lpstr>
      <vt:lpstr>AUG 11</vt:lpstr>
      <vt:lpstr>AUG 12</vt:lpstr>
      <vt:lpstr>AUG 13</vt:lpstr>
      <vt:lpstr>AUG 14</vt:lpstr>
      <vt:lpstr>AUG 15</vt:lpstr>
      <vt:lpstr>AUG 16</vt:lpstr>
      <vt:lpstr>AUG 17</vt:lpstr>
      <vt:lpstr>AUG 18</vt:lpstr>
      <vt:lpstr>AUG 19</vt:lpstr>
      <vt:lpstr>AUG 20</vt:lpstr>
      <vt:lpstr>AUG 21</vt:lpstr>
      <vt:lpstr>AUG 22</vt:lpstr>
      <vt:lpstr>AUG 23</vt:lpstr>
      <vt:lpstr>AUG 24</vt:lpstr>
      <vt:lpstr>AUG 25</vt:lpstr>
      <vt:lpstr>AUG 26</vt:lpstr>
      <vt:lpstr>AUG 27</vt:lpstr>
      <vt:lpstr>AUG 28</vt:lpstr>
      <vt:lpstr>AUG 29</vt:lpstr>
      <vt:lpstr>AUG 30</vt:lpstr>
      <vt:lpstr>AUG 31</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villamorbooster</dc:creator>
  <cp:lastModifiedBy>Fidel A. Ramos</cp:lastModifiedBy>
  <cp:lastPrinted>2016-06-08T16:12:31Z</cp:lastPrinted>
  <dcterms:created xsi:type="dcterms:W3CDTF">2014-06-30T06:13:27Z</dcterms:created>
  <dcterms:modified xsi:type="dcterms:W3CDTF">2016-08-31T16:07:12Z</dcterms:modified>
</cp:coreProperties>
</file>