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776" firstSheet="16" activeTab="29"/>
  </bookViews>
  <sheets>
    <sheet name="SEPT 1" sheetId="457" r:id="rId1"/>
    <sheet name="SEPT 2" sheetId="460" r:id="rId2"/>
    <sheet name="SEPT 3" sheetId="461" r:id="rId3"/>
    <sheet name="SEPT 4" sheetId="462" r:id="rId4"/>
    <sheet name="SEPT 5" sheetId="463" r:id="rId5"/>
    <sheet name="SEPT 6" sheetId="464" r:id="rId6"/>
    <sheet name="SEPT 7" sheetId="465" r:id="rId7"/>
    <sheet name="SEPT 8" sheetId="466" r:id="rId8"/>
    <sheet name="SEPT 9" sheetId="467" r:id="rId9"/>
    <sheet name="SEPT 10" sheetId="468" r:id="rId10"/>
    <sheet name="SEPT 11" sheetId="469" r:id="rId11"/>
    <sheet name="SEPT 12" sheetId="470" r:id="rId12"/>
    <sheet name="SEPT 13" sheetId="471" r:id="rId13"/>
    <sheet name="SEPT 14" sheetId="472" r:id="rId14"/>
    <sheet name="SEPT 15" sheetId="473" r:id="rId15"/>
    <sheet name="SEPT 16" sheetId="474" r:id="rId16"/>
    <sheet name="SEPT 17" sheetId="476" r:id="rId17"/>
    <sheet name="SEPT 18" sheetId="477" r:id="rId18"/>
    <sheet name="SEPT 19" sheetId="478" r:id="rId19"/>
    <sheet name="SEPT 20" sheetId="479" r:id="rId20"/>
    <sheet name="SEPT 21" sheetId="480" r:id="rId21"/>
    <sheet name="SEPT 22" sheetId="481" r:id="rId22"/>
    <sheet name="SEPT 23" sheetId="482" r:id="rId23"/>
    <sheet name="SEPT 24" sheetId="483" r:id="rId24"/>
    <sheet name="SEPT 25" sheetId="484" r:id="rId25"/>
    <sheet name="SEPT 26" sheetId="485" r:id="rId26"/>
    <sheet name="SEPT 27" sheetId="486" r:id="rId27"/>
    <sheet name="SEPT 28" sheetId="487" r:id="rId28"/>
    <sheet name="SEPT 29" sheetId="489" r:id="rId29"/>
    <sheet name="SEPT 30" sheetId="490" r:id="rId30"/>
  </sheets>
  <externalReferences>
    <externalReference r:id="rId31"/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P10" i="490" l="1"/>
  <c r="AG10" i="490"/>
  <c r="AG8" i="490" s="1"/>
  <c r="Q10" i="490"/>
  <c r="AR35" i="490"/>
  <c r="AQ34" i="490"/>
  <c r="AH34" i="490"/>
  <c r="V34" i="490"/>
  <c r="R34" i="490"/>
  <c r="T34" i="490" s="1"/>
  <c r="J34" i="490"/>
  <c r="K34" i="490" s="1"/>
  <c r="G34" i="490"/>
  <c r="E34" i="490"/>
  <c r="AQ33" i="490"/>
  <c r="AH33" i="490"/>
  <c r="V33" i="490"/>
  <c r="R33" i="490"/>
  <c r="T33" i="490" s="1"/>
  <c r="J33" i="490"/>
  <c r="K33" i="490" s="1"/>
  <c r="G33" i="490"/>
  <c r="E33" i="490"/>
  <c r="AW32" i="490"/>
  <c r="AQ32" i="490"/>
  <c r="AH32" i="490"/>
  <c r="V32" i="490"/>
  <c r="R32" i="490"/>
  <c r="K32" i="490"/>
  <c r="J32" i="490"/>
  <c r="I32" i="490"/>
  <c r="G32" i="490"/>
  <c r="E32" i="490"/>
  <c r="AQ31" i="490"/>
  <c r="AH31" i="490"/>
  <c r="V31" i="490"/>
  <c r="R31" i="490"/>
  <c r="K31" i="490"/>
  <c r="J31" i="490"/>
  <c r="I31" i="490"/>
  <c r="G31" i="490"/>
  <c r="E31" i="490"/>
  <c r="AQ30" i="490"/>
  <c r="AH30" i="490"/>
  <c r="V30" i="490"/>
  <c r="R30" i="490"/>
  <c r="K30" i="490"/>
  <c r="J30" i="490"/>
  <c r="I30" i="490"/>
  <c r="G30" i="490"/>
  <c r="E30" i="490"/>
  <c r="AQ29" i="490"/>
  <c r="AH29" i="490"/>
  <c r="V29" i="490"/>
  <c r="R29" i="490"/>
  <c r="K29" i="490"/>
  <c r="J29" i="490"/>
  <c r="I29" i="490"/>
  <c r="G29" i="490"/>
  <c r="E29" i="490"/>
  <c r="AQ28" i="490"/>
  <c r="AH28" i="490"/>
  <c r="V28" i="490"/>
  <c r="R28" i="490"/>
  <c r="S28" i="490" s="1"/>
  <c r="K28" i="490"/>
  <c r="J28" i="490"/>
  <c r="I28" i="490"/>
  <c r="G28" i="490"/>
  <c r="E28" i="490"/>
  <c r="AQ27" i="490"/>
  <c r="AH27" i="490"/>
  <c r="V27" i="490"/>
  <c r="R27" i="490"/>
  <c r="T27" i="490" s="1"/>
  <c r="K27" i="490"/>
  <c r="J27" i="490"/>
  <c r="I27" i="490"/>
  <c r="G27" i="490"/>
  <c r="E27" i="490"/>
  <c r="AQ26" i="490"/>
  <c r="AH26" i="490"/>
  <c r="V26" i="490"/>
  <c r="R26" i="490"/>
  <c r="K26" i="490"/>
  <c r="J26" i="490"/>
  <c r="I26" i="490"/>
  <c r="G26" i="490"/>
  <c r="E26" i="490"/>
  <c r="AQ25" i="490"/>
  <c r="AH25" i="490"/>
  <c r="V25" i="490"/>
  <c r="R25" i="490"/>
  <c r="S25" i="490" s="1"/>
  <c r="K25" i="490"/>
  <c r="J25" i="490"/>
  <c r="I25" i="490"/>
  <c r="G25" i="490"/>
  <c r="E25" i="490"/>
  <c r="AQ24" i="490"/>
  <c r="AH24" i="490"/>
  <c r="V24" i="490"/>
  <c r="R24" i="490"/>
  <c r="K24" i="490"/>
  <c r="J24" i="490"/>
  <c r="I24" i="490"/>
  <c r="G24" i="490"/>
  <c r="E24" i="490"/>
  <c r="AQ23" i="490"/>
  <c r="AH23" i="490"/>
  <c r="V23" i="490"/>
  <c r="R23" i="490"/>
  <c r="T23" i="490" s="1"/>
  <c r="K23" i="490"/>
  <c r="J23" i="490"/>
  <c r="I23" i="490"/>
  <c r="G23" i="490"/>
  <c r="E23" i="490"/>
  <c r="AQ22" i="490"/>
  <c r="AH22" i="490"/>
  <c r="V22" i="490"/>
  <c r="R22" i="490"/>
  <c r="K22" i="490"/>
  <c r="J22" i="490"/>
  <c r="I22" i="490"/>
  <c r="G22" i="490"/>
  <c r="E22" i="490"/>
  <c r="AQ21" i="490"/>
  <c r="AH21" i="490"/>
  <c r="V21" i="490"/>
  <c r="R21" i="490"/>
  <c r="K21" i="490"/>
  <c r="J21" i="490"/>
  <c r="I21" i="490"/>
  <c r="G21" i="490"/>
  <c r="E21" i="490"/>
  <c r="AQ20" i="490"/>
  <c r="AH20" i="490"/>
  <c r="V20" i="490"/>
  <c r="R20" i="490"/>
  <c r="T20" i="490" s="1"/>
  <c r="K20" i="490"/>
  <c r="J20" i="490"/>
  <c r="I20" i="490"/>
  <c r="G20" i="490"/>
  <c r="E20" i="490"/>
  <c r="AQ19" i="490"/>
  <c r="AH19" i="490"/>
  <c r="V19" i="490"/>
  <c r="R19" i="490"/>
  <c r="K19" i="490"/>
  <c r="J19" i="490"/>
  <c r="I19" i="490"/>
  <c r="G19" i="490"/>
  <c r="E19" i="490"/>
  <c r="AQ18" i="490"/>
  <c r="AH18" i="490"/>
  <c r="V18" i="490"/>
  <c r="R18" i="490"/>
  <c r="S18" i="490" s="1"/>
  <c r="K18" i="490"/>
  <c r="J18" i="490"/>
  <c r="I18" i="490"/>
  <c r="G18" i="490"/>
  <c r="E18" i="490"/>
  <c r="AQ17" i="490"/>
  <c r="AH17" i="490"/>
  <c r="V17" i="490"/>
  <c r="R17" i="490"/>
  <c r="T17" i="490" s="1"/>
  <c r="K17" i="490"/>
  <c r="J17" i="490"/>
  <c r="I17" i="490"/>
  <c r="G17" i="490"/>
  <c r="E17" i="490"/>
  <c r="AQ16" i="490"/>
  <c r="AH16" i="490"/>
  <c r="V16" i="490"/>
  <c r="R16" i="490"/>
  <c r="S16" i="490" s="1"/>
  <c r="K16" i="490"/>
  <c r="J16" i="490"/>
  <c r="I16" i="490"/>
  <c r="G16" i="490"/>
  <c r="E16" i="490"/>
  <c r="AQ15" i="490"/>
  <c r="AH15" i="490"/>
  <c r="V15" i="490"/>
  <c r="R15" i="490"/>
  <c r="K15" i="490"/>
  <c r="J15" i="490"/>
  <c r="I15" i="490"/>
  <c r="G15" i="490"/>
  <c r="E15" i="490"/>
  <c r="AQ14" i="490"/>
  <c r="AH14" i="490"/>
  <c r="V14" i="490"/>
  <c r="R14" i="490"/>
  <c r="T14" i="490" s="1"/>
  <c r="K14" i="490"/>
  <c r="J14" i="490"/>
  <c r="I14" i="490"/>
  <c r="G14" i="490"/>
  <c r="E14" i="490"/>
  <c r="AQ13" i="490"/>
  <c r="AH13" i="490"/>
  <c r="V13" i="490"/>
  <c r="R13" i="490"/>
  <c r="T13" i="490" s="1"/>
  <c r="K13" i="490"/>
  <c r="J13" i="490"/>
  <c r="I13" i="490"/>
  <c r="G13" i="490"/>
  <c r="E13" i="490"/>
  <c r="AQ12" i="490"/>
  <c r="AH12" i="490"/>
  <c r="V12" i="490"/>
  <c r="R12" i="490"/>
  <c r="K12" i="490"/>
  <c r="J12" i="490"/>
  <c r="I12" i="490"/>
  <c r="G12" i="490"/>
  <c r="E12" i="490"/>
  <c r="V11" i="490"/>
  <c r="K11" i="490"/>
  <c r="J11" i="490"/>
  <c r="I11" i="490"/>
  <c r="G11" i="490"/>
  <c r="E11" i="490"/>
  <c r="AP35" i="490"/>
  <c r="AH11" i="490"/>
  <c r="R11" i="490"/>
  <c r="S32" i="490" l="1"/>
  <c r="T32" i="490"/>
  <c r="AI32" i="490" s="1"/>
  <c r="T31" i="490"/>
  <c r="AI31" i="490" s="1"/>
  <c r="S31" i="490"/>
  <c r="S30" i="490"/>
  <c r="T30" i="490"/>
  <c r="AI30" i="490" s="1"/>
  <c r="T29" i="490"/>
  <c r="AI29" i="490" s="1"/>
  <c r="S29" i="490"/>
  <c r="T28" i="490"/>
  <c r="AI28" i="490" s="1"/>
  <c r="AI27" i="490"/>
  <c r="S27" i="490"/>
  <c r="S26" i="490"/>
  <c r="T26" i="490"/>
  <c r="AI26" i="490" s="1"/>
  <c r="T25" i="490"/>
  <c r="AI25" i="490" s="1"/>
  <c r="S24" i="490"/>
  <c r="T24" i="490"/>
  <c r="AI24" i="490" s="1"/>
  <c r="AI23" i="490"/>
  <c r="S23" i="490"/>
  <c r="S22" i="490"/>
  <c r="T22" i="490"/>
  <c r="AI22" i="490" s="1"/>
  <c r="S21" i="490"/>
  <c r="T21" i="490"/>
  <c r="AI21" i="490" s="1"/>
  <c r="AI20" i="490"/>
  <c r="S20" i="490"/>
  <c r="S19" i="490"/>
  <c r="T19" i="490"/>
  <c r="AI19" i="490" s="1"/>
  <c r="T18" i="490"/>
  <c r="AI18" i="490" s="1"/>
  <c r="AI17" i="490"/>
  <c r="S17" i="490"/>
  <c r="S15" i="490"/>
  <c r="T16" i="490"/>
  <c r="AI16" i="490" s="1"/>
  <c r="T15" i="490"/>
  <c r="AI15" i="490" s="1"/>
  <c r="AI14" i="490"/>
  <c r="AI13" i="490"/>
  <c r="S14" i="490"/>
  <c r="S13" i="490"/>
  <c r="S12" i="490"/>
  <c r="T12" i="490"/>
  <c r="AI12" i="490" s="1"/>
  <c r="AI34" i="490"/>
  <c r="AI33" i="490"/>
  <c r="R35" i="490"/>
  <c r="T11" i="490"/>
  <c r="S11" i="490"/>
  <c r="AH35" i="490"/>
  <c r="AQ11" i="490"/>
  <c r="AQ35" i="490" s="1"/>
  <c r="I33" i="490"/>
  <c r="S33" i="490"/>
  <c r="I34" i="490"/>
  <c r="S34" i="490"/>
  <c r="AG35" i="490"/>
  <c r="T35" i="490" l="1"/>
  <c r="S35" i="490"/>
  <c r="AI11" i="490"/>
  <c r="AI35" i="490"/>
  <c r="AP10" i="489" l="1"/>
  <c r="AP35" i="489" s="1"/>
  <c r="AG10" i="489"/>
  <c r="Q10" i="489"/>
  <c r="AR35" i="489"/>
  <c r="AQ34" i="489"/>
  <c r="AH34" i="489"/>
  <c r="V34" i="489"/>
  <c r="R34" i="489"/>
  <c r="T34" i="489" s="1"/>
  <c r="J34" i="489"/>
  <c r="K34" i="489" s="1"/>
  <c r="G34" i="489"/>
  <c r="E34" i="489"/>
  <c r="AQ33" i="489"/>
  <c r="AH33" i="489"/>
  <c r="V33" i="489"/>
  <c r="R33" i="489"/>
  <c r="T33" i="489" s="1"/>
  <c r="J33" i="489"/>
  <c r="K33" i="489" s="1"/>
  <c r="G33" i="489"/>
  <c r="E33" i="489"/>
  <c r="AW32" i="489"/>
  <c r="AQ32" i="489"/>
  <c r="AH32" i="489"/>
  <c r="V32" i="489"/>
  <c r="R32" i="489"/>
  <c r="K32" i="489"/>
  <c r="J32" i="489"/>
  <c r="I32" i="489"/>
  <c r="G32" i="489"/>
  <c r="E32" i="489"/>
  <c r="AQ31" i="489"/>
  <c r="AH31" i="489"/>
  <c r="V31" i="489"/>
  <c r="R31" i="489"/>
  <c r="S31" i="489" s="1"/>
  <c r="K31" i="489"/>
  <c r="J31" i="489"/>
  <c r="I31" i="489"/>
  <c r="G31" i="489"/>
  <c r="E31" i="489"/>
  <c r="AQ30" i="489"/>
  <c r="AH30" i="489"/>
  <c r="V30" i="489"/>
  <c r="R30" i="489"/>
  <c r="S30" i="489" s="1"/>
  <c r="K30" i="489"/>
  <c r="J30" i="489"/>
  <c r="I30" i="489"/>
  <c r="G30" i="489"/>
  <c r="E30" i="489"/>
  <c r="AQ29" i="489"/>
  <c r="AH29" i="489"/>
  <c r="V29" i="489"/>
  <c r="R29" i="489"/>
  <c r="T29" i="489" s="1"/>
  <c r="K29" i="489"/>
  <c r="J29" i="489"/>
  <c r="I29" i="489"/>
  <c r="G29" i="489"/>
  <c r="E29" i="489"/>
  <c r="AQ28" i="489"/>
  <c r="AH28" i="489"/>
  <c r="V28" i="489"/>
  <c r="R28" i="489"/>
  <c r="T28" i="489" s="1"/>
  <c r="K28" i="489"/>
  <c r="J28" i="489"/>
  <c r="I28" i="489"/>
  <c r="G28" i="489"/>
  <c r="E28" i="489"/>
  <c r="AQ27" i="489"/>
  <c r="AH27" i="489"/>
  <c r="V27" i="489"/>
  <c r="R27" i="489"/>
  <c r="T27" i="489" s="1"/>
  <c r="K27" i="489"/>
  <c r="J27" i="489"/>
  <c r="I27" i="489"/>
  <c r="G27" i="489"/>
  <c r="E27" i="489"/>
  <c r="AQ26" i="489"/>
  <c r="AH26" i="489"/>
  <c r="V26" i="489"/>
  <c r="R26" i="489"/>
  <c r="T26" i="489" s="1"/>
  <c r="K26" i="489"/>
  <c r="J26" i="489"/>
  <c r="I26" i="489"/>
  <c r="G26" i="489"/>
  <c r="E26" i="489"/>
  <c r="AQ25" i="489"/>
  <c r="AH25" i="489"/>
  <c r="V25" i="489"/>
  <c r="R25" i="489"/>
  <c r="T25" i="489" s="1"/>
  <c r="K25" i="489"/>
  <c r="J25" i="489"/>
  <c r="I25" i="489"/>
  <c r="G25" i="489"/>
  <c r="E25" i="489"/>
  <c r="AQ24" i="489"/>
  <c r="AH24" i="489"/>
  <c r="V24" i="489"/>
  <c r="R24" i="489"/>
  <c r="T24" i="489" s="1"/>
  <c r="K24" i="489"/>
  <c r="J24" i="489"/>
  <c r="I24" i="489"/>
  <c r="G24" i="489"/>
  <c r="E24" i="489"/>
  <c r="AQ23" i="489"/>
  <c r="AH23" i="489"/>
  <c r="V23" i="489"/>
  <c r="R23" i="489"/>
  <c r="K23" i="489"/>
  <c r="J23" i="489"/>
  <c r="I23" i="489"/>
  <c r="G23" i="489"/>
  <c r="E23" i="489"/>
  <c r="AQ22" i="489"/>
  <c r="AH22" i="489"/>
  <c r="V22" i="489"/>
  <c r="R22" i="489"/>
  <c r="T22" i="489" s="1"/>
  <c r="K22" i="489"/>
  <c r="J22" i="489"/>
  <c r="I22" i="489"/>
  <c r="G22" i="489"/>
  <c r="E22" i="489"/>
  <c r="AQ21" i="489"/>
  <c r="AH21" i="489"/>
  <c r="V21" i="489"/>
  <c r="R21" i="489"/>
  <c r="K21" i="489"/>
  <c r="J21" i="489"/>
  <c r="I21" i="489"/>
  <c r="G21" i="489"/>
  <c r="E21" i="489"/>
  <c r="AQ20" i="489"/>
  <c r="AH20" i="489"/>
  <c r="V20" i="489"/>
  <c r="R20" i="489"/>
  <c r="S20" i="489" s="1"/>
  <c r="K20" i="489"/>
  <c r="J20" i="489"/>
  <c r="I20" i="489"/>
  <c r="G20" i="489"/>
  <c r="E20" i="489"/>
  <c r="AQ19" i="489"/>
  <c r="AH19" i="489"/>
  <c r="V19" i="489"/>
  <c r="R19" i="489"/>
  <c r="T19" i="489" s="1"/>
  <c r="K19" i="489"/>
  <c r="J19" i="489"/>
  <c r="I19" i="489"/>
  <c r="G19" i="489"/>
  <c r="E19" i="489"/>
  <c r="AQ18" i="489"/>
  <c r="AH18" i="489"/>
  <c r="V18" i="489"/>
  <c r="R18" i="489"/>
  <c r="T18" i="489" s="1"/>
  <c r="K18" i="489"/>
  <c r="J18" i="489"/>
  <c r="I18" i="489"/>
  <c r="G18" i="489"/>
  <c r="E18" i="489"/>
  <c r="AQ17" i="489"/>
  <c r="AH17" i="489"/>
  <c r="V17" i="489"/>
  <c r="R17" i="489"/>
  <c r="K17" i="489"/>
  <c r="J17" i="489"/>
  <c r="I17" i="489"/>
  <c r="G17" i="489"/>
  <c r="E17" i="489"/>
  <c r="AQ16" i="489"/>
  <c r="AH16" i="489"/>
  <c r="V16" i="489"/>
  <c r="R16" i="489"/>
  <c r="T16" i="489" s="1"/>
  <c r="K16" i="489"/>
  <c r="J16" i="489"/>
  <c r="I16" i="489"/>
  <c r="G16" i="489"/>
  <c r="E16" i="489"/>
  <c r="AQ15" i="489"/>
  <c r="AH15" i="489"/>
  <c r="V15" i="489"/>
  <c r="R15" i="489"/>
  <c r="T15" i="489" s="1"/>
  <c r="K15" i="489"/>
  <c r="J15" i="489"/>
  <c r="I15" i="489"/>
  <c r="G15" i="489"/>
  <c r="E15" i="489"/>
  <c r="AQ14" i="489"/>
  <c r="AH14" i="489"/>
  <c r="V14" i="489"/>
  <c r="R14" i="489"/>
  <c r="T14" i="489" s="1"/>
  <c r="K14" i="489"/>
  <c r="J14" i="489"/>
  <c r="I14" i="489"/>
  <c r="G14" i="489"/>
  <c r="E14" i="489"/>
  <c r="AQ13" i="489"/>
  <c r="AH13" i="489"/>
  <c r="V13" i="489"/>
  <c r="R13" i="489"/>
  <c r="K13" i="489"/>
  <c r="J13" i="489"/>
  <c r="I13" i="489"/>
  <c r="G13" i="489"/>
  <c r="E13" i="489"/>
  <c r="AQ12" i="489"/>
  <c r="AH12" i="489"/>
  <c r="V12" i="489"/>
  <c r="R12" i="489"/>
  <c r="T12" i="489" s="1"/>
  <c r="K12" i="489"/>
  <c r="J12" i="489"/>
  <c r="I12" i="489"/>
  <c r="G12" i="489"/>
  <c r="E12" i="489"/>
  <c r="V11" i="489"/>
  <c r="J11" i="489"/>
  <c r="K11" i="489" s="1"/>
  <c r="I11" i="489"/>
  <c r="G11" i="489"/>
  <c r="E11" i="489"/>
  <c r="AH11" i="489"/>
  <c r="R11" i="489"/>
  <c r="AG8" i="489"/>
  <c r="T32" i="489" l="1"/>
  <c r="AI32" i="489" s="1"/>
  <c r="S32" i="489"/>
  <c r="T31" i="489"/>
  <c r="AI31" i="489" s="1"/>
  <c r="T30" i="489"/>
  <c r="AI30" i="489" s="1"/>
  <c r="AI29" i="489"/>
  <c r="S29" i="489"/>
  <c r="AI28" i="489"/>
  <c r="S28" i="489"/>
  <c r="AI27" i="489"/>
  <c r="S27" i="489"/>
  <c r="AI26" i="489"/>
  <c r="AI25" i="489"/>
  <c r="S26" i="489"/>
  <c r="S25" i="489"/>
  <c r="AI24" i="489"/>
  <c r="S24" i="489"/>
  <c r="S23" i="489"/>
  <c r="T23" i="489"/>
  <c r="AI23" i="489" s="1"/>
  <c r="AI22" i="489"/>
  <c r="AI19" i="489"/>
  <c r="AI18" i="489"/>
  <c r="S22" i="489"/>
  <c r="S21" i="489"/>
  <c r="T21" i="489"/>
  <c r="AI21" i="489" s="1"/>
  <c r="T20" i="489"/>
  <c r="AI20" i="489" s="1"/>
  <c r="S19" i="489"/>
  <c r="S18" i="489"/>
  <c r="S17" i="489"/>
  <c r="T17" i="489"/>
  <c r="AI17" i="489" s="1"/>
  <c r="AI15" i="489"/>
  <c r="AI16" i="489"/>
  <c r="S15" i="489"/>
  <c r="S16" i="489"/>
  <c r="AI14" i="489"/>
  <c r="S13" i="489"/>
  <c r="S14" i="489"/>
  <c r="T13" i="489"/>
  <c r="AI13" i="489" s="1"/>
  <c r="AI12" i="489"/>
  <c r="S12" i="489"/>
  <c r="AI34" i="489"/>
  <c r="AI33" i="489"/>
  <c r="R35" i="489"/>
  <c r="T11" i="489"/>
  <c r="S11" i="489"/>
  <c r="AH35" i="489"/>
  <c r="AQ11" i="489"/>
  <c r="AQ35" i="489" s="1"/>
  <c r="I33" i="489"/>
  <c r="S33" i="489"/>
  <c r="I34" i="489"/>
  <c r="S34" i="489"/>
  <c r="AG35" i="489"/>
  <c r="R30" i="487"/>
  <c r="T35" i="489" l="1"/>
  <c r="AI35" i="489" s="1"/>
  <c r="S35" i="489"/>
  <c r="AI11" i="489"/>
  <c r="AP10" i="487" l="1"/>
  <c r="AP35" i="487" s="1"/>
  <c r="AG10" i="487"/>
  <c r="AG35" i="487" s="1"/>
  <c r="Q10" i="487"/>
  <c r="R11" i="487" s="1"/>
  <c r="AR35" i="487"/>
  <c r="AQ34" i="487"/>
  <c r="AH34" i="487"/>
  <c r="V34" i="487"/>
  <c r="R34" i="487"/>
  <c r="S34" i="487" s="1"/>
  <c r="J34" i="487"/>
  <c r="K34" i="487" s="1"/>
  <c r="G34" i="487"/>
  <c r="E34" i="487"/>
  <c r="AQ33" i="487"/>
  <c r="AH33" i="487"/>
  <c r="V33" i="487"/>
  <c r="R33" i="487"/>
  <c r="T33" i="487" s="1"/>
  <c r="J33" i="487"/>
  <c r="K33" i="487" s="1"/>
  <c r="G33" i="487"/>
  <c r="E33" i="487"/>
  <c r="AW32" i="487"/>
  <c r="AQ32" i="487"/>
  <c r="AH32" i="487"/>
  <c r="V32" i="487"/>
  <c r="R32" i="487"/>
  <c r="T32" i="487" s="1"/>
  <c r="J32" i="487"/>
  <c r="I32" i="487" s="1"/>
  <c r="G32" i="487"/>
  <c r="E32" i="487"/>
  <c r="AQ31" i="487"/>
  <c r="AH31" i="487"/>
  <c r="V31" i="487"/>
  <c r="R31" i="487"/>
  <c r="T31" i="487" s="1"/>
  <c r="J31" i="487"/>
  <c r="K31" i="487" s="1"/>
  <c r="G31" i="487"/>
  <c r="E31" i="487"/>
  <c r="AQ30" i="487"/>
  <c r="AH30" i="487"/>
  <c r="V30" i="487"/>
  <c r="T30" i="487"/>
  <c r="J30" i="487"/>
  <c r="K30" i="487" s="1"/>
  <c r="G30" i="487"/>
  <c r="E30" i="487"/>
  <c r="AQ29" i="487"/>
  <c r="AH29" i="487"/>
  <c r="V29" i="487"/>
  <c r="R29" i="487"/>
  <c r="S29" i="487" s="1"/>
  <c r="J29" i="487"/>
  <c r="K29" i="487" s="1"/>
  <c r="G29" i="487"/>
  <c r="E29" i="487"/>
  <c r="AQ28" i="487"/>
  <c r="AH28" i="487"/>
  <c r="V28" i="487"/>
  <c r="R28" i="487"/>
  <c r="T28" i="487" s="1"/>
  <c r="J28" i="487"/>
  <c r="K28" i="487" s="1"/>
  <c r="G28" i="487"/>
  <c r="E28" i="487"/>
  <c r="AQ27" i="487"/>
  <c r="AH27" i="487"/>
  <c r="V27" i="487"/>
  <c r="R27" i="487"/>
  <c r="T27" i="487" s="1"/>
  <c r="J27" i="487"/>
  <c r="I27" i="487" s="1"/>
  <c r="G27" i="487"/>
  <c r="E27" i="487"/>
  <c r="AQ26" i="487"/>
  <c r="AH26" i="487"/>
  <c r="V26" i="487"/>
  <c r="R26" i="487"/>
  <c r="S26" i="487" s="1"/>
  <c r="J26" i="487"/>
  <c r="K26" i="487" s="1"/>
  <c r="G26" i="487"/>
  <c r="E26" i="487"/>
  <c r="AQ25" i="487"/>
  <c r="AH25" i="487"/>
  <c r="V25" i="487"/>
  <c r="R25" i="487"/>
  <c r="S25" i="487" s="1"/>
  <c r="J25" i="487"/>
  <c r="K25" i="487" s="1"/>
  <c r="G25" i="487"/>
  <c r="E25" i="487"/>
  <c r="AQ24" i="487"/>
  <c r="AH24" i="487"/>
  <c r="V24" i="487"/>
  <c r="R24" i="487"/>
  <c r="S24" i="487" s="1"/>
  <c r="J24" i="487"/>
  <c r="I24" i="487" s="1"/>
  <c r="G24" i="487"/>
  <c r="E24" i="487"/>
  <c r="AQ23" i="487"/>
  <c r="AH23" i="487"/>
  <c r="V23" i="487"/>
  <c r="R23" i="487"/>
  <c r="S23" i="487" s="1"/>
  <c r="J23" i="487"/>
  <c r="K23" i="487" s="1"/>
  <c r="G23" i="487"/>
  <c r="E23" i="487"/>
  <c r="AQ22" i="487"/>
  <c r="AH22" i="487"/>
  <c r="V22" i="487"/>
  <c r="R22" i="487"/>
  <c r="S22" i="487" s="1"/>
  <c r="J22" i="487"/>
  <c r="I22" i="487" s="1"/>
  <c r="G22" i="487"/>
  <c r="E22" i="487"/>
  <c r="AQ21" i="487"/>
  <c r="AH21" i="487"/>
  <c r="V21" i="487"/>
  <c r="R21" i="487"/>
  <c r="S21" i="487" s="1"/>
  <c r="J21" i="487"/>
  <c r="K21" i="487" s="1"/>
  <c r="G21" i="487"/>
  <c r="E21" i="487"/>
  <c r="AQ20" i="487"/>
  <c r="AH20" i="487"/>
  <c r="V20" i="487"/>
  <c r="R20" i="487"/>
  <c r="S20" i="487" s="1"/>
  <c r="J20" i="487"/>
  <c r="I20" i="487" s="1"/>
  <c r="G20" i="487"/>
  <c r="E20" i="487"/>
  <c r="AQ19" i="487"/>
  <c r="AH19" i="487"/>
  <c r="V19" i="487"/>
  <c r="R19" i="487"/>
  <c r="S19" i="487" s="1"/>
  <c r="J19" i="487"/>
  <c r="I19" i="487" s="1"/>
  <c r="G19" i="487"/>
  <c r="E19" i="487"/>
  <c r="AQ18" i="487"/>
  <c r="AH18" i="487"/>
  <c r="V18" i="487"/>
  <c r="R18" i="487"/>
  <c r="S18" i="487" s="1"/>
  <c r="J18" i="487"/>
  <c r="K18" i="487" s="1"/>
  <c r="G18" i="487"/>
  <c r="E18" i="487"/>
  <c r="AQ17" i="487"/>
  <c r="AH17" i="487"/>
  <c r="V17" i="487"/>
  <c r="R17" i="487"/>
  <c r="S17" i="487" s="1"/>
  <c r="J17" i="487"/>
  <c r="K17" i="487" s="1"/>
  <c r="G17" i="487"/>
  <c r="E17" i="487"/>
  <c r="AQ16" i="487"/>
  <c r="AH16" i="487"/>
  <c r="V16" i="487"/>
  <c r="R16" i="487"/>
  <c r="S16" i="487" s="1"/>
  <c r="J16" i="487"/>
  <c r="I16" i="487" s="1"/>
  <c r="G16" i="487"/>
  <c r="E16" i="487"/>
  <c r="AQ15" i="487"/>
  <c r="AH15" i="487"/>
  <c r="V15" i="487"/>
  <c r="R15" i="487"/>
  <c r="S15" i="487" s="1"/>
  <c r="J15" i="487"/>
  <c r="I15" i="487" s="1"/>
  <c r="G15" i="487"/>
  <c r="E15" i="487"/>
  <c r="AQ14" i="487"/>
  <c r="AH14" i="487"/>
  <c r="V14" i="487"/>
  <c r="R14" i="487"/>
  <c r="S14" i="487" s="1"/>
  <c r="J14" i="487"/>
  <c r="K14" i="487" s="1"/>
  <c r="G14" i="487"/>
  <c r="E14" i="487"/>
  <c r="AQ13" i="487"/>
  <c r="AH13" i="487"/>
  <c r="V13" i="487"/>
  <c r="R13" i="487"/>
  <c r="S13" i="487" s="1"/>
  <c r="J13" i="487"/>
  <c r="K13" i="487" s="1"/>
  <c r="G13" i="487"/>
  <c r="E13" i="487"/>
  <c r="AQ12" i="487"/>
  <c r="AH12" i="487"/>
  <c r="V12" i="487"/>
  <c r="R12" i="487"/>
  <c r="S12" i="487" s="1"/>
  <c r="J12" i="487"/>
  <c r="I12" i="487" s="1"/>
  <c r="G12" i="487"/>
  <c r="E12" i="487"/>
  <c r="AH11" i="487"/>
  <c r="V11" i="487"/>
  <c r="J11" i="487"/>
  <c r="K11" i="487" s="1"/>
  <c r="G11" i="487"/>
  <c r="E11" i="487"/>
  <c r="AG8" i="487"/>
  <c r="T26" i="487" l="1"/>
  <c r="T29" i="487"/>
  <c r="AI29" i="487" s="1"/>
  <c r="S30" i="487"/>
  <c r="T25" i="487"/>
  <c r="AI25" i="487" s="1"/>
  <c r="AI28" i="487"/>
  <c r="AI32" i="487"/>
  <c r="I33" i="487"/>
  <c r="I34" i="487"/>
  <c r="T34" i="487"/>
  <c r="AI34" i="487" s="1"/>
  <c r="S27" i="487"/>
  <c r="S31" i="487"/>
  <c r="AI27" i="487"/>
  <c r="AI31" i="487"/>
  <c r="AI26" i="487"/>
  <c r="AI30" i="487"/>
  <c r="AI33" i="487"/>
  <c r="AH35" i="487"/>
  <c r="S28" i="487"/>
  <c r="S32" i="487"/>
  <c r="T13" i="487"/>
  <c r="AI13" i="487" s="1"/>
  <c r="T14" i="487"/>
  <c r="AI14" i="487" s="1"/>
  <c r="T15" i="487"/>
  <c r="AI15" i="487" s="1"/>
  <c r="T16" i="487"/>
  <c r="AI16" i="487" s="1"/>
  <c r="T17" i="487"/>
  <c r="T18" i="487"/>
  <c r="AI18" i="487" s="1"/>
  <c r="T19" i="487"/>
  <c r="AI19" i="487" s="1"/>
  <c r="T20" i="487"/>
  <c r="AI20" i="487" s="1"/>
  <c r="T21" i="487"/>
  <c r="AI21" i="487" s="1"/>
  <c r="T22" i="487"/>
  <c r="AI22" i="487" s="1"/>
  <c r="T23" i="487"/>
  <c r="AI23" i="487" s="1"/>
  <c r="T24" i="487"/>
  <c r="AI24" i="487" s="1"/>
  <c r="AI17" i="487"/>
  <c r="S33" i="487"/>
  <c r="T12" i="487"/>
  <c r="AI12" i="487" s="1"/>
  <c r="R35" i="487"/>
  <c r="T11" i="487"/>
  <c r="S11" i="487"/>
  <c r="AQ11" i="487"/>
  <c r="AQ35" i="487" s="1"/>
  <c r="K12" i="487"/>
  <c r="K15" i="487"/>
  <c r="K16" i="487"/>
  <c r="K19" i="487"/>
  <c r="K20" i="487"/>
  <c r="K22" i="487"/>
  <c r="K24" i="487"/>
  <c r="K27" i="487"/>
  <c r="K32" i="487"/>
  <c r="I11" i="487"/>
  <c r="I13" i="487"/>
  <c r="I14" i="487"/>
  <c r="I17" i="487"/>
  <c r="I18" i="487"/>
  <c r="I21" i="487"/>
  <c r="I23" i="487"/>
  <c r="I25" i="487"/>
  <c r="I26" i="487"/>
  <c r="I28" i="487"/>
  <c r="I29" i="487"/>
  <c r="I30" i="487"/>
  <c r="I31" i="487"/>
  <c r="S35" i="487" l="1"/>
  <c r="T35" i="487"/>
  <c r="AI35" i="487" s="1"/>
  <c r="AI11" i="487"/>
  <c r="AP10" i="486" l="1"/>
  <c r="AG10" i="486"/>
  <c r="AG8" i="486" s="1"/>
  <c r="Q10" i="486"/>
  <c r="R11" i="486" s="1"/>
  <c r="AR35" i="486"/>
  <c r="AQ34" i="486"/>
  <c r="AH34" i="486"/>
  <c r="V34" i="486"/>
  <c r="R34" i="486"/>
  <c r="J34" i="486"/>
  <c r="K34" i="486" s="1"/>
  <c r="I34" i="486"/>
  <c r="G34" i="486"/>
  <c r="E34" i="486"/>
  <c r="AQ33" i="486"/>
  <c r="AH33" i="486"/>
  <c r="V33" i="486"/>
  <c r="R33" i="486"/>
  <c r="J33" i="486"/>
  <c r="K33" i="486" s="1"/>
  <c r="I33" i="486"/>
  <c r="G33" i="486"/>
  <c r="E33" i="486"/>
  <c r="AW32" i="486"/>
  <c r="AQ32" i="486"/>
  <c r="AH32" i="486"/>
  <c r="V32" i="486"/>
  <c r="R32" i="486"/>
  <c r="S32" i="486" s="1"/>
  <c r="J32" i="486"/>
  <c r="I32" i="486" s="1"/>
  <c r="G32" i="486"/>
  <c r="E32" i="486"/>
  <c r="AQ31" i="486"/>
  <c r="AH31" i="486"/>
  <c r="V31" i="486"/>
  <c r="R31" i="486"/>
  <c r="S31" i="486" s="1"/>
  <c r="J31" i="486"/>
  <c r="I31" i="486" s="1"/>
  <c r="G31" i="486"/>
  <c r="E31" i="486"/>
  <c r="AQ30" i="486"/>
  <c r="AH30" i="486"/>
  <c r="V30" i="486"/>
  <c r="R30" i="486"/>
  <c r="S30" i="486" s="1"/>
  <c r="J30" i="486"/>
  <c r="I30" i="486" s="1"/>
  <c r="G30" i="486"/>
  <c r="E30" i="486"/>
  <c r="AQ29" i="486"/>
  <c r="AH29" i="486"/>
  <c r="V29" i="486"/>
  <c r="R29" i="486"/>
  <c r="S29" i="486" s="1"/>
  <c r="J29" i="486"/>
  <c r="I29" i="486" s="1"/>
  <c r="G29" i="486"/>
  <c r="E29" i="486"/>
  <c r="AQ28" i="486"/>
  <c r="AH28" i="486"/>
  <c r="V28" i="486"/>
  <c r="R28" i="486"/>
  <c r="S28" i="486" s="1"/>
  <c r="J28" i="486"/>
  <c r="I28" i="486" s="1"/>
  <c r="G28" i="486"/>
  <c r="E28" i="486"/>
  <c r="AQ27" i="486"/>
  <c r="AH27" i="486"/>
  <c r="V27" i="486"/>
  <c r="R27" i="486"/>
  <c r="S27" i="486" s="1"/>
  <c r="J27" i="486"/>
  <c r="I27" i="486" s="1"/>
  <c r="G27" i="486"/>
  <c r="E27" i="486"/>
  <c r="AQ26" i="486"/>
  <c r="AH26" i="486"/>
  <c r="V26" i="486"/>
  <c r="R26" i="486"/>
  <c r="S26" i="486" s="1"/>
  <c r="J26" i="486"/>
  <c r="I26" i="486" s="1"/>
  <c r="G26" i="486"/>
  <c r="E26" i="486"/>
  <c r="AQ25" i="486"/>
  <c r="AH25" i="486"/>
  <c r="V25" i="486"/>
  <c r="R25" i="486"/>
  <c r="S25" i="486" s="1"/>
  <c r="J25" i="486"/>
  <c r="K25" i="486" s="1"/>
  <c r="G25" i="486"/>
  <c r="E25" i="486"/>
  <c r="AQ24" i="486"/>
  <c r="AH24" i="486"/>
  <c r="V24" i="486"/>
  <c r="R24" i="486"/>
  <c r="S24" i="486" s="1"/>
  <c r="J24" i="486"/>
  <c r="I24" i="486" s="1"/>
  <c r="G24" i="486"/>
  <c r="E24" i="486"/>
  <c r="AQ23" i="486"/>
  <c r="AH23" i="486"/>
  <c r="V23" i="486"/>
  <c r="R23" i="486"/>
  <c r="S23" i="486" s="1"/>
  <c r="J23" i="486"/>
  <c r="K23" i="486" s="1"/>
  <c r="G23" i="486"/>
  <c r="E23" i="486"/>
  <c r="AQ22" i="486"/>
  <c r="AH22" i="486"/>
  <c r="V22" i="486"/>
  <c r="R22" i="486"/>
  <c r="S22" i="486" s="1"/>
  <c r="J22" i="486"/>
  <c r="I22" i="486" s="1"/>
  <c r="G22" i="486"/>
  <c r="E22" i="486"/>
  <c r="AQ21" i="486"/>
  <c r="AH21" i="486"/>
  <c r="V21" i="486"/>
  <c r="R21" i="486"/>
  <c r="S21" i="486" s="1"/>
  <c r="J21" i="486"/>
  <c r="K21" i="486" s="1"/>
  <c r="G21" i="486"/>
  <c r="E21" i="486"/>
  <c r="AQ20" i="486"/>
  <c r="AH20" i="486"/>
  <c r="V20" i="486"/>
  <c r="R20" i="486"/>
  <c r="S20" i="486" s="1"/>
  <c r="J20" i="486"/>
  <c r="I20" i="486" s="1"/>
  <c r="G20" i="486"/>
  <c r="E20" i="486"/>
  <c r="AQ19" i="486"/>
  <c r="AH19" i="486"/>
  <c r="V19" i="486"/>
  <c r="R19" i="486"/>
  <c r="S19" i="486" s="1"/>
  <c r="J19" i="486"/>
  <c r="I19" i="486" s="1"/>
  <c r="G19" i="486"/>
  <c r="E19" i="486"/>
  <c r="AQ18" i="486"/>
  <c r="AH18" i="486"/>
  <c r="V18" i="486"/>
  <c r="R18" i="486"/>
  <c r="S18" i="486" s="1"/>
  <c r="J18" i="486"/>
  <c r="K18" i="486" s="1"/>
  <c r="G18" i="486"/>
  <c r="E18" i="486"/>
  <c r="AQ17" i="486"/>
  <c r="AH17" i="486"/>
  <c r="V17" i="486"/>
  <c r="R17" i="486"/>
  <c r="S17" i="486" s="1"/>
  <c r="J17" i="486"/>
  <c r="K17" i="486" s="1"/>
  <c r="G17" i="486"/>
  <c r="E17" i="486"/>
  <c r="AQ16" i="486"/>
  <c r="AH16" i="486"/>
  <c r="V16" i="486"/>
  <c r="R16" i="486"/>
  <c r="S16" i="486" s="1"/>
  <c r="J16" i="486"/>
  <c r="I16" i="486" s="1"/>
  <c r="G16" i="486"/>
  <c r="E16" i="486"/>
  <c r="AQ15" i="486"/>
  <c r="AH15" i="486"/>
  <c r="V15" i="486"/>
  <c r="R15" i="486"/>
  <c r="S15" i="486" s="1"/>
  <c r="J15" i="486"/>
  <c r="I15" i="486" s="1"/>
  <c r="G15" i="486"/>
  <c r="E15" i="486"/>
  <c r="AQ14" i="486"/>
  <c r="AH14" i="486"/>
  <c r="V14" i="486"/>
  <c r="R14" i="486"/>
  <c r="S14" i="486" s="1"/>
  <c r="J14" i="486"/>
  <c r="K14" i="486" s="1"/>
  <c r="G14" i="486"/>
  <c r="E14" i="486"/>
  <c r="AQ13" i="486"/>
  <c r="AH13" i="486"/>
  <c r="V13" i="486"/>
  <c r="R13" i="486"/>
  <c r="S13" i="486" s="1"/>
  <c r="J13" i="486"/>
  <c r="I13" i="486" s="1"/>
  <c r="G13" i="486"/>
  <c r="E13" i="486"/>
  <c r="AQ12" i="486"/>
  <c r="AH12" i="486"/>
  <c r="V12" i="486"/>
  <c r="R12" i="486"/>
  <c r="S12" i="486" s="1"/>
  <c r="J12" i="486"/>
  <c r="K12" i="486" s="1"/>
  <c r="G12" i="486"/>
  <c r="E12" i="486"/>
  <c r="AH11" i="486"/>
  <c r="V11" i="486"/>
  <c r="J11" i="486"/>
  <c r="I11" i="486" s="1"/>
  <c r="G11" i="486"/>
  <c r="E11" i="486"/>
  <c r="T34" i="486" l="1"/>
  <c r="AI34" i="486" s="1"/>
  <c r="S34" i="486"/>
  <c r="S33" i="486"/>
  <c r="T33" i="486"/>
  <c r="AI33" i="486" s="1"/>
  <c r="AG35" i="486"/>
  <c r="AH35" i="486"/>
  <c r="T12" i="486"/>
  <c r="AI12" i="486" s="1"/>
  <c r="T13" i="486"/>
  <c r="AI13" i="486" s="1"/>
  <c r="T14" i="486"/>
  <c r="AI14" i="486" s="1"/>
  <c r="T15" i="486"/>
  <c r="AI15" i="486" s="1"/>
  <c r="T16" i="486"/>
  <c r="T17" i="486"/>
  <c r="AI17" i="486" s="1"/>
  <c r="T18" i="486"/>
  <c r="AI18" i="486" s="1"/>
  <c r="T19" i="486"/>
  <c r="AI19" i="486" s="1"/>
  <c r="T20" i="486"/>
  <c r="AI20" i="486" s="1"/>
  <c r="T21" i="486"/>
  <c r="AI21" i="486" s="1"/>
  <c r="T22" i="486"/>
  <c r="AI22" i="486" s="1"/>
  <c r="T23" i="486"/>
  <c r="AI23" i="486" s="1"/>
  <c r="T24" i="486"/>
  <c r="AI24" i="486" s="1"/>
  <c r="T25" i="486"/>
  <c r="AI25" i="486" s="1"/>
  <c r="T26" i="486"/>
  <c r="AI26" i="486" s="1"/>
  <c r="T27" i="486"/>
  <c r="AI27" i="486" s="1"/>
  <c r="T28" i="486"/>
  <c r="AI28" i="486" s="1"/>
  <c r="T29" i="486"/>
  <c r="AI29" i="486" s="1"/>
  <c r="T30" i="486"/>
  <c r="AI30" i="486" s="1"/>
  <c r="T31" i="486"/>
  <c r="AI31" i="486" s="1"/>
  <c r="T32" i="486"/>
  <c r="AI32" i="486" s="1"/>
  <c r="AI16" i="486"/>
  <c r="AP35" i="486"/>
  <c r="AQ11" i="486"/>
  <c r="AQ35" i="486" s="1"/>
  <c r="R35" i="486"/>
  <c r="S11" i="486"/>
  <c r="T11" i="486"/>
  <c r="K11" i="486"/>
  <c r="K13" i="486"/>
  <c r="K15" i="486"/>
  <c r="K16" i="486"/>
  <c r="K19" i="486"/>
  <c r="K20" i="486"/>
  <c r="K22" i="486"/>
  <c r="K24" i="486"/>
  <c r="K26" i="486"/>
  <c r="K27" i="486"/>
  <c r="K28" i="486"/>
  <c r="K29" i="486"/>
  <c r="K30" i="486"/>
  <c r="K31" i="486"/>
  <c r="K32" i="486"/>
  <c r="AI11" i="486"/>
  <c r="I12" i="486"/>
  <c r="I14" i="486"/>
  <c r="I17" i="486"/>
  <c r="I18" i="486"/>
  <c r="I21" i="486"/>
  <c r="I23" i="486"/>
  <c r="I25" i="486"/>
  <c r="R25" i="485"/>
  <c r="S35" i="486" l="1"/>
  <c r="T35" i="486"/>
  <c r="AI35" i="486" s="1"/>
  <c r="AP10" i="485"/>
  <c r="AP35" i="485" s="1"/>
  <c r="AG10" i="485"/>
  <c r="AG35" i="485" s="1"/>
  <c r="Q10" i="485"/>
  <c r="AR35" i="485"/>
  <c r="AQ34" i="485"/>
  <c r="AH34" i="485"/>
  <c r="V34" i="485"/>
  <c r="R34" i="485"/>
  <c r="T34" i="485" s="1"/>
  <c r="J34" i="485"/>
  <c r="I34" i="485" s="1"/>
  <c r="G34" i="485"/>
  <c r="E34" i="485"/>
  <c r="AQ33" i="485"/>
  <c r="AH33" i="485"/>
  <c r="V33" i="485"/>
  <c r="R33" i="485"/>
  <c r="S33" i="485" s="1"/>
  <c r="J33" i="485"/>
  <c r="I33" i="485" s="1"/>
  <c r="G33" i="485"/>
  <c r="E33" i="485"/>
  <c r="AW32" i="485"/>
  <c r="AQ32" i="485"/>
  <c r="AH32" i="485"/>
  <c r="V32" i="485"/>
  <c r="R32" i="485"/>
  <c r="S32" i="485" s="1"/>
  <c r="K32" i="485"/>
  <c r="J32" i="485"/>
  <c r="I32" i="485" s="1"/>
  <c r="G32" i="485"/>
  <c r="E32" i="485"/>
  <c r="AQ31" i="485"/>
  <c r="AH31" i="485"/>
  <c r="V31" i="485"/>
  <c r="R31" i="485"/>
  <c r="S31" i="485" s="1"/>
  <c r="K31" i="485"/>
  <c r="J31" i="485"/>
  <c r="I31" i="485" s="1"/>
  <c r="G31" i="485"/>
  <c r="E31" i="485"/>
  <c r="AQ30" i="485"/>
  <c r="AH30" i="485"/>
  <c r="V30" i="485"/>
  <c r="R30" i="485"/>
  <c r="S30" i="485" s="1"/>
  <c r="K30" i="485"/>
  <c r="J30" i="485"/>
  <c r="I30" i="485" s="1"/>
  <c r="G30" i="485"/>
  <c r="E30" i="485"/>
  <c r="AQ29" i="485"/>
  <c r="AH29" i="485"/>
  <c r="V29" i="485"/>
  <c r="R29" i="485"/>
  <c r="S29" i="485" s="1"/>
  <c r="K29" i="485"/>
  <c r="J29" i="485"/>
  <c r="I29" i="485" s="1"/>
  <c r="G29" i="485"/>
  <c r="E29" i="485"/>
  <c r="AQ28" i="485"/>
  <c r="AH28" i="485"/>
  <c r="V28" i="485"/>
  <c r="R28" i="485"/>
  <c r="S28" i="485" s="1"/>
  <c r="K28" i="485"/>
  <c r="J28" i="485"/>
  <c r="I28" i="485" s="1"/>
  <c r="G28" i="485"/>
  <c r="E28" i="485"/>
  <c r="AQ27" i="485"/>
  <c r="AH27" i="485"/>
  <c r="V27" i="485"/>
  <c r="R27" i="485"/>
  <c r="S27" i="485" s="1"/>
  <c r="K27" i="485"/>
  <c r="J27" i="485"/>
  <c r="I27" i="485" s="1"/>
  <c r="G27" i="485"/>
  <c r="E27" i="485"/>
  <c r="AQ26" i="485"/>
  <c r="AH26" i="485"/>
  <c r="V26" i="485"/>
  <c r="R26" i="485"/>
  <c r="S26" i="485" s="1"/>
  <c r="K26" i="485"/>
  <c r="J26" i="485"/>
  <c r="I26" i="485" s="1"/>
  <c r="G26" i="485"/>
  <c r="E26" i="485"/>
  <c r="AQ25" i="485"/>
  <c r="AH25" i="485"/>
  <c r="V25" i="485"/>
  <c r="S25" i="485"/>
  <c r="K25" i="485"/>
  <c r="J25" i="485"/>
  <c r="I25" i="485" s="1"/>
  <c r="G25" i="485"/>
  <c r="E25" i="485"/>
  <c r="AQ24" i="485"/>
  <c r="AH24" i="485"/>
  <c r="V24" i="485"/>
  <c r="R24" i="485"/>
  <c r="S24" i="485" s="1"/>
  <c r="K24" i="485"/>
  <c r="J24" i="485"/>
  <c r="I24" i="485" s="1"/>
  <c r="G24" i="485"/>
  <c r="E24" i="485"/>
  <c r="AQ23" i="485"/>
  <c r="AH23" i="485"/>
  <c r="V23" i="485"/>
  <c r="R23" i="485"/>
  <c r="S23" i="485" s="1"/>
  <c r="K23" i="485"/>
  <c r="J23" i="485"/>
  <c r="I23" i="485" s="1"/>
  <c r="G23" i="485"/>
  <c r="E23" i="485"/>
  <c r="AQ22" i="485"/>
  <c r="AH22" i="485"/>
  <c r="V22" i="485"/>
  <c r="R22" i="485"/>
  <c r="S22" i="485" s="1"/>
  <c r="K22" i="485"/>
  <c r="J22" i="485"/>
  <c r="I22" i="485" s="1"/>
  <c r="G22" i="485"/>
  <c r="E22" i="485"/>
  <c r="AQ21" i="485"/>
  <c r="AH21" i="485"/>
  <c r="V21" i="485"/>
  <c r="R21" i="485"/>
  <c r="S21" i="485" s="1"/>
  <c r="K21" i="485"/>
  <c r="J21" i="485"/>
  <c r="I21" i="485" s="1"/>
  <c r="G21" i="485"/>
  <c r="E21" i="485"/>
  <c r="AQ20" i="485"/>
  <c r="AH20" i="485"/>
  <c r="V20" i="485"/>
  <c r="R20" i="485"/>
  <c r="S20" i="485" s="1"/>
  <c r="K20" i="485"/>
  <c r="J20" i="485"/>
  <c r="I20" i="485" s="1"/>
  <c r="G20" i="485"/>
  <c r="E20" i="485"/>
  <c r="AQ19" i="485"/>
  <c r="AH19" i="485"/>
  <c r="V19" i="485"/>
  <c r="R19" i="485"/>
  <c r="S19" i="485" s="1"/>
  <c r="K19" i="485"/>
  <c r="J19" i="485"/>
  <c r="I19" i="485" s="1"/>
  <c r="G19" i="485"/>
  <c r="E19" i="485"/>
  <c r="AQ18" i="485"/>
  <c r="AH18" i="485"/>
  <c r="V18" i="485"/>
  <c r="R18" i="485"/>
  <c r="S18" i="485" s="1"/>
  <c r="K18" i="485"/>
  <c r="J18" i="485"/>
  <c r="I18" i="485" s="1"/>
  <c r="G18" i="485"/>
  <c r="E18" i="485"/>
  <c r="AQ17" i="485"/>
  <c r="AH17" i="485"/>
  <c r="V17" i="485"/>
  <c r="R17" i="485"/>
  <c r="S17" i="485" s="1"/>
  <c r="K17" i="485"/>
  <c r="J17" i="485"/>
  <c r="I17" i="485" s="1"/>
  <c r="G17" i="485"/>
  <c r="E17" i="485"/>
  <c r="AQ16" i="485"/>
  <c r="AH16" i="485"/>
  <c r="V16" i="485"/>
  <c r="R16" i="485"/>
  <c r="S16" i="485" s="1"/>
  <c r="K16" i="485"/>
  <c r="J16" i="485"/>
  <c r="I16" i="485" s="1"/>
  <c r="G16" i="485"/>
  <c r="E16" i="485"/>
  <c r="AQ15" i="485"/>
  <c r="AH15" i="485"/>
  <c r="V15" i="485"/>
  <c r="R15" i="485"/>
  <c r="S15" i="485" s="1"/>
  <c r="K15" i="485"/>
  <c r="J15" i="485"/>
  <c r="I15" i="485" s="1"/>
  <c r="G15" i="485"/>
  <c r="E15" i="485"/>
  <c r="AQ14" i="485"/>
  <c r="AH14" i="485"/>
  <c r="V14" i="485"/>
  <c r="R14" i="485"/>
  <c r="S14" i="485" s="1"/>
  <c r="J14" i="485"/>
  <c r="K14" i="485" s="1"/>
  <c r="G14" i="485"/>
  <c r="E14" i="485"/>
  <c r="AQ13" i="485"/>
  <c r="AH13" i="485"/>
  <c r="V13" i="485"/>
  <c r="R13" i="485"/>
  <c r="S13" i="485" s="1"/>
  <c r="J13" i="485"/>
  <c r="K13" i="485" s="1"/>
  <c r="G13" i="485"/>
  <c r="E13" i="485"/>
  <c r="AQ12" i="485"/>
  <c r="AH12" i="485"/>
  <c r="V12" i="485"/>
  <c r="R12" i="485"/>
  <c r="S12" i="485" s="1"/>
  <c r="J12" i="485"/>
  <c r="I12" i="485" s="1"/>
  <c r="G12" i="485"/>
  <c r="E12" i="485"/>
  <c r="AH11" i="485"/>
  <c r="V11" i="485"/>
  <c r="J11" i="485"/>
  <c r="K11" i="485" s="1"/>
  <c r="G11" i="485"/>
  <c r="E11" i="485"/>
  <c r="R11" i="485"/>
  <c r="AI34" i="485" l="1"/>
  <c r="S34" i="485"/>
  <c r="T33" i="485"/>
  <c r="T30" i="485"/>
  <c r="AI30" i="485" s="1"/>
  <c r="T26" i="485"/>
  <c r="AI26" i="485" s="1"/>
  <c r="T22" i="485"/>
  <c r="T18" i="485"/>
  <c r="T14" i="485"/>
  <c r="AI14" i="485" s="1"/>
  <c r="T13" i="485"/>
  <c r="AI13" i="485" s="1"/>
  <c r="AG8" i="485"/>
  <c r="AI33" i="485"/>
  <c r="T15" i="485"/>
  <c r="AI15" i="485" s="1"/>
  <c r="T23" i="485"/>
  <c r="AI23" i="485" s="1"/>
  <c r="T16" i="485"/>
  <c r="AI16" i="485" s="1"/>
  <c r="AI18" i="485"/>
  <c r="T20" i="485"/>
  <c r="AI20" i="485" s="1"/>
  <c r="AI22" i="485"/>
  <c r="T24" i="485"/>
  <c r="AI24" i="485" s="1"/>
  <c r="T28" i="485"/>
  <c r="AI28" i="485" s="1"/>
  <c r="T17" i="485"/>
  <c r="AI17" i="485" s="1"/>
  <c r="T21" i="485"/>
  <c r="AI21" i="485" s="1"/>
  <c r="T25" i="485"/>
  <c r="AI25" i="485" s="1"/>
  <c r="T29" i="485"/>
  <c r="T27" i="485"/>
  <c r="AI27" i="485" s="1"/>
  <c r="AI29" i="485"/>
  <c r="T31" i="485"/>
  <c r="AI31" i="485" s="1"/>
  <c r="T19" i="485"/>
  <c r="AI19" i="485" s="1"/>
  <c r="T32" i="485"/>
  <c r="AI32" i="485" s="1"/>
  <c r="T12" i="485"/>
  <c r="AI12" i="485" s="1"/>
  <c r="R35" i="485"/>
  <c r="S11" i="485"/>
  <c r="T11" i="485"/>
  <c r="K12" i="485"/>
  <c r="K33" i="485"/>
  <c r="K34" i="485"/>
  <c r="AH35" i="485"/>
  <c r="I11" i="485"/>
  <c r="I13" i="485"/>
  <c r="I14" i="485"/>
  <c r="AQ11" i="485"/>
  <c r="AQ35" i="485" s="1"/>
  <c r="V21" i="484"/>
  <c r="V22" i="484"/>
  <c r="V23" i="484"/>
  <c r="S35" i="485" l="1"/>
  <c r="T35" i="485"/>
  <c r="AI35" i="485" s="1"/>
  <c r="AI11" i="485"/>
  <c r="AP10" i="484" l="1"/>
  <c r="AG10" i="484"/>
  <c r="AG35" i="484" s="1"/>
  <c r="Q10" i="484"/>
  <c r="AR35" i="484"/>
  <c r="AQ34" i="484"/>
  <c r="AH34" i="484"/>
  <c r="V34" i="484"/>
  <c r="R34" i="484"/>
  <c r="J34" i="484"/>
  <c r="K34" i="484" s="1"/>
  <c r="I34" i="484"/>
  <c r="G34" i="484"/>
  <c r="E34" i="484"/>
  <c r="AQ33" i="484"/>
  <c r="AH33" i="484"/>
  <c r="V33" i="484"/>
  <c r="R33" i="484"/>
  <c r="T33" i="484" s="1"/>
  <c r="J33" i="484"/>
  <c r="K33" i="484" s="1"/>
  <c r="I33" i="484"/>
  <c r="G33" i="484"/>
  <c r="E33" i="484"/>
  <c r="AW32" i="484"/>
  <c r="AQ32" i="484"/>
  <c r="AH32" i="484"/>
  <c r="V32" i="484"/>
  <c r="R32" i="484"/>
  <c r="S32" i="484" s="1"/>
  <c r="K32" i="484"/>
  <c r="J32" i="484"/>
  <c r="I32" i="484" s="1"/>
  <c r="G32" i="484"/>
  <c r="E32" i="484"/>
  <c r="AQ31" i="484"/>
  <c r="AH31" i="484"/>
  <c r="V31" i="484"/>
  <c r="R31" i="484"/>
  <c r="S31" i="484" s="1"/>
  <c r="K31" i="484"/>
  <c r="J31" i="484"/>
  <c r="I31" i="484" s="1"/>
  <c r="G31" i="484"/>
  <c r="E31" i="484"/>
  <c r="AQ30" i="484"/>
  <c r="AH30" i="484"/>
  <c r="V30" i="484"/>
  <c r="R30" i="484"/>
  <c r="S30" i="484" s="1"/>
  <c r="K30" i="484"/>
  <c r="J30" i="484"/>
  <c r="I30" i="484" s="1"/>
  <c r="G30" i="484"/>
  <c r="E30" i="484"/>
  <c r="AQ29" i="484"/>
  <c r="AH29" i="484"/>
  <c r="V29" i="484"/>
  <c r="R29" i="484"/>
  <c r="S29" i="484" s="1"/>
  <c r="K29" i="484"/>
  <c r="J29" i="484"/>
  <c r="I29" i="484" s="1"/>
  <c r="G29" i="484"/>
  <c r="E29" i="484"/>
  <c r="AQ28" i="484"/>
  <c r="AH28" i="484"/>
  <c r="V28" i="484"/>
  <c r="R28" i="484"/>
  <c r="S28" i="484" s="1"/>
  <c r="K28" i="484"/>
  <c r="J28" i="484"/>
  <c r="I28" i="484" s="1"/>
  <c r="G28" i="484"/>
  <c r="E28" i="484"/>
  <c r="AQ27" i="484"/>
  <c r="AH27" i="484"/>
  <c r="V27" i="484"/>
  <c r="R27" i="484"/>
  <c r="S27" i="484" s="1"/>
  <c r="K27" i="484"/>
  <c r="J27" i="484"/>
  <c r="I27" i="484" s="1"/>
  <c r="G27" i="484"/>
  <c r="E27" i="484"/>
  <c r="AQ26" i="484"/>
  <c r="AH26" i="484"/>
  <c r="V26" i="484"/>
  <c r="R26" i="484"/>
  <c r="S26" i="484" s="1"/>
  <c r="K26" i="484"/>
  <c r="J26" i="484"/>
  <c r="I26" i="484" s="1"/>
  <c r="G26" i="484"/>
  <c r="E26" i="484"/>
  <c r="AQ25" i="484"/>
  <c r="AH25" i="484"/>
  <c r="V25" i="484"/>
  <c r="R25" i="484"/>
  <c r="S25" i="484" s="1"/>
  <c r="K25" i="484"/>
  <c r="J25" i="484"/>
  <c r="I25" i="484" s="1"/>
  <c r="G25" i="484"/>
  <c r="E25" i="484"/>
  <c r="AQ24" i="484"/>
  <c r="AH24" i="484"/>
  <c r="V24" i="484"/>
  <c r="R24" i="484"/>
  <c r="S24" i="484" s="1"/>
  <c r="K24" i="484"/>
  <c r="J24" i="484"/>
  <c r="I24" i="484" s="1"/>
  <c r="G24" i="484"/>
  <c r="E24" i="484"/>
  <c r="AQ23" i="484"/>
  <c r="AH23" i="484"/>
  <c r="R23" i="484"/>
  <c r="S23" i="484" s="1"/>
  <c r="K23" i="484"/>
  <c r="J23" i="484"/>
  <c r="I23" i="484" s="1"/>
  <c r="G23" i="484"/>
  <c r="E23" i="484"/>
  <c r="AQ22" i="484"/>
  <c r="AH22" i="484"/>
  <c r="R22" i="484"/>
  <c r="T22" i="484" s="1"/>
  <c r="J22" i="484"/>
  <c r="I22" i="484" s="1"/>
  <c r="G22" i="484"/>
  <c r="E22" i="484"/>
  <c r="AQ21" i="484"/>
  <c r="AH21" i="484"/>
  <c r="R21" i="484"/>
  <c r="T21" i="484" s="1"/>
  <c r="J21" i="484"/>
  <c r="K21" i="484" s="1"/>
  <c r="I21" i="484"/>
  <c r="G21" i="484"/>
  <c r="E21" i="484"/>
  <c r="AQ20" i="484"/>
  <c r="AH20" i="484"/>
  <c r="V20" i="484"/>
  <c r="R20" i="484"/>
  <c r="T20" i="484" s="1"/>
  <c r="J20" i="484"/>
  <c r="K20" i="484" s="1"/>
  <c r="I20" i="484"/>
  <c r="G20" i="484"/>
  <c r="E20" i="484"/>
  <c r="AQ19" i="484"/>
  <c r="AH19" i="484"/>
  <c r="V19" i="484"/>
  <c r="R19" i="484"/>
  <c r="T19" i="484" s="1"/>
  <c r="J19" i="484"/>
  <c r="K19" i="484" s="1"/>
  <c r="I19" i="484"/>
  <c r="G19" i="484"/>
  <c r="E19" i="484"/>
  <c r="AQ18" i="484"/>
  <c r="AH18" i="484"/>
  <c r="V18" i="484"/>
  <c r="R18" i="484"/>
  <c r="T18" i="484" s="1"/>
  <c r="J18" i="484"/>
  <c r="K18" i="484" s="1"/>
  <c r="I18" i="484"/>
  <c r="G18" i="484"/>
  <c r="E18" i="484"/>
  <c r="AQ17" i="484"/>
  <c r="AH17" i="484"/>
  <c r="V17" i="484"/>
  <c r="R17" i="484"/>
  <c r="T17" i="484" s="1"/>
  <c r="J17" i="484"/>
  <c r="K17" i="484" s="1"/>
  <c r="I17" i="484"/>
  <c r="G17" i="484"/>
  <c r="E17" i="484"/>
  <c r="AQ16" i="484"/>
  <c r="AH16" i="484"/>
  <c r="V16" i="484"/>
  <c r="R16" i="484"/>
  <c r="S16" i="484" s="1"/>
  <c r="J16" i="484"/>
  <c r="K16" i="484" s="1"/>
  <c r="I16" i="484"/>
  <c r="G16" i="484"/>
  <c r="E16" i="484"/>
  <c r="AQ15" i="484"/>
  <c r="AH15" i="484"/>
  <c r="V15" i="484"/>
  <c r="R15" i="484"/>
  <c r="S15" i="484" s="1"/>
  <c r="J15" i="484"/>
  <c r="K15" i="484" s="1"/>
  <c r="I15" i="484"/>
  <c r="G15" i="484"/>
  <c r="E15" i="484"/>
  <c r="AQ14" i="484"/>
  <c r="AH14" i="484"/>
  <c r="V14" i="484"/>
  <c r="R14" i="484"/>
  <c r="T14" i="484" s="1"/>
  <c r="J14" i="484"/>
  <c r="K14" i="484" s="1"/>
  <c r="I14" i="484"/>
  <c r="G14" i="484"/>
  <c r="E14" i="484"/>
  <c r="AQ13" i="484"/>
  <c r="AH13" i="484"/>
  <c r="V13" i="484"/>
  <c r="R13" i="484"/>
  <c r="S13" i="484" s="1"/>
  <c r="J13" i="484"/>
  <c r="K13" i="484" s="1"/>
  <c r="I13" i="484"/>
  <c r="G13" i="484"/>
  <c r="E13" i="484"/>
  <c r="AQ12" i="484"/>
  <c r="AH12" i="484"/>
  <c r="V12" i="484"/>
  <c r="R12" i="484"/>
  <c r="S12" i="484" s="1"/>
  <c r="J12" i="484"/>
  <c r="K12" i="484" s="1"/>
  <c r="I12" i="484"/>
  <c r="G12" i="484"/>
  <c r="E12" i="484"/>
  <c r="AH11" i="484"/>
  <c r="V11" i="484"/>
  <c r="J11" i="484"/>
  <c r="K11" i="484" s="1"/>
  <c r="I11" i="484"/>
  <c r="G11" i="484"/>
  <c r="E11" i="484"/>
  <c r="AQ11" i="484"/>
  <c r="R11" i="484"/>
  <c r="T34" i="484" l="1"/>
  <c r="AI34" i="484" s="1"/>
  <c r="S34" i="484"/>
  <c r="T29" i="484"/>
  <c r="T25" i="484"/>
  <c r="AI25" i="484" s="1"/>
  <c r="AI21" i="484"/>
  <c r="S19" i="484"/>
  <c r="AI18" i="484"/>
  <c r="AI17" i="484"/>
  <c r="AQ35" i="484"/>
  <c r="AI19" i="484"/>
  <c r="AI33" i="484"/>
  <c r="AI20" i="484"/>
  <c r="S22" i="484"/>
  <c r="T26" i="484"/>
  <c r="AI26" i="484" s="1"/>
  <c r="T30" i="484"/>
  <c r="AI30" i="484" s="1"/>
  <c r="S17" i="484"/>
  <c r="S21" i="484"/>
  <c r="T23" i="484"/>
  <c r="AI23" i="484" s="1"/>
  <c r="T27" i="484"/>
  <c r="AI29" i="484"/>
  <c r="T31" i="484"/>
  <c r="AI31" i="484" s="1"/>
  <c r="AI14" i="484"/>
  <c r="S18" i="484"/>
  <c r="AI22" i="484"/>
  <c r="T24" i="484"/>
  <c r="AI24" i="484" s="1"/>
  <c r="T28" i="484"/>
  <c r="AI28" i="484" s="1"/>
  <c r="T32" i="484"/>
  <c r="AI32" i="484" s="1"/>
  <c r="AI27" i="484"/>
  <c r="S20" i="484"/>
  <c r="S33" i="484"/>
  <c r="S11" i="484"/>
  <c r="R35" i="484"/>
  <c r="T11" i="484"/>
  <c r="AI11" i="484" s="1"/>
  <c r="T12" i="484"/>
  <c r="AI12" i="484" s="1"/>
  <c r="T13" i="484"/>
  <c r="AI13" i="484" s="1"/>
  <c r="T15" i="484"/>
  <c r="AI15" i="484" s="1"/>
  <c r="T16" i="484"/>
  <c r="AI16" i="484" s="1"/>
  <c r="K22" i="484"/>
  <c r="AH35" i="484"/>
  <c r="AG8" i="484"/>
  <c r="AP35" i="484"/>
  <c r="S14" i="484"/>
  <c r="S35" i="484" l="1"/>
  <c r="T35" i="484"/>
  <c r="AI35" i="484" s="1"/>
  <c r="AP10" i="483" l="1"/>
  <c r="AQ11" i="483" s="1"/>
  <c r="AG10" i="483"/>
  <c r="AG35" i="483" s="1"/>
  <c r="Q10" i="483"/>
  <c r="R11" i="483" s="1"/>
  <c r="AR35" i="483"/>
  <c r="AQ34" i="483"/>
  <c r="AH34" i="483"/>
  <c r="V34" i="483"/>
  <c r="R34" i="483"/>
  <c r="T34" i="483" s="1"/>
  <c r="J34" i="483"/>
  <c r="I34" i="483" s="1"/>
  <c r="G34" i="483"/>
  <c r="E34" i="483"/>
  <c r="AQ33" i="483"/>
  <c r="AH33" i="483"/>
  <c r="V33" i="483"/>
  <c r="R33" i="483"/>
  <c r="T33" i="483" s="1"/>
  <c r="K33" i="483"/>
  <c r="J33" i="483"/>
  <c r="I33" i="483"/>
  <c r="G33" i="483"/>
  <c r="E33" i="483"/>
  <c r="AW32" i="483"/>
  <c r="AQ32" i="483"/>
  <c r="AH32" i="483"/>
  <c r="V32" i="483"/>
  <c r="R32" i="483"/>
  <c r="T32" i="483" s="1"/>
  <c r="J32" i="483"/>
  <c r="I32" i="483" s="1"/>
  <c r="G32" i="483"/>
  <c r="E32" i="483"/>
  <c r="AQ31" i="483"/>
  <c r="AH31" i="483"/>
  <c r="V31" i="483"/>
  <c r="R31" i="483"/>
  <c r="T31" i="483" s="1"/>
  <c r="K31" i="483"/>
  <c r="J31" i="483"/>
  <c r="I31" i="483"/>
  <c r="G31" i="483"/>
  <c r="E31" i="483"/>
  <c r="AQ30" i="483"/>
  <c r="AH30" i="483"/>
  <c r="V30" i="483"/>
  <c r="R30" i="483"/>
  <c r="T30" i="483" s="1"/>
  <c r="J30" i="483"/>
  <c r="K30" i="483" s="1"/>
  <c r="G30" i="483"/>
  <c r="E30" i="483"/>
  <c r="AQ29" i="483"/>
  <c r="AH29" i="483"/>
  <c r="V29" i="483"/>
  <c r="R29" i="483"/>
  <c r="T29" i="483" s="1"/>
  <c r="K29" i="483"/>
  <c r="J29" i="483"/>
  <c r="I29" i="483"/>
  <c r="G29" i="483"/>
  <c r="E29" i="483"/>
  <c r="AQ28" i="483"/>
  <c r="AH28" i="483"/>
  <c r="V28" i="483"/>
  <c r="R28" i="483"/>
  <c r="T28" i="483" s="1"/>
  <c r="J28" i="483"/>
  <c r="I28" i="483" s="1"/>
  <c r="G28" i="483"/>
  <c r="E28" i="483"/>
  <c r="AQ27" i="483"/>
  <c r="AH27" i="483"/>
  <c r="V27" i="483"/>
  <c r="R27" i="483"/>
  <c r="T27" i="483" s="1"/>
  <c r="J27" i="483"/>
  <c r="K27" i="483" s="1"/>
  <c r="I27" i="483"/>
  <c r="G27" i="483"/>
  <c r="E27" i="483"/>
  <c r="AQ26" i="483"/>
  <c r="AH26" i="483"/>
  <c r="V26" i="483"/>
  <c r="R26" i="483"/>
  <c r="T26" i="483" s="1"/>
  <c r="J26" i="483"/>
  <c r="K26" i="483" s="1"/>
  <c r="G26" i="483"/>
  <c r="E26" i="483"/>
  <c r="AQ25" i="483"/>
  <c r="AH25" i="483"/>
  <c r="V25" i="483"/>
  <c r="R25" i="483"/>
  <c r="T25" i="483" s="1"/>
  <c r="K25" i="483"/>
  <c r="J25" i="483"/>
  <c r="I25" i="483"/>
  <c r="G25" i="483"/>
  <c r="E25" i="483"/>
  <c r="AQ24" i="483"/>
  <c r="AH24" i="483"/>
  <c r="V24" i="483"/>
  <c r="R24" i="483"/>
  <c r="T24" i="483" s="1"/>
  <c r="J24" i="483"/>
  <c r="I24" i="483" s="1"/>
  <c r="G24" i="483"/>
  <c r="E24" i="483"/>
  <c r="AQ23" i="483"/>
  <c r="AH23" i="483"/>
  <c r="V23" i="483"/>
  <c r="R23" i="483"/>
  <c r="T23" i="483" s="1"/>
  <c r="J23" i="483"/>
  <c r="K23" i="483" s="1"/>
  <c r="I23" i="483"/>
  <c r="G23" i="483"/>
  <c r="E23" i="483"/>
  <c r="AQ22" i="483"/>
  <c r="AH22" i="483"/>
  <c r="R22" i="483"/>
  <c r="S22" i="483" s="1"/>
  <c r="J22" i="483"/>
  <c r="K22" i="483" s="1"/>
  <c r="G22" i="483"/>
  <c r="E22" i="483"/>
  <c r="AQ21" i="483"/>
  <c r="AH21" i="483"/>
  <c r="R21" i="483"/>
  <c r="T21" i="483" s="1"/>
  <c r="K21" i="483"/>
  <c r="J21" i="483"/>
  <c r="I21" i="483" s="1"/>
  <c r="G21" i="483"/>
  <c r="E21" i="483"/>
  <c r="AQ20" i="483"/>
  <c r="AH20" i="483"/>
  <c r="V20" i="483"/>
  <c r="R20" i="483"/>
  <c r="T20" i="483" s="1"/>
  <c r="J20" i="483"/>
  <c r="K20" i="483" s="1"/>
  <c r="I20" i="483"/>
  <c r="G20" i="483"/>
  <c r="E20" i="483"/>
  <c r="AQ19" i="483"/>
  <c r="AH19" i="483"/>
  <c r="V19" i="483"/>
  <c r="R19" i="483"/>
  <c r="T19" i="483" s="1"/>
  <c r="J19" i="483"/>
  <c r="K19" i="483" s="1"/>
  <c r="G19" i="483"/>
  <c r="E19" i="483"/>
  <c r="AQ18" i="483"/>
  <c r="AH18" i="483"/>
  <c r="V18" i="483"/>
  <c r="R18" i="483"/>
  <c r="T18" i="483" s="1"/>
  <c r="K18" i="483"/>
  <c r="J18" i="483"/>
  <c r="I18" i="483" s="1"/>
  <c r="G18" i="483"/>
  <c r="E18" i="483"/>
  <c r="AQ17" i="483"/>
  <c r="AH17" i="483"/>
  <c r="V17" i="483"/>
  <c r="R17" i="483"/>
  <c r="T17" i="483" s="1"/>
  <c r="K17" i="483"/>
  <c r="J17" i="483"/>
  <c r="I17" i="483" s="1"/>
  <c r="G17" i="483"/>
  <c r="E17" i="483"/>
  <c r="AQ16" i="483"/>
  <c r="AH16" i="483"/>
  <c r="V16" i="483"/>
  <c r="R16" i="483"/>
  <c r="T16" i="483" s="1"/>
  <c r="K16" i="483"/>
  <c r="J16" i="483"/>
  <c r="I16" i="483"/>
  <c r="G16" i="483"/>
  <c r="E16" i="483"/>
  <c r="AQ15" i="483"/>
  <c r="AH15" i="483"/>
  <c r="V15" i="483"/>
  <c r="R15" i="483"/>
  <c r="T15" i="483" s="1"/>
  <c r="J15" i="483"/>
  <c r="K15" i="483" s="1"/>
  <c r="G15" i="483"/>
  <c r="E15" i="483"/>
  <c r="AQ14" i="483"/>
  <c r="AH14" i="483"/>
  <c r="V14" i="483"/>
  <c r="R14" i="483"/>
  <c r="T14" i="483" s="1"/>
  <c r="K14" i="483"/>
  <c r="J14" i="483"/>
  <c r="I14" i="483" s="1"/>
  <c r="G14" i="483"/>
  <c r="E14" i="483"/>
  <c r="AQ13" i="483"/>
  <c r="AH13" i="483"/>
  <c r="V13" i="483"/>
  <c r="R13" i="483"/>
  <c r="T13" i="483" s="1"/>
  <c r="K13" i="483"/>
  <c r="J13" i="483"/>
  <c r="I13" i="483" s="1"/>
  <c r="G13" i="483"/>
  <c r="E13" i="483"/>
  <c r="AQ12" i="483"/>
  <c r="AH12" i="483"/>
  <c r="V12" i="483"/>
  <c r="R12" i="483"/>
  <c r="T12" i="483" s="1"/>
  <c r="K12" i="483"/>
  <c r="J12" i="483"/>
  <c r="I12" i="483"/>
  <c r="G12" i="483"/>
  <c r="E12" i="483"/>
  <c r="V11" i="483"/>
  <c r="K11" i="483"/>
  <c r="J11" i="483"/>
  <c r="I11" i="483" s="1"/>
  <c r="G11" i="483"/>
  <c r="E11" i="483"/>
  <c r="AI32" i="483" l="1"/>
  <c r="AI31" i="483"/>
  <c r="AI28" i="483"/>
  <c r="AI24" i="483"/>
  <c r="AI23" i="483"/>
  <c r="T22" i="483"/>
  <c r="AI22" i="483" s="1"/>
  <c r="K34" i="483"/>
  <c r="I15" i="483"/>
  <c r="I19" i="483"/>
  <c r="K24" i="483"/>
  <c r="I26" i="483"/>
  <c r="AI27" i="483"/>
  <c r="K28" i="483"/>
  <c r="I30" i="483"/>
  <c r="K32" i="483"/>
  <c r="AI34" i="483"/>
  <c r="AI18" i="483"/>
  <c r="S18" i="483"/>
  <c r="S20" i="483"/>
  <c r="AI15" i="483"/>
  <c r="S16" i="483"/>
  <c r="AI13" i="483"/>
  <c r="S14" i="483"/>
  <c r="AI12" i="483"/>
  <c r="AQ35" i="483"/>
  <c r="AI14" i="483"/>
  <c r="AI19" i="483"/>
  <c r="AI25" i="483"/>
  <c r="AI29" i="483"/>
  <c r="AI17" i="483"/>
  <c r="AI20" i="483"/>
  <c r="AI26" i="483"/>
  <c r="AI30" i="483"/>
  <c r="AI16" i="483"/>
  <c r="S13" i="483"/>
  <c r="S15" i="483"/>
  <c r="S17" i="483"/>
  <c r="S19" i="483"/>
  <c r="S21" i="483"/>
  <c r="S23" i="483"/>
  <c r="S24" i="483"/>
  <c r="S25" i="483"/>
  <c r="S26" i="483"/>
  <c r="S27" i="483"/>
  <c r="S28" i="483"/>
  <c r="S29" i="483"/>
  <c r="S30" i="483"/>
  <c r="S31" i="483"/>
  <c r="S32" i="483"/>
  <c r="S12" i="483"/>
  <c r="R35" i="483"/>
  <c r="T11" i="483"/>
  <c r="T35" i="483" s="1"/>
  <c r="S11" i="483"/>
  <c r="AI21" i="483"/>
  <c r="AI33" i="483"/>
  <c r="AG8" i="483"/>
  <c r="AH11" i="483"/>
  <c r="I22" i="483"/>
  <c r="S33" i="483"/>
  <c r="S34" i="483"/>
  <c r="AP35" i="483"/>
  <c r="S35" i="483" l="1"/>
  <c r="AH35" i="483"/>
  <c r="AI35" i="483" s="1"/>
  <c r="AI11" i="483"/>
  <c r="AQ12" i="482" l="1"/>
  <c r="AP10" i="482" l="1"/>
  <c r="AG10" i="482"/>
  <c r="AH11" i="482" s="1"/>
  <c r="Q10" i="482"/>
  <c r="R11" i="482" s="1"/>
  <c r="AR35" i="482"/>
  <c r="AQ34" i="482"/>
  <c r="AH34" i="482"/>
  <c r="V34" i="482"/>
  <c r="R34" i="482"/>
  <c r="T34" i="482" s="1"/>
  <c r="K34" i="482"/>
  <c r="J34" i="482"/>
  <c r="I34" i="482"/>
  <c r="G34" i="482"/>
  <c r="E34" i="482"/>
  <c r="AQ33" i="482"/>
  <c r="AH33" i="482"/>
  <c r="V33" i="482"/>
  <c r="R33" i="482"/>
  <c r="T33" i="482" s="1"/>
  <c r="K33" i="482"/>
  <c r="J33" i="482"/>
  <c r="I33" i="482"/>
  <c r="G33" i="482"/>
  <c r="E33" i="482"/>
  <c r="AW32" i="482"/>
  <c r="AQ32" i="482"/>
  <c r="AH32" i="482"/>
  <c r="V32" i="482"/>
  <c r="R32" i="482"/>
  <c r="T32" i="482" s="1"/>
  <c r="J32" i="482"/>
  <c r="K32" i="482" s="1"/>
  <c r="I32" i="482"/>
  <c r="G32" i="482"/>
  <c r="E32" i="482"/>
  <c r="AQ31" i="482"/>
  <c r="AH31" i="482"/>
  <c r="V31" i="482"/>
  <c r="R31" i="482"/>
  <c r="S31" i="482" s="1"/>
  <c r="J31" i="482"/>
  <c r="K31" i="482" s="1"/>
  <c r="I31" i="482"/>
  <c r="G31" i="482"/>
  <c r="E31" i="482"/>
  <c r="AQ30" i="482"/>
  <c r="AH30" i="482"/>
  <c r="V30" i="482"/>
  <c r="R30" i="482"/>
  <c r="T30" i="482" s="1"/>
  <c r="J30" i="482"/>
  <c r="K30" i="482" s="1"/>
  <c r="I30" i="482"/>
  <c r="G30" i="482"/>
  <c r="E30" i="482"/>
  <c r="AQ29" i="482"/>
  <c r="AH29" i="482"/>
  <c r="V29" i="482"/>
  <c r="R29" i="482"/>
  <c r="S29" i="482" s="1"/>
  <c r="J29" i="482"/>
  <c r="K29" i="482" s="1"/>
  <c r="I29" i="482"/>
  <c r="G29" i="482"/>
  <c r="E29" i="482"/>
  <c r="AQ28" i="482"/>
  <c r="AH28" i="482"/>
  <c r="V28" i="482"/>
  <c r="R28" i="482"/>
  <c r="T28" i="482" s="1"/>
  <c r="J28" i="482"/>
  <c r="K28" i="482" s="1"/>
  <c r="I28" i="482"/>
  <c r="G28" i="482"/>
  <c r="E28" i="482"/>
  <c r="AQ27" i="482"/>
  <c r="AH27" i="482"/>
  <c r="V27" i="482"/>
  <c r="R27" i="482"/>
  <c r="S27" i="482" s="1"/>
  <c r="J27" i="482"/>
  <c r="K27" i="482" s="1"/>
  <c r="I27" i="482"/>
  <c r="G27" i="482"/>
  <c r="E27" i="482"/>
  <c r="AQ26" i="482"/>
  <c r="AH26" i="482"/>
  <c r="V26" i="482"/>
  <c r="R26" i="482"/>
  <c r="T26" i="482" s="1"/>
  <c r="J26" i="482"/>
  <c r="K26" i="482" s="1"/>
  <c r="I26" i="482"/>
  <c r="G26" i="482"/>
  <c r="E26" i="482"/>
  <c r="AQ25" i="482"/>
  <c r="AH25" i="482"/>
  <c r="V25" i="482"/>
  <c r="R25" i="482"/>
  <c r="S25" i="482" s="1"/>
  <c r="J25" i="482"/>
  <c r="K25" i="482" s="1"/>
  <c r="I25" i="482"/>
  <c r="G25" i="482"/>
  <c r="E25" i="482"/>
  <c r="AQ24" i="482"/>
  <c r="AH24" i="482"/>
  <c r="V24" i="482"/>
  <c r="R24" i="482"/>
  <c r="T24" i="482" s="1"/>
  <c r="J24" i="482"/>
  <c r="K24" i="482" s="1"/>
  <c r="I24" i="482"/>
  <c r="G24" i="482"/>
  <c r="E24" i="482"/>
  <c r="AQ23" i="482"/>
  <c r="AH23" i="482"/>
  <c r="V23" i="482"/>
  <c r="R23" i="482"/>
  <c r="T23" i="482" s="1"/>
  <c r="J23" i="482"/>
  <c r="K23" i="482" s="1"/>
  <c r="I23" i="482"/>
  <c r="G23" i="482"/>
  <c r="E23" i="482"/>
  <c r="AQ22" i="482"/>
  <c r="AH22" i="482"/>
  <c r="R22" i="482"/>
  <c r="T22" i="482" s="1"/>
  <c r="J22" i="482"/>
  <c r="K22" i="482" s="1"/>
  <c r="I22" i="482"/>
  <c r="G22" i="482"/>
  <c r="E22" i="482"/>
  <c r="AQ21" i="482"/>
  <c r="AH21" i="482"/>
  <c r="R21" i="482"/>
  <c r="S21" i="482" s="1"/>
  <c r="J21" i="482"/>
  <c r="K21" i="482" s="1"/>
  <c r="I21" i="482"/>
  <c r="G21" i="482"/>
  <c r="E21" i="482"/>
  <c r="AQ20" i="482"/>
  <c r="AH20" i="482"/>
  <c r="V20" i="482"/>
  <c r="R20" i="482"/>
  <c r="J20" i="482"/>
  <c r="K20" i="482" s="1"/>
  <c r="I20" i="482"/>
  <c r="G20" i="482"/>
  <c r="E20" i="482"/>
  <c r="AQ19" i="482"/>
  <c r="AH19" i="482"/>
  <c r="V19" i="482"/>
  <c r="R19" i="482"/>
  <c r="S19" i="482" s="1"/>
  <c r="J19" i="482"/>
  <c r="K19" i="482" s="1"/>
  <c r="I19" i="482"/>
  <c r="G19" i="482"/>
  <c r="E19" i="482"/>
  <c r="AQ18" i="482"/>
  <c r="AH18" i="482"/>
  <c r="V18" i="482"/>
  <c r="R18" i="482"/>
  <c r="T18" i="482" s="1"/>
  <c r="J18" i="482"/>
  <c r="K18" i="482" s="1"/>
  <c r="I18" i="482"/>
  <c r="G18" i="482"/>
  <c r="E18" i="482"/>
  <c r="AQ17" i="482"/>
  <c r="AH17" i="482"/>
  <c r="V17" i="482"/>
  <c r="R17" i="482"/>
  <c r="S17" i="482" s="1"/>
  <c r="J17" i="482"/>
  <c r="K17" i="482" s="1"/>
  <c r="I17" i="482"/>
  <c r="G17" i="482"/>
  <c r="E17" i="482"/>
  <c r="AQ16" i="482"/>
  <c r="AH16" i="482"/>
  <c r="V16" i="482"/>
  <c r="R16" i="482"/>
  <c r="T16" i="482" s="1"/>
  <c r="J16" i="482"/>
  <c r="K16" i="482" s="1"/>
  <c r="I16" i="482"/>
  <c r="G16" i="482"/>
  <c r="E16" i="482"/>
  <c r="AQ15" i="482"/>
  <c r="AH15" i="482"/>
  <c r="V15" i="482"/>
  <c r="R15" i="482"/>
  <c r="T15" i="482" s="1"/>
  <c r="J15" i="482"/>
  <c r="K15" i="482" s="1"/>
  <c r="I15" i="482"/>
  <c r="G15" i="482"/>
  <c r="E15" i="482"/>
  <c r="AQ14" i="482"/>
  <c r="AH14" i="482"/>
  <c r="V14" i="482"/>
  <c r="R14" i="482"/>
  <c r="T14" i="482" s="1"/>
  <c r="J14" i="482"/>
  <c r="K14" i="482" s="1"/>
  <c r="I14" i="482"/>
  <c r="G14" i="482"/>
  <c r="E14" i="482"/>
  <c r="AQ13" i="482"/>
  <c r="AH13" i="482"/>
  <c r="V13" i="482"/>
  <c r="R13" i="482"/>
  <c r="S13" i="482" s="1"/>
  <c r="J13" i="482"/>
  <c r="K13" i="482" s="1"/>
  <c r="I13" i="482"/>
  <c r="G13" i="482"/>
  <c r="E13" i="482"/>
  <c r="AH12" i="482"/>
  <c r="V12" i="482"/>
  <c r="R12" i="482"/>
  <c r="T12" i="482" s="1"/>
  <c r="J12" i="482"/>
  <c r="K12" i="482" s="1"/>
  <c r="I12" i="482"/>
  <c r="G12" i="482"/>
  <c r="E12" i="482"/>
  <c r="V11" i="482"/>
  <c r="J11" i="482"/>
  <c r="K11" i="482" s="1"/>
  <c r="I11" i="482"/>
  <c r="G11" i="482"/>
  <c r="E11" i="482"/>
  <c r="AP35" i="482"/>
  <c r="S32" i="482" l="1"/>
  <c r="AI32" i="482"/>
  <c r="T29" i="482"/>
  <c r="AI29" i="482" s="1"/>
  <c r="AI28" i="482"/>
  <c r="S28" i="482"/>
  <c r="T25" i="482"/>
  <c r="AI25" i="482" s="1"/>
  <c r="AI24" i="482"/>
  <c r="S24" i="482"/>
  <c r="T21" i="482"/>
  <c r="AI21" i="482" s="1"/>
  <c r="T17" i="482"/>
  <c r="AI17" i="482" s="1"/>
  <c r="S20" i="482"/>
  <c r="T20" i="482"/>
  <c r="AI20" i="482" s="1"/>
  <c r="AI16" i="482"/>
  <c r="S16" i="482"/>
  <c r="T13" i="482"/>
  <c r="AI13" i="482" s="1"/>
  <c r="AI12" i="482"/>
  <c r="S12" i="482"/>
  <c r="AI14" i="482"/>
  <c r="AI18" i="482"/>
  <c r="AI22" i="482"/>
  <c r="AI23" i="482"/>
  <c r="AI26" i="482"/>
  <c r="AI30" i="482"/>
  <c r="AI15" i="482"/>
  <c r="S15" i="482"/>
  <c r="S23" i="482"/>
  <c r="S14" i="482"/>
  <c r="S18" i="482"/>
  <c r="T19" i="482"/>
  <c r="AI19" i="482" s="1"/>
  <c r="S22" i="482"/>
  <c r="S26" i="482"/>
  <c r="T27" i="482"/>
  <c r="AI27" i="482" s="1"/>
  <c r="S30" i="482"/>
  <c r="T31" i="482"/>
  <c r="AI31" i="482" s="1"/>
  <c r="AI34" i="482"/>
  <c r="R35" i="482"/>
  <c r="S11" i="482"/>
  <c r="T11" i="482"/>
  <c r="AH35" i="482"/>
  <c r="AI33" i="482"/>
  <c r="AQ11" i="482"/>
  <c r="AQ35" i="482" s="1"/>
  <c r="S33" i="482"/>
  <c r="S34" i="482"/>
  <c r="AG8" i="482"/>
  <c r="AG35" i="482"/>
  <c r="S35" i="482" l="1"/>
  <c r="T35" i="482"/>
  <c r="AI35" i="482" s="1"/>
  <c r="AI11" i="482"/>
  <c r="AP10" i="481" l="1"/>
  <c r="AG10" i="481"/>
  <c r="Q10" i="481"/>
  <c r="AR35" i="481"/>
  <c r="AQ34" i="481"/>
  <c r="AH34" i="481"/>
  <c r="V34" i="481"/>
  <c r="R34" i="481"/>
  <c r="T34" i="481" s="1"/>
  <c r="J34" i="481"/>
  <c r="K34" i="481" s="1"/>
  <c r="I34" i="481"/>
  <c r="G34" i="481"/>
  <c r="E34" i="481"/>
  <c r="AQ33" i="481"/>
  <c r="AH33" i="481"/>
  <c r="V33" i="481"/>
  <c r="R33" i="481"/>
  <c r="S33" i="481" s="1"/>
  <c r="J33" i="481"/>
  <c r="K33" i="481" s="1"/>
  <c r="I33" i="481"/>
  <c r="G33" i="481"/>
  <c r="E33" i="481"/>
  <c r="AW32" i="481"/>
  <c r="AQ32" i="481"/>
  <c r="AH32" i="481"/>
  <c r="V32" i="481"/>
  <c r="R32" i="481"/>
  <c r="S32" i="481" s="1"/>
  <c r="J32" i="481"/>
  <c r="K32" i="481" s="1"/>
  <c r="G32" i="481"/>
  <c r="E32" i="481"/>
  <c r="AQ31" i="481"/>
  <c r="AH31" i="481"/>
  <c r="V31" i="481"/>
  <c r="R31" i="481"/>
  <c r="S31" i="481" s="1"/>
  <c r="J31" i="481"/>
  <c r="K31" i="481" s="1"/>
  <c r="G31" i="481"/>
  <c r="E31" i="481"/>
  <c r="AQ30" i="481"/>
  <c r="AH30" i="481"/>
  <c r="V30" i="481"/>
  <c r="R30" i="481"/>
  <c r="S30" i="481" s="1"/>
  <c r="J30" i="481"/>
  <c r="K30" i="481" s="1"/>
  <c r="G30" i="481"/>
  <c r="E30" i="481"/>
  <c r="AQ29" i="481"/>
  <c r="AH29" i="481"/>
  <c r="V29" i="481"/>
  <c r="R29" i="481"/>
  <c r="S29" i="481" s="1"/>
  <c r="J29" i="481"/>
  <c r="K29" i="481" s="1"/>
  <c r="G29" i="481"/>
  <c r="E29" i="481"/>
  <c r="AQ28" i="481"/>
  <c r="AH28" i="481"/>
  <c r="V28" i="481"/>
  <c r="R28" i="481"/>
  <c r="S28" i="481" s="1"/>
  <c r="J28" i="481"/>
  <c r="K28" i="481" s="1"/>
  <c r="G28" i="481"/>
  <c r="E28" i="481"/>
  <c r="AQ27" i="481"/>
  <c r="AH27" i="481"/>
  <c r="V27" i="481"/>
  <c r="R27" i="481"/>
  <c r="S27" i="481" s="1"/>
  <c r="J27" i="481"/>
  <c r="K27" i="481" s="1"/>
  <c r="G27" i="481"/>
  <c r="E27" i="481"/>
  <c r="AQ26" i="481"/>
  <c r="AH26" i="481"/>
  <c r="V26" i="481"/>
  <c r="R26" i="481"/>
  <c r="S26" i="481" s="1"/>
  <c r="J26" i="481"/>
  <c r="K26" i="481" s="1"/>
  <c r="G26" i="481"/>
  <c r="E26" i="481"/>
  <c r="AQ25" i="481"/>
  <c r="AH25" i="481"/>
  <c r="V25" i="481"/>
  <c r="R25" i="481"/>
  <c r="S25" i="481" s="1"/>
  <c r="J25" i="481"/>
  <c r="K25" i="481" s="1"/>
  <c r="G25" i="481"/>
  <c r="E25" i="481"/>
  <c r="AQ24" i="481"/>
  <c r="AH24" i="481"/>
  <c r="V24" i="481"/>
  <c r="R24" i="481"/>
  <c r="S24" i="481" s="1"/>
  <c r="J24" i="481"/>
  <c r="K24" i="481" s="1"/>
  <c r="G24" i="481"/>
  <c r="E24" i="481"/>
  <c r="AQ23" i="481"/>
  <c r="AH23" i="481"/>
  <c r="V23" i="481"/>
  <c r="R23" i="481"/>
  <c r="S23" i="481" s="1"/>
  <c r="J23" i="481"/>
  <c r="K23" i="481" s="1"/>
  <c r="G23" i="481"/>
  <c r="E23" i="481"/>
  <c r="AQ22" i="481"/>
  <c r="AH22" i="481"/>
  <c r="V22" i="481"/>
  <c r="R22" i="481"/>
  <c r="S22" i="481" s="1"/>
  <c r="J22" i="481"/>
  <c r="K22" i="481" s="1"/>
  <c r="G22" i="481"/>
  <c r="E22" i="481"/>
  <c r="AQ21" i="481"/>
  <c r="AH21" i="481"/>
  <c r="V21" i="481"/>
  <c r="R21" i="481"/>
  <c r="S21" i="481" s="1"/>
  <c r="J21" i="481"/>
  <c r="K21" i="481" s="1"/>
  <c r="G21" i="481"/>
  <c r="E21" i="481"/>
  <c r="AQ20" i="481"/>
  <c r="AH20" i="481"/>
  <c r="V20" i="481"/>
  <c r="R20" i="481"/>
  <c r="S20" i="481" s="1"/>
  <c r="J20" i="481"/>
  <c r="K20" i="481" s="1"/>
  <c r="G20" i="481"/>
  <c r="E20" i="481"/>
  <c r="AQ19" i="481"/>
  <c r="AH19" i="481"/>
  <c r="V19" i="481"/>
  <c r="R19" i="481"/>
  <c r="S19" i="481" s="1"/>
  <c r="J19" i="481"/>
  <c r="K19" i="481" s="1"/>
  <c r="G19" i="481"/>
  <c r="E19" i="481"/>
  <c r="AQ18" i="481"/>
  <c r="AH18" i="481"/>
  <c r="V18" i="481"/>
  <c r="R18" i="481"/>
  <c r="S18" i="481" s="1"/>
  <c r="J18" i="481"/>
  <c r="I18" i="481" s="1"/>
  <c r="G18" i="481"/>
  <c r="E18" i="481"/>
  <c r="AQ17" i="481"/>
  <c r="AH17" i="481"/>
  <c r="V17" i="481"/>
  <c r="R17" i="481"/>
  <c r="S17" i="481" s="1"/>
  <c r="J17" i="481"/>
  <c r="K17" i="481" s="1"/>
  <c r="G17" i="481"/>
  <c r="E17" i="481"/>
  <c r="AQ16" i="481"/>
  <c r="AH16" i="481"/>
  <c r="V16" i="481"/>
  <c r="R16" i="481"/>
  <c r="S16" i="481" s="1"/>
  <c r="J16" i="481"/>
  <c r="K16" i="481" s="1"/>
  <c r="G16" i="481"/>
  <c r="E16" i="481"/>
  <c r="AQ15" i="481"/>
  <c r="AH15" i="481"/>
  <c r="V15" i="481"/>
  <c r="R15" i="481"/>
  <c r="S15" i="481" s="1"/>
  <c r="J15" i="481"/>
  <c r="K15" i="481" s="1"/>
  <c r="G15" i="481"/>
  <c r="E15" i="481"/>
  <c r="AQ14" i="481"/>
  <c r="AH14" i="481"/>
  <c r="V14" i="481"/>
  <c r="R14" i="481"/>
  <c r="S14" i="481" s="1"/>
  <c r="J14" i="481"/>
  <c r="K14" i="481" s="1"/>
  <c r="G14" i="481"/>
  <c r="E14" i="481"/>
  <c r="AQ13" i="481"/>
  <c r="AH13" i="481"/>
  <c r="V13" i="481"/>
  <c r="R13" i="481"/>
  <c r="S13" i="481" s="1"/>
  <c r="J13" i="481"/>
  <c r="I13" i="481" s="1"/>
  <c r="G13" i="481"/>
  <c r="E13" i="481"/>
  <c r="AQ12" i="481"/>
  <c r="AH12" i="481"/>
  <c r="V12" i="481"/>
  <c r="R12" i="481"/>
  <c r="S12" i="481" s="1"/>
  <c r="J12" i="481"/>
  <c r="K12" i="481" s="1"/>
  <c r="G12" i="481"/>
  <c r="E12" i="481"/>
  <c r="AH11" i="481"/>
  <c r="V11" i="481"/>
  <c r="J11" i="481"/>
  <c r="K11" i="481" s="1"/>
  <c r="G11" i="481"/>
  <c r="E11" i="481"/>
  <c r="AP35" i="481"/>
  <c r="AG35" i="481"/>
  <c r="R11" i="481"/>
  <c r="AG8" i="481"/>
  <c r="AI34" i="481" l="1"/>
  <c r="S34" i="481"/>
  <c r="T32" i="481"/>
  <c r="T31" i="481"/>
  <c r="T30" i="481"/>
  <c r="T29" i="481"/>
  <c r="AI29" i="481" s="1"/>
  <c r="T28" i="481"/>
  <c r="AI28" i="481" s="1"/>
  <c r="T27" i="481"/>
  <c r="T26" i="481"/>
  <c r="AI26" i="481" s="1"/>
  <c r="T25" i="481"/>
  <c r="AI25" i="481" s="1"/>
  <c r="T23" i="481"/>
  <c r="AI23" i="481" s="1"/>
  <c r="T24" i="481"/>
  <c r="T22" i="481"/>
  <c r="T19" i="481"/>
  <c r="AI19" i="481" s="1"/>
  <c r="T18" i="481"/>
  <c r="T17" i="481"/>
  <c r="T20" i="481"/>
  <c r="T21" i="481"/>
  <c r="T16" i="481"/>
  <c r="AH35" i="481"/>
  <c r="T33" i="481"/>
  <c r="AI33" i="481" s="1"/>
  <c r="T12" i="481"/>
  <c r="AI12" i="481" s="1"/>
  <c r="T14" i="481"/>
  <c r="AI14" i="481" s="1"/>
  <c r="T13" i="481"/>
  <c r="AI13" i="481" s="1"/>
  <c r="T15" i="481"/>
  <c r="AI15" i="481" s="1"/>
  <c r="AI16" i="481"/>
  <c r="AI17" i="481"/>
  <c r="AI18" i="481"/>
  <c r="AI20" i="481"/>
  <c r="AI21" i="481"/>
  <c r="AI22" i="481"/>
  <c r="AI24" i="481"/>
  <c r="AI27" i="481"/>
  <c r="AI30" i="481"/>
  <c r="AI31" i="481"/>
  <c r="AI32" i="481"/>
  <c r="R35" i="481"/>
  <c r="T11" i="481"/>
  <c r="S11" i="481"/>
  <c r="S35" i="481" s="1"/>
  <c r="AQ11" i="481"/>
  <c r="AQ35" i="481" s="1"/>
  <c r="K13" i="481"/>
  <c r="K18" i="481"/>
  <c r="I11" i="481"/>
  <c r="I12" i="481"/>
  <c r="I14" i="481"/>
  <c r="I15" i="481"/>
  <c r="I16" i="481"/>
  <c r="I17" i="481"/>
  <c r="I19" i="481"/>
  <c r="I20" i="481"/>
  <c r="I21" i="481"/>
  <c r="I22" i="481"/>
  <c r="I23" i="481"/>
  <c r="I24" i="481"/>
  <c r="I25" i="481"/>
  <c r="I26" i="481"/>
  <c r="I27" i="481"/>
  <c r="I28" i="481"/>
  <c r="I29" i="481"/>
  <c r="I30" i="481"/>
  <c r="I31" i="481"/>
  <c r="I32" i="481"/>
  <c r="T35" i="481" l="1"/>
  <c r="AI35" i="481" s="1"/>
  <c r="AI11" i="481"/>
  <c r="V21" i="480"/>
  <c r="AQ34" i="479" l="1"/>
  <c r="AP10" i="480"/>
  <c r="AQ11" i="480" s="1"/>
  <c r="AG10" i="480"/>
  <c r="Q10" i="480"/>
  <c r="AR35" i="480"/>
  <c r="AQ34" i="480"/>
  <c r="AH34" i="480"/>
  <c r="V34" i="480"/>
  <c r="R34" i="480"/>
  <c r="T34" i="480" s="1"/>
  <c r="J34" i="480"/>
  <c r="K34" i="480" s="1"/>
  <c r="G34" i="480"/>
  <c r="E34" i="480"/>
  <c r="AQ33" i="480"/>
  <c r="AH33" i="480"/>
  <c r="V33" i="480"/>
  <c r="R33" i="480"/>
  <c r="T33" i="480" s="1"/>
  <c r="K33" i="480"/>
  <c r="J33" i="480"/>
  <c r="I33" i="480"/>
  <c r="G33" i="480"/>
  <c r="E33" i="480"/>
  <c r="AW32" i="480"/>
  <c r="AQ32" i="480"/>
  <c r="AH32" i="480"/>
  <c r="V32" i="480"/>
  <c r="R32" i="480"/>
  <c r="T32" i="480" s="1"/>
  <c r="J32" i="480"/>
  <c r="I32" i="480" s="1"/>
  <c r="G32" i="480"/>
  <c r="E32" i="480"/>
  <c r="AQ31" i="480"/>
  <c r="AH31" i="480"/>
  <c r="V31" i="480"/>
  <c r="R31" i="480"/>
  <c r="T31" i="480" s="1"/>
  <c r="J31" i="480"/>
  <c r="K31" i="480" s="1"/>
  <c r="G31" i="480"/>
  <c r="E31" i="480"/>
  <c r="AQ30" i="480"/>
  <c r="AH30" i="480"/>
  <c r="V30" i="480"/>
  <c r="R30" i="480"/>
  <c r="T30" i="480" s="1"/>
  <c r="K30" i="480"/>
  <c r="J30" i="480"/>
  <c r="I30" i="480"/>
  <c r="G30" i="480"/>
  <c r="E30" i="480"/>
  <c r="AQ29" i="480"/>
  <c r="AH29" i="480"/>
  <c r="V29" i="480"/>
  <c r="R29" i="480"/>
  <c r="T29" i="480" s="1"/>
  <c r="AI29" i="480" s="1"/>
  <c r="K29" i="480"/>
  <c r="J29" i="480"/>
  <c r="I29" i="480"/>
  <c r="G29" i="480"/>
  <c r="E29" i="480"/>
  <c r="AQ28" i="480"/>
  <c r="AH28" i="480"/>
  <c r="V28" i="480"/>
  <c r="R28" i="480"/>
  <c r="T28" i="480" s="1"/>
  <c r="J28" i="480"/>
  <c r="K28" i="480" s="1"/>
  <c r="G28" i="480"/>
  <c r="E28" i="480"/>
  <c r="AQ27" i="480"/>
  <c r="AH27" i="480"/>
  <c r="V27" i="480"/>
  <c r="R27" i="480"/>
  <c r="T27" i="480" s="1"/>
  <c r="K27" i="480"/>
  <c r="J27" i="480"/>
  <c r="I27" i="480" s="1"/>
  <c r="G27" i="480"/>
  <c r="E27" i="480"/>
  <c r="AQ26" i="480"/>
  <c r="AH26" i="480"/>
  <c r="V26" i="480"/>
  <c r="R26" i="480"/>
  <c r="T26" i="480" s="1"/>
  <c r="K26" i="480"/>
  <c r="J26" i="480"/>
  <c r="I26" i="480"/>
  <c r="G26" i="480"/>
  <c r="E26" i="480"/>
  <c r="AQ25" i="480"/>
  <c r="AH25" i="480"/>
  <c r="V25" i="480"/>
  <c r="R25" i="480"/>
  <c r="T25" i="480" s="1"/>
  <c r="K25" i="480"/>
  <c r="J25" i="480"/>
  <c r="I25" i="480" s="1"/>
  <c r="G25" i="480"/>
  <c r="E25" i="480"/>
  <c r="AQ24" i="480"/>
  <c r="AH24" i="480"/>
  <c r="V24" i="480"/>
  <c r="R24" i="480"/>
  <c r="T24" i="480" s="1"/>
  <c r="K24" i="480"/>
  <c r="J24" i="480"/>
  <c r="I24" i="480" s="1"/>
  <c r="G24" i="480"/>
  <c r="E24" i="480"/>
  <c r="AQ23" i="480"/>
  <c r="AH23" i="480"/>
  <c r="V23" i="480"/>
  <c r="R23" i="480"/>
  <c r="T23" i="480" s="1"/>
  <c r="J23" i="480"/>
  <c r="K23" i="480" s="1"/>
  <c r="G23" i="480"/>
  <c r="E23" i="480"/>
  <c r="AQ22" i="480"/>
  <c r="AH22" i="480"/>
  <c r="V22" i="480"/>
  <c r="R22" i="480"/>
  <c r="T22" i="480" s="1"/>
  <c r="K22" i="480"/>
  <c r="J22" i="480"/>
  <c r="I22" i="480" s="1"/>
  <c r="G22" i="480"/>
  <c r="E22" i="480"/>
  <c r="AQ21" i="480"/>
  <c r="AH21" i="480"/>
  <c r="R21" i="480"/>
  <c r="S21" i="480" s="1"/>
  <c r="J21" i="480"/>
  <c r="K21" i="480" s="1"/>
  <c r="G21" i="480"/>
  <c r="E21" i="480"/>
  <c r="AQ20" i="480"/>
  <c r="AH20" i="480"/>
  <c r="V20" i="480"/>
  <c r="R20" i="480"/>
  <c r="S20" i="480" s="1"/>
  <c r="J20" i="480"/>
  <c r="K20" i="480" s="1"/>
  <c r="G20" i="480"/>
  <c r="E20" i="480"/>
  <c r="AQ19" i="480"/>
  <c r="AH19" i="480"/>
  <c r="V19" i="480"/>
  <c r="R19" i="480"/>
  <c r="S19" i="480" s="1"/>
  <c r="J19" i="480"/>
  <c r="K19" i="480" s="1"/>
  <c r="G19" i="480"/>
  <c r="E19" i="480"/>
  <c r="AQ18" i="480"/>
  <c r="AH18" i="480"/>
  <c r="V18" i="480"/>
  <c r="R18" i="480"/>
  <c r="S18" i="480" s="1"/>
  <c r="J18" i="480"/>
  <c r="K18" i="480" s="1"/>
  <c r="G18" i="480"/>
  <c r="E18" i="480"/>
  <c r="AQ17" i="480"/>
  <c r="AH17" i="480"/>
  <c r="V17" i="480"/>
  <c r="R17" i="480"/>
  <c r="S17" i="480" s="1"/>
  <c r="J17" i="480"/>
  <c r="K17" i="480" s="1"/>
  <c r="G17" i="480"/>
  <c r="E17" i="480"/>
  <c r="AQ16" i="480"/>
  <c r="AH16" i="480"/>
  <c r="V16" i="480"/>
  <c r="R16" i="480"/>
  <c r="S16" i="480" s="1"/>
  <c r="J16" i="480"/>
  <c r="K16" i="480" s="1"/>
  <c r="G16" i="480"/>
  <c r="E16" i="480"/>
  <c r="AQ15" i="480"/>
  <c r="AH15" i="480"/>
  <c r="V15" i="480"/>
  <c r="R15" i="480"/>
  <c r="S15" i="480" s="1"/>
  <c r="J15" i="480"/>
  <c r="K15" i="480" s="1"/>
  <c r="G15" i="480"/>
  <c r="E15" i="480"/>
  <c r="AQ14" i="480"/>
  <c r="AH14" i="480"/>
  <c r="V14" i="480"/>
  <c r="R14" i="480"/>
  <c r="S14" i="480" s="1"/>
  <c r="J14" i="480"/>
  <c r="K14" i="480" s="1"/>
  <c r="G14" i="480"/>
  <c r="E14" i="480"/>
  <c r="AQ13" i="480"/>
  <c r="AH13" i="480"/>
  <c r="V13" i="480"/>
  <c r="R13" i="480"/>
  <c r="S13" i="480" s="1"/>
  <c r="J13" i="480"/>
  <c r="K13" i="480" s="1"/>
  <c r="G13" i="480"/>
  <c r="E13" i="480"/>
  <c r="AQ12" i="480"/>
  <c r="AH12" i="480"/>
  <c r="V12" i="480"/>
  <c r="R12" i="480"/>
  <c r="S12" i="480" s="1"/>
  <c r="J12" i="480"/>
  <c r="K12" i="480" s="1"/>
  <c r="G12" i="480"/>
  <c r="E12" i="480"/>
  <c r="AH11" i="480"/>
  <c r="V11" i="480"/>
  <c r="J11" i="480"/>
  <c r="K11" i="480" s="1"/>
  <c r="G11" i="480"/>
  <c r="E11" i="480"/>
  <c r="AG8" i="480"/>
  <c r="R11" i="480"/>
  <c r="AI32" i="480" l="1"/>
  <c r="S29" i="480"/>
  <c r="AI26" i="480"/>
  <c r="S25" i="480"/>
  <c r="AI24" i="480"/>
  <c r="S23" i="480"/>
  <c r="I23" i="480"/>
  <c r="I28" i="480"/>
  <c r="I31" i="480"/>
  <c r="S31" i="480"/>
  <c r="K32" i="480"/>
  <c r="I34" i="480"/>
  <c r="S27" i="480"/>
  <c r="AQ35" i="480"/>
  <c r="AI22" i="480"/>
  <c r="AI25" i="480"/>
  <c r="AI30" i="480"/>
  <c r="AI23" i="480"/>
  <c r="AI28" i="480"/>
  <c r="AI31" i="480"/>
  <c r="AI27" i="480"/>
  <c r="AH35" i="480"/>
  <c r="T13" i="480"/>
  <c r="T14" i="480"/>
  <c r="AI14" i="480" s="1"/>
  <c r="T15" i="480"/>
  <c r="AI15" i="480" s="1"/>
  <c r="T16" i="480"/>
  <c r="AI16" i="480" s="1"/>
  <c r="T17" i="480"/>
  <c r="AI17" i="480" s="1"/>
  <c r="T18" i="480"/>
  <c r="AI18" i="480" s="1"/>
  <c r="T19" i="480"/>
  <c r="AI19" i="480" s="1"/>
  <c r="T20" i="480"/>
  <c r="AI20" i="480" s="1"/>
  <c r="T21" i="480"/>
  <c r="AI21" i="480" s="1"/>
  <c r="AI13" i="480"/>
  <c r="AI34" i="480"/>
  <c r="T12" i="480"/>
  <c r="AI12" i="480" s="1"/>
  <c r="S22" i="480"/>
  <c r="S24" i="480"/>
  <c r="S26" i="480"/>
  <c r="S28" i="480"/>
  <c r="S30" i="480"/>
  <c r="S32" i="480"/>
  <c r="R35" i="480"/>
  <c r="S11" i="480"/>
  <c r="T11" i="480"/>
  <c r="AI33" i="480"/>
  <c r="I11" i="480"/>
  <c r="I12" i="480"/>
  <c r="I13" i="480"/>
  <c r="I14" i="480"/>
  <c r="I15" i="480"/>
  <c r="I16" i="480"/>
  <c r="I17" i="480"/>
  <c r="I18" i="480"/>
  <c r="I19" i="480"/>
  <c r="I20" i="480"/>
  <c r="I21" i="480"/>
  <c r="S33" i="480"/>
  <c r="S34" i="480"/>
  <c r="AP35" i="480"/>
  <c r="AG35" i="480"/>
  <c r="T35" i="480" l="1"/>
  <c r="AI35" i="480" s="1"/>
  <c r="AI11" i="480"/>
  <c r="S35" i="480"/>
  <c r="AP10" i="479" l="1"/>
  <c r="AG10" i="479"/>
  <c r="Q10" i="479"/>
  <c r="AR35" i="479"/>
  <c r="AH34" i="479"/>
  <c r="V34" i="479"/>
  <c r="R34" i="479"/>
  <c r="T34" i="479" s="1"/>
  <c r="J34" i="479"/>
  <c r="K34" i="479" s="1"/>
  <c r="I34" i="479"/>
  <c r="G34" i="479"/>
  <c r="E34" i="479"/>
  <c r="AQ33" i="479"/>
  <c r="AH33" i="479"/>
  <c r="V33" i="479"/>
  <c r="R33" i="479"/>
  <c r="T33" i="479" s="1"/>
  <c r="J33" i="479"/>
  <c r="K33" i="479" s="1"/>
  <c r="G33" i="479"/>
  <c r="E33" i="479"/>
  <c r="AW32" i="479"/>
  <c r="AQ32" i="479"/>
  <c r="AH32" i="479"/>
  <c r="V32" i="479"/>
  <c r="R32" i="479"/>
  <c r="S32" i="479" s="1"/>
  <c r="K32" i="479"/>
  <c r="J32" i="479"/>
  <c r="I32" i="479" s="1"/>
  <c r="G32" i="479"/>
  <c r="E32" i="479"/>
  <c r="AQ31" i="479"/>
  <c r="AH31" i="479"/>
  <c r="V31" i="479"/>
  <c r="R31" i="479"/>
  <c r="S31" i="479" s="1"/>
  <c r="K31" i="479"/>
  <c r="J31" i="479"/>
  <c r="I31" i="479" s="1"/>
  <c r="G31" i="479"/>
  <c r="E31" i="479"/>
  <c r="AQ30" i="479"/>
  <c r="AH30" i="479"/>
  <c r="V30" i="479"/>
  <c r="R30" i="479"/>
  <c r="S30" i="479" s="1"/>
  <c r="K30" i="479"/>
  <c r="J30" i="479"/>
  <c r="I30" i="479" s="1"/>
  <c r="G30" i="479"/>
  <c r="E30" i="479"/>
  <c r="AQ29" i="479"/>
  <c r="AH29" i="479"/>
  <c r="V29" i="479"/>
  <c r="R29" i="479"/>
  <c r="S29" i="479" s="1"/>
  <c r="K29" i="479"/>
  <c r="J29" i="479"/>
  <c r="I29" i="479" s="1"/>
  <c r="G29" i="479"/>
  <c r="E29" i="479"/>
  <c r="AQ28" i="479"/>
  <c r="AH28" i="479"/>
  <c r="V28" i="479"/>
  <c r="R28" i="479"/>
  <c r="S28" i="479" s="1"/>
  <c r="K28" i="479"/>
  <c r="J28" i="479"/>
  <c r="I28" i="479" s="1"/>
  <c r="G28" i="479"/>
  <c r="E28" i="479"/>
  <c r="AQ27" i="479"/>
  <c r="AH27" i="479"/>
  <c r="V27" i="479"/>
  <c r="R27" i="479"/>
  <c r="S27" i="479" s="1"/>
  <c r="K27" i="479"/>
  <c r="J27" i="479"/>
  <c r="I27" i="479" s="1"/>
  <c r="G27" i="479"/>
  <c r="E27" i="479"/>
  <c r="AQ26" i="479"/>
  <c r="AH26" i="479"/>
  <c r="V26" i="479"/>
  <c r="R26" i="479"/>
  <c r="S26" i="479" s="1"/>
  <c r="K26" i="479"/>
  <c r="J26" i="479"/>
  <c r="I26" i="479" s="1"/>
  <c r="G26" i="479"/>
  <c r="E26" i="479"/>
  <c r="AQ25" i="479"/>
  <c r="AH25" i="479"/>
  <c r="V25" i="479"/>
  <c r="R25" i="479"/>
  <c r="S25" i="479" s="1"/>
  <c r="K25" i="479"/>
  <c r="J25" i="479"/>
  <c r="I25" i="479" s="1"/>
  <c r="G25" i="479"/>
  <c r="E25" i="479"/>
  <c r="AQ24" i="479"/>
  <c r="AH24" i="479"/>
  <c r="V24" i="479"/>
  <c r="R24" i="479"/>
  <c r="S24" i="479" s="1"/>
  <c r="K24" i="479"/>
  <c r="J24" i="479"/>
  <c r="I24" i="479" s="1"/>
  <c r="G24" i="479"/>
  <c r="E24" i="479"/>
  <c r="AQ23" i="479"/>
  <c r="AH23" i="479"/>
  <c r="V23" i="479"/>
  <c r="R23" i="479"/>
  <c r="S23" i="479" s="1"/>
  <c r="K23" i="479"/>
  <c r="J23" i="479"/>
  <c r="I23" i="479" s="1"/>
  <c r="G23" i="479"/>
  <c r="E23" i="479"/>
  <c r="AQ22" i="479"/>
  <c r="AH22" i="479"/>
  <c r="V22" i="479"/>
  <c r="R22" i="479"/>
  <c r="S22" i="479" s="1"/>
  <c r="K22" i="479"/>
  <c r="J22" i="479"/>
  <c r="I22" i="479" s="1"/>
  <c r="G22" i="479"/>
  <c r="E22" i="479"/>
  <c r="AQ21" i="479"/>
  <c r="AH21" i="479"/>
  <c r="R21" i="479"/>
  <c r="T21" i="479" s="1"/>
  <c r="J21" i="479"/>
  <c r="K21" i="479" s="1"/>
  <c r="G21" i="479"/>
  <c r="E21" i="479"/>
  <c r="AQ20" i="479"/>
  <c r="AH20" i="479"/>
  <c r="V20" i="479"/>
  <c r="R20" i="479"/>
  <c r="S20" i="479" s="1"/>
  <c r="J20" i="479"/>
  <c r="K20" i="479" s="1"/>
  <c r="G20" i="479"/>
  <c r="E20" i="479"/>
  <c r="AQ19" i="479"/>
  <c r="AH19" i="479"/>
  <c r="V19" i="479"/>
  <c r="R19" i="479"/>
  <c r="T19" i="479" s="1"/>
  <c r="J19" i="479"/>
  <c r="K19" i="479" s="1"/>
  <c r="G19" i="479"/>
  <c r="E19" i="479"/>
  <c r="AQ18" i="479"/>
  <c r="AH18" i="479"/>
  <c r="V18" i="479"/>
  <c r="R18" i="479"/>
  <c r="T18" i="479" s="1"/>
  <c r="J18" i="479"/>
  <c r="K18" i="479" s="1"/>
  <c r="G18" i="479"/>
  <c r="E18" i="479"/>
  <c r="AQ17" i="479"/>
  <c r="AH17" i="479"/>
  <c r="V17" i="479"/>
  <c r="R17" i="479"/>
  <c r="T17" i="479" s="1"/>
  <c r="J17" i="479"/>
  <c r="K17" i="479" s="1"/>
  <c r="G17" i="479"/>
  <c r="E17" i="479"/>
  <c r="AQ16" i="479"/>
  <c r="AH16" i="479"/>
  <c r="V16" i="479"/>
  <c r="R16" i="479"/>
  <c r="S16" i="479" s="1"/>
  <c r="J16" i="479"/>
  <c r="K16" i="479" s="1"/>
  <c r="G16" i="479"/>
  <c r="E16" i="479"/>
  <c r="AQ15" i="479"/>
  <c r="AH15" i="479"/>
  <c r="V15" i="479"/>
  <c r="R15" i="479"/>
  <c r="T15" i="479" s="1"/>
  <c r="J15" i="479"/>
  <c r="K15" i="479" s="1"/>
  <c r="G15" i="479"/>
  <c r="E15" i="479"/>
  <c r="AQ14" i="479"/>
  <c r="AH14" i="479"/>
  <c r="V14" i="479"/>
  <c r="R14" i="479"/>
  <c r="T14" i="479" s="1"/>
  <c r="J14" i="479"/>
  <c r="I14" i="479" s="1"/>
  <c r="G14" i="479"/>
  <c r="E14" i="479"/>
  <c r="AQ13" i="479"/>
  <c r="AH13" i="479"/>
  <c r="V13" i="479"/>
  <c r="R13" i="479"/>
  <c r="S13" i="479" s="1"/>
  <c r="J13" i="479"/>
  <c r="I13" i="479" s="1"/>
  <c r="G13" i="479"/>
  <c r="E13" i="479"/>
  <c r="AQ12" i="479"/>
  <c r="AH12" i="479"/>
  <c r="V12" i="479"/>
  <c r="R12" i="479"/>
  <c r="S12" i="479" s="1"/>
  <c r="J12" i="479"/>
  <c r="I12" i="479" s="1"/>
  <c r="G12" i="479"/>
  <c r="E12" i="479"/>
  <c r="V11" i="479"/>
  <c r="J11" i="479"/>
  <c r="K11" i="479" s="1"/>
  <c r="G11" i="479"/>
  <c r="E11" i="479"/>
  <c r="AP35" i="479"/>
  <c r="AG8" i="479"/>
  <c r="R11" i="479"/>
  <c r="AI34" i="479" l="1"/>
  <c r="S34" i="479"/>
  <c r="T30" i="479"/>
  <c r="T29" i="479"/>
  <c r="T25" i="479"/>
  <c r="AI25" i="479" s="1"/>
  <c r="S21" i="479"/>
  <c r="AI17" i="479"/>
  <c r="T20" i="479"/>
  <c r="AI20" i="479" s="1"/>
  <c r="S17" i="479"/>
  <c r="T16" i="479"/>
  <c r="AI16" i="479" s="1"/>
  <c r="T13" i="479"/>
  <c r="AI13" i="479" s="1"/>
  <c r="AI14" i="479"/>
  <c r="T12" i="479"/>
  <c r="AI12" i="479" s="1"/>
  <c r="AI19" i="479"/>
  <c r="AI33" i="479"/>
  <c r="AI15" i="479"/>
  <c r="AI18" i="479"/>
  <c r="S14" i="479"/>
  <c r="S18" i="479"/>
  <c r="S15" i="479"/>
  <c r="S19" i="479"/>
  <c r="AI21" i="479"/>
  <c r="T23" i="479"/>
  <c r="AI23" i="479" s="1"/>
  <c r="T27" i="479"/>
  <c r="AI27" i="479" s="1"/>
  <c r="AI29" i="479"/>
  <c r="T31" i="479"/>
  <c r="AI31" i="479" s="1"/>
  <c r="T24" i="479"/>
  <c r="AI24" i="479" s="1"/>
  <c r="T28" i="479"/>
  <c r="AI28" i="479" s="1"/>
  <c r="AI30" i="479"/>
  <c r="T32" i="479"/>
  <c r="AI32" i="479" s="1"/>
  <c r="T26" i="479"/>
  <c r="AI26" i="479" s="1"/>
  <c r="S33" i="479"/>
  <c r="T22" i="479"/>
  <c r="AI22" i="479" s="1"/>
  <c r="R35" i="479"/>
  <c r="T11" i="479"/>
  <c r="S11" i="479"/>
  <c r="AQ11" i="479"/>
  <c r="AQ35" i="479" s="1"/>
  <c r="K12" i="479"/>
  <c r="K13" i="479"/>
  <c r="K14" i="479"/>
  <c r="AH11" i="479"/>
  <c r="I11" i="479"/>
  <c r="I15" i="479"/>
  <c r="I16" i="479"/>
  <c r="I17" i="479"/>
  <c r="I18" i="479"/>
  <c r="I19" i="479"/>
  <c r="I20" i="479"/>
  <c r="I21" i="479"/>
  <c r="AG35" i="479"/>
  <c r="S35" i="479" l="1"/>
  <c r="T35" i="479"/>
  <c r="AH35" i="479"/>
  <c r="AI11" i="479"/>
  <c r="V22" i="478"/>
  <c r="AI35" i="479" l="1"/>
  <c r="AP10" i="478"/>
  <c r="AG10" i="478"/>
  <c r="AG8" i="478" s="1"/>
  <c r="Q10" i="478"/>
  <c r="R11" i="478" s="1"/>
  <c r="AR35" i="478"/>
  <c r="AQ34" i="478"/>
  <c r="AH34" i="478"/>
  <c r="V34" i="478"/>
  <c r="R34" i="478"/>
  <c r="S34" i="478" s="1"/>
  <c r="J34" i="478"/>
  <c r="K34" i="478" s="1"/>
  <c r="G34" i="478"/>
  <c r="E34" i="478"/>
  <c r="AQ33" i="478"/>
  <c r="AH33" i="478"/>
  <c r="V33" i="478"/>
  <c r="R33" i="478"/>
  <c r="S33" i="478" s="1"/>
  <c r="J33" i="478"/>
  <c r="K33" i="478" s="1"/>
  <c r="G33" i="478"/>
  <c r="E33" i="478"/>
  <c r="AW32" i="478"/>
  <c r="AQ32" i="478"/>
  <c r="AH32" i="478"/>
  <c r="V32" i="478"/>
  <c r="R32" i="478"/>
  <c r="T32" i="478" s="1"/>
  <c r="K32" i="478"/>
  <c r="J32" i="478"/>
  <c r="I32" i="478"/>
  <c r="G32" i="478"/>
  <c r="E32" i="478"/>
  <c r="AQ31" i="478"/>
  <c r="AH31" i="478"/>
  <c r="V31" i="478"/>
  <c r="R31" i="478"/>
  <c r="T31" i="478" s="1"/>
  <c r="K31" i="478"/>
  <c r="J31" i="478"/>
  <c r="I31" i="478"/>
  <c r="G31" i="478"/>
  <c r="E31" i="478"/>
  <c r="AQ30" i="478"/>
  <c r="AH30" i="478"/>
  <c r="V30" i="478"/>
  <c r="R30" i="478"/>
  <c r="T30" i="478" s="1"/>
  <c r="K30" i="478"/>
  <c r="J30" i="478"/>
  <c r="I30" i="478"/>
  <c r="G30" i="478"/>
  <c r="E30" i="478"/>
  <c r="AQ29" i="478"/>
  <c r="AH29" i="478"/>
  <c r="V29" i="478"/>
  <c r="R29" i="478"/>
  <c r="T29" i="478" s="1"/>
  <c r="K29" i="478"/>
  <c r="J29" i="478"/>
  <c r="I29" i="478"/>
  <c r="G29" i="478"/>
  <c r="E29" i="478"/>
  <c r="AQ28" i="478"/>
  <c r="AH28" i="478"/>
  <c r="V28" i="478"/>
  <c r="R28" i="478"/>
  <c r="T28" i="478" s="1"/>
  <c r="K28" i="478"/>
  <c r="J28" i="478"/>
  <c r="I28" i="478"/>
  <c r="G28" i="478"/>
  <c r="E28" i="478"/>
  <c r="AQ27" i="478"/>
  <c r="AH27" i="478"/>
  <c r="V27" i="478"/>
  <c r="R27" i="478"/>
  <c r="T27" i="478" s="1"/>
  <c r="K27" i="478"/>
  <c r="J27" i="478"/>
  <c r="I27" i="478"/>
  <c r="G27" i="478"/>
  <c r="E27" i="478"/>
  <c r="AQ26" i="478"/>
  <c r="AH26" i="478"/>
  <c r="V26" i="478"/>
  <c r="R26" i="478"/>
  <c r="T26" i="478" s="1"/>
  <c r="K26" i="478"/>
  <c r="J26" i="478"/>
  <c r="I26" i="478"/>
  <c r="G26" i="478"/>
  <c r="E26" i="478"/>
  <c r="AQ25" i="478"/>
  <c r="AH25" i="478"/>
  <c r="V25" i="478"/>
  <c r="R25" i="478"/>
  <c r="T25" i="478" s="1"/>
  <c r="K25" i="478"/>
  <c r="J25" i="478"/>
  <c r="I25" i="478"/>
  <c r="G25" i="478"/>
  <c r="E25" i="478"/>
  <c r="AQ24" i="478"/>
  <c r="AH24" i="478"/>
  <c r="V24" i="478"/>
  <c r="R24" i="478"/>
  <c r="T24" i="478" s="1"/>
  <c r="K24" i="478"/>
  <c r="J24" i="478"/>
  <c r="I24" i="478"/>
  <c r="G24" i="478"/>
  <c r="E24" i="478"/>
  <c r="AQ23" i="478"/>
  <c r="AH23" i="478"/>
  <c r="V23" i="478"/>
  <c r="R23" i="478"/>
  <c r="T23" i="478" s="1"/>
  <c r="K23" i="478"/>
  <c r="J23" i="478"/>
  <c r="I23" i="478"/>
  <c r="G23" i="478"/>
  <c r="E23" i="478"/>
  <c r="AQ22" i="478"/>
  <c r="AH22" i="478"/>
  <c r="R22" i="478"/>
  <c r="S22" i="478" s="1"/>
  <c r="J22" i="478"/>
  <c r="K22" i="478" s="1"/>
  <c r="G22" i="478"/>
  <c r="E22" i="478"/>
  <c r="AQ21" i="478"/>
  <c r="AH21" i="478"/>
  <c r="R21" i="478"/>
  <c r="S21" i="478" s="1"/>
  <c r="J21" i="478"/>
  <c r="K21" i="478" s="1"/>
  <c r="G21" i="478"/>
  <c r="E21" i="478"/>
  <c r="AQ20" i="478"/>
  <c r="AH20" i="478"/>
  <c r="V20" i="478"/>
  <c r="R20" i="478"/>
  <c r="S20" i="478" s="1"/>
  <c r="J20" i="478"/>
  <c r="K20" i="478" s="1"/>
  <c r="G20" i="478"/>
  <c r="E20" i="478"/>
  <c r="AQ19" i="478"/>
  <c r="AH19" i="478"/>
  <c r="V19" i="478"/>
  <c r="R19" i="478"/>
  <c r="S19" i="478" s="1"/>
  <c r="J19" i="478"/>
  <c r="K19" i="478" s="1"/>
  <c r="G19" i="478"/>
  <c r="E19" i="478"/>
  <c r="AQ18" i="478"/>
  <c r="AH18" i="478"/>
  <c r="V18" i="478"/>
  <c r="R18" i="478"/>
  <c r="S18" i="478" s="1"/>
  <c r="J18" i="478"/>
  <c r="K18" i="478" s="1"/>
  <c r="G18" i="478"/>
  <c r="E18" i="478"/>
  <c r="AQ17" i="478"/>
  <c r="AH17" i="478"/>
  <c r="V17" i="478"/>
  <c r="R17" i="478"/>
  <c r="S17" i="478" s="1"/>
  <c r="J17" i="478"/>
  <c r="K17" i="478" s="1"/>
  <c r="G17" i="478"/>
  <c r="E17" i="478"/>
  <c r="AQ16" i="478"/>
  <c r="AH16" i="478"/>
  <c r="V16" i="478"/>
  <c r="R16" i="478"/>
  <c r="S16" i="478" s="1"/>
  <c r="J16" i="478"/>
  <c r="I16" i="478" s="1"/>
  <c r="G16" i="478"/>
  <c r="E16" i="478"/>
  <c r="AQ15" i="478"/>
  <c r="AH15" i="478"/>
  <c r="V15" i="478"/>
  <c r="R15" i="478"/>
  <c r="S15" i="478" s="1"/>
  <c r="J15" i="478"/>
  <c r="I15" i="478" s="1"/>
  <c r="G15" i="478"/>
  <c r="E15" i="478"/>
  <c r="AQ14" i="478"/>
  <c r="AH14" i="478"/>
  <c r="V14" i="478"/>
  <c r="R14" i="478"/>
  <c r="S14" i="478" s="1"/>
  <c r="J14" i="478"/>
  <c r="I14" i="478" s="1"/>
  <c r="G14" i="478"/>
  <c r="E14" i="478"/>
  <c r="AQ13" i="478"/>
  <c r="AH13" i="478"/>
  <c r="V13" i="478"/>
  <c r="R13" i="478"/>
  <c r="S13" i="478" s="1"/>
  <c r="J13" i="478"/>
  <c r="I13" i="478" s="1"/>
  <c r="G13" i="478"/>
  <c r="E13" i="478"/>
  <c r="AQ12" i="478"/>
  <c r="AH12" i="478"/>
  <c r="V12" i="478"/>
  <c r="R12" i="478"/>
  <c r="S12" i="478" s="1"/>
  <c r="J12" i="478"/>
  <c r="I12" i="478" s="1"/>
  <c r="G12" i="478"/>
  <c r="E12" i="478"/>
  <c r="AH11" i="478"/>
  <c r="V11" i="478"/>
  <c r="J11" i="478"/>
  <c r="I11" i="478" s="1"/>
  <c r="G11" i="478"/>
  <c r="E11" i="478"/>
  <c r="AQ11" i="478"/>
  <c r="AG35" i="478"/>
  <c r="AI31" i="478" l="1"/>
  <c r="AI30" i="478"/>
  <c r="AI27" i="478"/>
  <c r="AI26" i="478"/>
  <c r="AI23" i="478"/>
  <c r="AQ35" i="478"/>
  <c r="AH35" i="478"/>
  <c r="T13" i="478"/>
  <c r="AI13" i="478" s="1"/>
  <c r="T14" i="478"/>
  <c r="AI14" i="478" s="1"/>
  <c r="T15" i="478"/>
  <c r="AI15" i="478" s="1"/>
  <c r="T16" i="478"/>
  <c r="AI16" i="478" s="1"/>
  <c r="T17" i="478"/>
  <c r="AI17" i="478" s="1"/>
  <c r="T18" i="478"/>
  <c r="AI18" i="478" s="1"/>
  <c r="T19" i="478"/>
  <c r="AI19" i="478" s="1"/>
  <c r="T20" i="478"/>
  <c r="AI20" i="478" s="1"/>
  <c r="T21" i="478"/>
  <c r="AI21" i="478" s="1"/>
  <c r="T22" i="478"/>
  <c r="AI22" i="478" s="1"/>
  <c r="T33" i="478"/>
  <c r="AI33" i="478" s="1"/>
  <c r="T34" i="478"/>
  <c r="AI34" i="478" s="1"/>
  <c r="T12" i="478"/>
  <c r="AI12" i="478" s="1"/>
  <c r="AI24" i="478"/>
  <c r="AI28" i="478"/>
  <c r="AI32" i="478"/>
  <c r="R35" i="478"/>
  <c r="S11" i="478"/>
  <c r="T11" i="478"/>
  <c r="AI25" i="478"/>
  <c r="AI29" i="478"/>
  <c r="K12" i="478"/>
  <c r="S23" i="478"/>
  <c r="S24" i="478"/>
  <c r="S25" i="478"/>
  <c r="S26" i="478"/>
  <c r="S27" i="478"/>
  <c r="S28" i="478"/>
  <c r="S29" i="478"/>
  <c r="S30" i="478"/>
  <c r="S31" i="478"/>
  <c r="S32" i="478"/>
  <c r="K11" i="478"/>
  <c r="K13" i="478"/>
  <c r="K14" i="478"/>
  <c r="K15" i="478"/>
  <c r="K16" i="478"/>
  <c r="I17" i="478"/>
  <c r="I18" i="478"/>
  <c r="I19" i="478"/>
  <c r="I20" i="478"/>
  <c r="I21" i="478"/>
  <c r="I22" i="478"/>
  <c r="I33" i="478"/>
  <c r="I34" i="478"/>
  <c r="AP35" i="478"/>
  <c r="AH27" i="477"/>
  <c r="T35" i="478" l="1"/>
  <c r="AI35" i="478" s="1"/>
  <c r="AI11" i="478"/>
  <c r="S35" i="478"/>
  <c r="AP10" i="477" l="1"/>
  <c r="AQ11" i="477" s="1"/>
  <c r="AG10" i="477"/>
  <c r="AG35" i="477" s="1"/>
  <c r="Q10" i="477"/>
  <c r="R11" i="477" s="1"/>
  <c r="AR35" i="477"/>
  <c r="AQ34" i="477"/>
  <c r="AH34" i="477"/>
  <c r="V34" i="477"/>
  <c r="R34" i="477"/>
  <c r="T34" i="477" s="1"/>
  <c r="J34" i="477"/>
  <c r="I34" i="477" s="1"/>
  <c r="G34" i="477"/>
  <c r="E34" i="477"/>
  <c r="AQ33" i="477"/>
  <c r="AH33" i="477"/>
  <c r="V33" i="477"/>
  <c r="R33" i="477"/>
  <c r="T33" i="477" s="1"/>
  <c r="J33" i="477"/>
  <c r="I33" i="477" s="1"/>
  <c r="G33" i="477"/>
  <c r="E33" i="477"/>
  <c r="AW32" i="477"/>
  <c r="AQ32" i="477"/>
  <c r="AH32" i="477"/>
  <c r="V32" i="477"/>
  <c r="R32" i="477"/>
  <c r="S32" i="477" s="1"/>
  <c r="J32" i="477"/>
  <c r="I32" i="477" s="1"/>
  <c r="G32" i="477"/>
  <c r="E32" i="477"/>
  <c r="AQ31" i="477"/>
  <c r="AH31" i="477"/>
  <c r="V31" i="477"/>
  <c r="R31" i="477"/>
  <c r="S31" i="477" s="1"/>
  <c r="J31" i="477"/>
  <c r="I31" i="477" s="1"/>
  <c r="G31" i="477"/>
  <c r="E31" i="477"/>
  <c r="AQ30" i="477"/>
  <c r="AH30" i="477"/>
  <c r="V30" i="477"/>
  <c r="R30" i="477"/>
  <c r="S30" i="477" s="1"/>
  <c r="J30" i="477"/>
  <c r="I30" i="477" s="1"/>
  <c r="G30" i="477"/>
  <c r="E30" i="477"/>
  <c r="AQ29" i="477"/>
  <c r="AH29" i="477"/>
  <c r="V29" i="477"/>
  <c r="R29" i="477"/>
  <c r="S29" i="477" s="1"/>
  <c r="J29" i="477"/>
  <c r="I29" i="477" s="1"/>
  <c r="G29" i="477"/>
  <c r="E29" i="477"/>
  <c r="AQ28" i="477"/>
  <c r="AH28" i="477"/>
  <c r="V28" i="477"/>
  <c r="R28" i="477"/>
  <c r="S28" i="477" s="1"/>
  <c r="J28" i="477"/>
  <c r="I28" i="477" s="1"/>
  <c r="G28" i="477"/>
  <c r="E28" i="477"/>
  <c r="AQ27" i="477"/>
  <c r="V27" i="477"/>
  <c r="R27" i="477"/>
  <c r="S27" i="477" s="1"/>
  <c r="J27" i="477"/>
  <c r="I27" i="477" s="1"/>
  <c r="G27" i="477"/>
  <c r="E27" i="477"/>
  <c r="AQ26" i="477"/>
  <c r="AH26" i="477"/>
  <c r="V26" i="477"/>
  <c r="R26" i="477"/>
  <c r="S26" i="477" s="1"/>
  <c r="J26" i="477"/>
  <c r="K26" i="477" s="1"/>
  <c r="G26" i="477"/>
  <c r="E26" i="477"/>
  <c r="AQ25" i="477"/>
  <c r="AH25" i="477"/>
  <c r="V25" i="477"/>
  <c r="R25" i="477"/>
  <c r="S25" i="477" s="1"/>
  <c r="J25" i="477"/>
  <c r="I25" i="477" s="1"/>
  <c r="G25" i="477"/>
  <c r="E25" i="477"/>
  <c r="AQ24" i="477"/>
  <c r="AH24" i="477"/>
  <c r="V24" i="477"/>
  <c r="R24" i="477"/>
  <c r="S24" i="477" s="1"/>
  <c r="J24" i="477"/>
  <c r="K24" i="477" s="1"/>
  <c r="G24" i="477"/>
  <c r="E24" i="477"/>
  <c r="AQ23" i="477"/>
  <c r="AH23" i="477"/>
  <c r="V23" i="477"/>
  <c r="R23" i="477"/>
  <c r="S23" i="477" s="1"/>
  <c r="J23" i="477"/>
  <c r="K23" i="477" s="1"/>
  <c r="G23" i="477"/>
  <c r="E23" i="477"/>
  <c r="AQ22" i="477"/>
  <c r="AH22" i="477"/>
  <c r="R22" i="477"/>
  <c r="S22" i="477" s="1"/>
  <c r="J22" i="477"/>
  <c r="I22" i="477" s="1"/>
  <c r="G22" i="477"/>
  <c r="E22" i="477"/>
  <c r="AQ21" i="477"/>
  <c r="AH21" i="477"/>
  <c r="V21" i="477"/>
  <c r="R21" i="477"/>
  <c r="S21" i="477" s="1"/>
  <c r="J21" i="477"/>
  <c r="I21" i="477" s="1"/>
  <c r="G21" i="477"/>
  <c r="E21" i="477"/>
  <c r="AQ20" i="477"/>
  <c r="AH20" i="477"/>
  <c r="V20" i="477"/>
  <c r="R20" i="477"/>
  <c r="S20" i="477" s="1"/>
  <c r="J20" i="477"/>
  <c r="I20" i="477" s="1"/>
  <c r="G20" i="477"/>
  <c r="E20" i="477"/>
  <c r="AQ19" i="477"/>
  <c r="AH19" i="477"/>
  <c r="V19" i="477"/>
  <c r="R19" i="477"/>
  <c r="S19" i="477" s="1"/>
  <c r="J19" i="477"/>
  <c r="K19" i="477" s="1"/>
  <c r="G19" i="477"/>
  <c r="E19" i="477"/>
  <c r="AQ18" i="477"/>
  <c r="AH18" i="477"/>
  <c r="V18" i="477"/>
  <c r="R18" i="477"/>
  <c r="S18" i="477" s="1"/>
  <c r="J18" i="477"/>
  <c r="I18" i="477" s="1"/>
  <c r="G18" i="477"/>
  <c r="E18" i="477"/>
  <c r="AQ17" i="477"/>
  <c r="AH17" i="477"/>
  <c r="V17" i="477"/>
  <c r="R17" i="477"/>
  <c r="S17" i="477" s="1"/>
  <c r="J17" i="477"/>
  <c r="K17" i="477" s="1"/>
  <c r="G17" i="477"/>
  <c r="E17" i="477"/>
  <c r="AQ16" i="477"/>
  <c r="AH16" i="477"/>
  <c r="V16" i="477"/>
  <c r="R16" i="477"/>
  <c r="S16" i="477" s="1"/>
  <c r="J16" i="477"/>
  <c r="K16" i="477" s="1"/>
  <c r="G16" i="477"/>
  <c r="E16" i="477"/>
  <c r="AQ15" i="477"/>
  <c r="AH15" i="477"/>
  <c r="V15" i="477"/>
  <c r="R15" i="477"/>
  <c r="S15" i="477" s="1"/>
  <c r="J15" i="477"/>
  <c r="I15" i="477" s="1"/>
  <c r="G15" i="477"/>
  <c r="E15" i="477"/>
  <c r="AQ14" i="477"/>
  <c r="AH14" i="477"/>
  <c r="V14" i="477"/>
  <c r="R14" i="477"/>
  <c r="S14" i="477" s="1"/>
  <c r="J14" i="477"/>
  <c r="K14" i="477" s="1"/>
  <c r="G14" i="477"/>
  <c r="E14" i="477"/>
  <c r="AQ13" i="477"/>
  <c r="AH13" i="477"/>
  <c r="V13" i="477"/>
  <c r="R13" i="477"/>
  <c r="S13" i="477" s="1"/>
  <c r="J13" i="477"/>
  <c r="I13" i="477" s="1"/>
  <c r="G13" i="477"/>
  <c r="E13" i="477"/>
  <c r="AQ12" i="477"/>
  <c r="AH12" i="477"/>
  <c r="V12" i="477"/>
  <c r="R12" i="477"/>
  <c r="S12" i="477" s="1"/>
  <c r="J12" i="477"/>
  <c r="K12" i="477" s="1"/>
  <c r="G12" i="477"/>
  <c r="E12" i="477"/>
  <c r="AH11" i="477"/>
  <c r="V11" i="477"/>
  <c r="J11" i="477"/>
  <c r="K11" i="477" s="1"/>
  <c r="G11" i="477"/>
  <c r="E11" i="477"/>
  <c r="AQ18" i="476"/>
  <c r="AQ19" i="476"/>
  <c r="AQ20" i="476"/>
  <c r="AQ21" i="476"/>
  <c r="AQ22" i="476"/>
  <c r="AQ23" i="476"/>
  <c r="AQ24" i="476"/>
  <c r="AQ25" i="476"/>
  <c r="AQ26" i="476"/>
  <c r="AQ27" i="476"/>
  <c r="AQ28" i="476"/>
  <c r="AQ29" i="476"/>
  <c r="AQ30" i="476"/>
  <c r="AQ31" i="476"/>
  <c r="AQ32" i="476"/>
  <c r="AQ33" i="476"/>
  <c r="AQ34" i="476"/>
  <c r="AI33" i="477" l="1"/>
  <c r="T32" i="477"/>
  <c r="AI32" i="477" s="1"/>
  <c r="T29" i="477"/>
  <c r="K27" i="477"/>
  <c r="K28" i="477"/>
  <c r="S33" i="477"/>
  <c r="AG8" i="477"/>
  <c r="T28" i="477"/>
  <c r="AI28" i="477" s="1"/>
  <c r="K30" i="477"/>
  <c r="K31" i="477"/>
  <c r="K32" i="477"/>
  <c r="S34" i="477"/>
  <c r="K29" i="477"/>
  <c r="AQ35" i="477"/>
  <c r="AI34" i="477"/>
  <c r="T13" i="477"/>
  <c r="T14" i="477"/>
  <c r="AI14" i="477" s="1"/>
  <c r="T15" i="477"/>
  <c r="AI15" i="477" s="1"/>
  <c r="T16" i="477"/>
  <c r="AI16" i="477" s="1"/>
  <c r="T17" i="477"/>
  <c r="AI17" i="477" s="1"/>
  <c r="T18" i="477"/>
  <c r="AI18" i="477" s="1"/>
  <c r="T19" i="477"/>
  <c r="AI19" i="477" s="1"/>
  <c r="T20" i="477"/>
  <c r="AI20" i="477" s="1"/>
  <c r="T21" i="477"/>
  <c r="AI21" i="477" s="1"/>
  <c r="T22" i="477"/>
  <c r="AI22" i="477" s="1"/>
  <c r="T23" i="477"/>
  <c r="AI23" i="477" s="1"/>
  <c r="T24" i="477"/>
  <c r="AI24" i="477" s="1"/>
  <c r="T25" i="477"/>
  <c r="AI25" i="477" s="1"/>
  <c r="T26" i="477"/>
  <c r="AI26" i="477" s="1"/>
  <c r="T30" i="477"/>
  <c r="AI30" i="477" s="1"/>
  <c r="T27" i="477"/>
  <c r="AI27" i="477" s="1"/>
  <c r="AI29" i="477"/>
  <c r="T31" i="477"/>
  <c r="AI31" i="477" s="1"/>
  <c r="AI13" i="477"/>
  <c r="T12" i="477"/>
  <c r="AI12" i="477" s="1"/>
  <c r="R35" i="477"/>
  <c r="S11" i="477"/>
  <c r="T11" i="477"/>
  <c r="K13" i="477"/>
  <c r="K15" i="477"/>
  <c r="K18" i="477"/>
  <c r="K20" i="477"/>
  <c r="K21" i="477"/>
  <c r="K22" i="477"/>
  <c r="K25" i="477"/>
  <c r="K33" i="477"/>
  <c r="K34" i="477"/>
  <c r="AH35" i="477"/>
  <c r="I11" i="477"/>
  <c r="I12" i="477"/>
  <c r="I14" i="477"/>
  <c r="I16" i="477"/>
  <c r="I17" i="477"/>
  <c r="I19" i="477"/>
  <c r="I23" i="477"/>
  <c r="I24" i="477"/>
  <c r="I26" i="477"/>
  <c r="AP35" i="477"/>
  <c r="S35" i="477" l="1"/>
  <c r="T35" i="477"/>
  <c r="AI35" i="477" s="1"/>
  <c r="AI11" i="477"/>
  <c r="AP10" i="476" l="1"/>
  <c r="AG10" i="476"/>
  <c r="Q10" i="476"/>
  <c r="AR35" i="476"/>
  <c r="AH34" i="476"/>
  <c r="V34" i="476"/>
  <c r="R34" i="476"/>
  <c r="T34" i="476" s="1"/>
  <c r="J34" i="476"/>
  <c r="I34" i="476" s="1"/>
  <c r="G34" i="476"/>
  <c r="E34" i="476"/>
  <c r="AH33" i="476"/>
  <c r="V33" i="476"/>
  <c r="R33" i="476"/>
  <c r="T33" i="476" s="1"/>
  <c r="J33" i="476"/>
  <c r="I33" i="476" s="1"/>
  <c r="G33" i="476"/>
  <c r="E33" i="476"/>
  <c r="AW32" i="476"/>
  <c r="AH32" i="476"/>
  <c r="V32" i="476"/>
  <c r="R32" i="476"/>
  <c r="T32" i="476" s="1"/>
  <c r="J32" i="476"/>
  <c r="K32" i="476" s="1"/>
  <c r="G32" i="476"/>
  <c r="E32" i="476"/>
  <c r="AH31" i="476"/>
  <c r="V31" i="476"/>
  <c r="R31" i="476"/>
  <c r="T31" i="476" s="1"/>
  <c r="J31" i="476"/>
  <c r="I31" i="476" s="1"/>
  <c r="G31" i="476"/>
  <c r="E31" i="476"/>
  <c r="AH30" i="476"/>
  <c r="V30" i="476"/>
  <c r="R30" i="476"/>
  <c r="T30" i="476" s="1"/>
  <c r="K30" i="476"/>
  <c r="J30" i="476"/>
  <c r="I30" i="476" s="1"/>
  <c r="G30" i="476"/>
  <c r="E30" i="476"/>
  <c r="AH29" i="476"/>
  <c r="V29" i="476"/>
  <c r="R29" i="476"/>
  <c r="T29" i="476" s="1"/>
  <c r="J29" i="476"/>
  <c r="K29" i="476" s="1"/>
  <c r="G29" i="476"/>
  <c r="E29" i="476"/>
  <c r="AH28" i="476"/>
  <c r="V28" i="476"/>
  <c r="R28" i="476"/>
  <c r="T28" i="476" s="1"/>
  <c r="K28" i="476"/>
  <c r="J28" i="476"/>
  <c r="I28" i="476" s="1"/>
  <c r="G28" i="476"/>
  <c r="E28" i="476"/>
  <c r="AH27" i="476"/>
  <c r="V27" i="476"/>
  <c r="R27" i="476"/>
  <c r="T27" i="476" s="1"/>
  <c r="K27" i="476"/>
  <c r="J27" i="476"/>
  <c r="I27" i="476"/>
  <c r="G27" i="476"/>
  <c r="E27" i="476"/>
  <c r="AH26" i="476"/>
  <c r="V26" i="476"/>
  <c r="R26" i="476"/>
  <c r="T26" i="476" s="1"/>
  <c r="J26" i="476"/>
  <c r="I26" i="476" s="1"/>
  <c r="G26" i="476"/>
  <c r="E26" i="476"/>
  <c r="AH25" i="476"/>
  <c r="V25" i="476"/>
  <c r="R25" i="476"/>
  <c r="T25" i="476" s="1"/>
  <c r="J25" i="476"/>
  <c r="I25" i="476" s="1"/>
  <c r="G25" i="476"/>
  <c r="E25" i="476"/>
  <c r="AH24" i="476"/>
  <c r="V24" i="476"/>
  <c r="R24" i="476"/>
  <c r="T24" i="476" s="1"/>
  <c r="J24" i="476"/>
  <c r="K24" i="476" s="1"/>
  <c r="G24" i="476"/>
  <c r="E24" i="476"/>
  <c r="AH23" i="476"/>
  <c r="V23" i="476"/>
  <c r="R23" i="476"/>
  <c r="T23" i="476" s="1"/>
  <c r="J23" i="476"/>
  <c r="I23" i="476" s="1"/>
  <c r="G23" i="476"/>
  <c r="E23" i="476"/>
  <c r="AH22" i="476"/>
  <c r="V22" i="476"/>
  <c r="R22" i="476"/>
  <c r="T22" i="476" s="1"/>
  <c r="J22" i="476"/>
  <c r="K22" i="476" s="1"/>
  <c r="I22" i="476"/>
  <c r="G22" i="476"/>
  <c r="E22" i="476"/>
  <c r="AH21" i="476"/>
  <c r="V21" i="476"/>
  <c r="R21" i="476"/>
  <c r="T21" i="476" s="1"/>
  <c r="J21" i="476"/>
  <c r="K21" i="476" s="1"/>
  <c r="I21" i="476"/>
  <c r="G21" i="476"/>
  <c r="E21" i="476"/>
  <c r="AH20" i="476"/>
  <c r="V20" i="476"/>
  <c r="R20" i="476"/>
  <c r="T20" i="476" s="1"/>
  <c r="J20" i="476"/>
  <c r="K20" i="476" s="1"/>
  <c r="G20" i="476"/>
  <c r="E20" i="476"/>
  <c r="AH19" i="476"/>
  <c r="V19" i="476"/>
  <c r="R19" i="476"/>
  <c r="T19" i="476" s="1"/>
  <c r="J19" i="476"/>
  <c r="K19" i="476" s="1"/>
  <c r="G19" i="476"/>
  <c r="E19" i="476"/>
  <c r="AH18" i="476"/>
  <c r="V18" i="476"/>
  <c r="R18" i="476"/>
  <c r="T18" i="476" s="1"/>
  <c r="J18" i="476"/>
  <c r="K18" i="476" s="1"/>
  <c r="G18" i="476"/>
  <c r="E18" i="476"/>
  <c r="AQ17" i="476"/>
  <c r="AH17" i="476"/>
  <c r="V17" i="476"/>
  <c r="R17" i="476"/>
  <c r="T17" i="476" s="1"/>
  <c r="J17" i="476"/>
  <c r="K17" i="476" s="1"/>
  <c r="G17" i="476"/>
  <c r="E17" i="476"/>
  <c r="AQ16" i="476"/>
  <c r="AH16" i="476"/>
  <c r="V16" i="476"/>
  <c r="R16" i="476"/>
  <c r="T16" i="476" s="1"/>
  <c r="J16" i="476"/>
  <c r="K16" i="476" s="1"/>
  <c r="G16" i="476"/>
  <c r="E16" i="476"/>
  <c r="AQ15" i="476"/>
  <c r="AH15" i="476"/>
  <c r="V15" i="476"/>
  <c r="R15" i="476"/>
  <c r="T15" i="476" s="1"/>
  <c r="J15" i="476"/>
  <c r="K15" i="476" s="1"/>
  <c r="G15" i="476"/>
  <c r="E15" i="476"/>
  <c r="AQ14" i="476"/>
  <c r="AH14" i="476"/>
  <c r="V14" i="476"/>
  <c r="R14" i="476"/>
  <c r="T14" i="476" s="1"/>
  <c r="J14" i="476"/>
  <c r="K14" i="476" s="1"/>
  <c r="G14" i="476"/>
  <c r="E14" i="476"/>
  <c r="AQ13" i="476"/>
  <c r="AH13" i="476"/>
  <c r="V13" i="476"/>
  <c r="R13" i="476"/>
  <c r="T13" i="476" s="1"/>
  <c r="J13" i="476"/>
  <c r="K13" i="476" s="1"/>
  <c r="G13" i="476"/>
  <c r="E13" i="476"/>
  <c r="AQ12" i="476"/>
  <c r="AH12" i="476"/>
  <c r="V12" i="476"/>
  <c r="R12" i="476"/>
  <c r="T12" i="476" s="1"/>
  <c r="J12" i="476"/>
  <c r="K12" i="476" s="1"/>
  <c r="G12" i="476"/>
  <c r="E12" i="476"/>
  <c r="AH11" i="476"/>
  <c r="V11" i="476"/>
  <c r="J11" i="476"/>
  <c r="K11" i="476" s="1"/>
  <c r="G11" i="476"/>
  <c r="E11" i="476"/>
  <c r="AQ11" i="476"/>
  <c r="AG35" i="476"/>
  <c r="R11" i="476"/>
  <c r="AG8" i="476"/>
  <c r="S32" i="476" l="1"/>
  <c r="AI28" i="476"/>
  <c r="AI25" i="476"/>
  <c r="S26" i="476"/>
  <c r="S24" i="476"/>
  <c r="K23" i="476"/>
  <c r="K25" i="476"/>
  <c r="I29" i="476"/>
  <c r="I24" i="476"/>
  <c r="I32" i="476"/>
  <c r="K33" i="476"/>
  <c r="K34" i="476"/>
  <c r="S22" i="476"/>
  <c r="K26" i="476"/>
  <c r="S30" i="476"/>
  <c r="K31" i="476"/>
  <c r="AI23" i="476"/>
  <c r="S28" i="476"/>
  <c r="AI31" i="476"/>
  <c r="AQ35" i="476"/>
  <c r="AH35" i="476"/>
  <c r="AI21" i="476"/>
  <c r="AI24" i="476"/>
  <c r="AI29" i="476"/>
  <c r="AI32" i="476"/>
  <c r="AI22" i="476"/>
  <c r="AI27" i="476"/>
  <c r="AI30" i="476"/>
  <c r="AI26" i="476"/>
  <c r="AI13" i="476"/>
  <c r="AI17" i="476"/>
  <c r="AI16" i="476"/>
  <c r="AI20" i="476"/>
  <c r="AI33" i="476"/>
  <c r="AI34" i="476"/>
  <c r="S21" i="476"/>
  <c r="S23" i="476"/>
  <c r="S25" i="476"/>
  <c r="S27" i="476"/>
  <c r="S29" i="476"/>
  <c r="S31" i="476"/>
  <c r="AI12" i="476"/>
  <c r="R35" i="476"/>
  <c r="T11" i="476"/>
  <c r="T35" i="476" s="1"/>
  <c r="S11" i="476"/>
  <c r="AI15" i="476"/>
  <c r="AI19" i="476"/>
  <c r="AI14" i="476"/>
  <c r="AI18" i="476"/>
  <c r="I11" i="476"/>
  <c r="I12" i="476"/>
  <c r="S12" i="476"/>
  <c r="I13" i="476"/>
  <c r="S13" i="476"/>
  <c r="I14" i="476"/>
  <c r="S14" i="476"/>
  <c r="I15" i="476"/>
  <c r="S15" i="476"/>
  <c r="I16" i="476"/>
  <c r="S16" i="476"/>
  <c r="I17" i="476"/>
  <c r="S17" i="476"/>
  <c r="I18" i="476"/>
  <c r="S18" i="476"/>
  <c r="I19" i="476"/>
  <c r="S19" i="476"/>
  <c r="I20" i="476"/>
  <c r="S20" i="476"/>
  <c r="S33" i="476"/>
  <c r="S34" i="476"/>
  <c r="AP35" i="476"/>
  <c r="AI35" i="476" l="1"/>
  <c r="AI11" i="476"/>
  <c r="S35" i="476"/>
  <c r="AP10" i="474" l="1"/>
  <c r="AQ11" i="474" s="1"/>
  <c r="AG10" i="474"/>
  <c r="AG8" i="474" s="1"/>
  <c r="Q10" i="474"/>
  <c r="AR35" i="474"/>
  <c r="AQ34" i="474"/>
  <c r="AH34" i="474"/>
  <c r="V34" i="474"/>
  <c r="R34" i="474"/>
  <c r="T34" i="474" s="1"/>
  <c r="J34" i="474"/>
  <c r="K34" i="474" s="1"/>
  <c r="G34" i="474"/>
  <c r="E34" i="474"/>
  <c r="AQ33" i="474"/>
  <c r="AH33" i="474"/>
  <c r="V33" i="474"/>
  <c r="R33" i="474"/>
  <c r="T33" i="474" s="1"/>
  <c r="J33" i="474"/>
  <c r="K33" i="474" s="1"/>
  <c r="G33" i="474"/>
  <c r="E33" i="474"/>
  <c r="AW32" i="474"/>
  <c r="AQ32" i="474"/>
  <c r="AH32" i="474"/>
  <c r="V32" i="474"/>
  <c r="R32" i="474"/>
  <c r="T32" i="474" s="1"/>
  <c r="J32" i="474"/>
  <c r="K32" i="474" s="1"/>
  <c r="I32" i="474"/>
  <c r="G32" i="474"/>
  <c r="E32" i="474"/>
  <c r="AQ31" i="474"/>
  <c r="AH31" i="474"/>
  <c r="V31" i="474"/>
  <c r="R31" i="474"/>
  <c r="T31" i="474" s="1"/>
  <c r="J31" i="474"/>
  <c r="K31" i="474" s="1"/>
  <c r="I31" i="474"/>
  <c r="G31" i="474"/>
  <c r="E31" i="474"/>
  <c r="AQ30" i="474"/>
  <c r="AH30" i="474"/>
  <c r="V30" i="474"/>
  <c r="R30" i="474"/>
  <c r="S30" i="474" s="1"/>
  <c r="J30" i="474"/>
  <c r="K30" i="474" s="1"/>
  <c r="I30" i="474"/>
  <c r="G30" i="474"/>
  <c r="E30" i="474"/>
  <c r="AQ29" i="474"/>
  <c r="AH29" i="474"/>
  <c r="V29" i="474"/>
  <c r="R29" i="474"/>
  <c r="S29" i="474" s="1"/>
  <c r="J29" i="474"/>
  <c r="K29" i="474" s="1"/>
  <c r="I29" i="474"/>
  <c r="G29" i="474"/>
  <c r="E29" i="474"/>
  <c r="AQ28" i="474"/>
  <c r="AH28" i="474"/>
  <c r="V28" i="474"/>
  <c r="R28" i="474"/>
  <c r="S28" i="474" s="1"/>
  <c r="J28" i="474"/>
  <c r="K28" i="474" s="1"/>
  <c r="I28" i="474"/>
  <c r="G28" i="474"/>
  <c r="E28" i="474"/>
  <c r="AQ27" i="474"/>
  <c r="AH27" i="474"/>
  <c r="V27" i="474"/>
  <c r="R27" i="474"/>
  <c r="T27" i="474" s="1"/>
  <c r="J27" i="474"/>
  <c r="K27" i="474" s="1"/>
  <c r="I27" i="474"/>
  <c r="G27" i="474"/>
  <c r="E27" i="474"/>
  <c r="AQ26" i="474"/>
  <c r="AH26" i="474"/>
  <c r="V26" i="474"/>
  <c r="R26" i="474"/>
  <c r="T26" i="474" s="1"/>
  <c r="J26" i="474"/>
  <c r="K26" i="474" s="1"/>
  <c r="I26" i="474"/>
  <c r="G26" i="474"/>
  <c r="E26" i="474"/>
  <c r="AQ25" i="474"/>
  <c r="AH25" i="474"/>
  <c r="V25" i="474"/>
  <c r="R25" i="474"/>
  <c r="S25" i="474" s="1"/>
  <c r="J25" i="474"/>
  <c r="K25" i="474" s="1"/>
  <c r="I25" i="474"/>
  <c r="G25" i="474"/>
  <c r="E25" i="474"/>
  <c r="AQ24" i="474"/>
  <c r="AH24" i="474"/>
  <c r="V24" i="474"/>
  <c r="R24" i="474"/>
  <c r="J24" i="474"/>
  <c r="K24" i="474" s="1"/>
  <c r="I24" i="474"/>
  <c r="G24" i="474"/>
  <c r="E24" i="474"/>
  <c r="AQ23" i="474"/>
  <c r="AH23" i="474"/>
  <c r="V23" i="474"/>
  <c r="R23" i="474"/>
  <c r="T23" i="474" s="1"/>
  <c r="J23" i="474"/>
  <c r="K23" i="474" s="1"/>
  <c r="I23" i="474"/>
  <c r="G23" i="474"/>
  <c r="E23" i="474"/>
  <c r="AQ22" i="474"/>
  <c r="AH22" i="474"/>
  <c r="V22" i="474"/>
  <c r="R22" i="474"/>
  <c r="S22" i="474" s="1"/>
  <c r="J22" i="474"/>
  <c r="K22" i="474" s="1"/>
  <c r="I22" i="474"/>
  <c r="G22" i="474"/>
  <c r="E22" i="474"/>
  <c r="AQ21" i="474"/>
  <c r="AH21" i="474"/>
  <c r="V21" i="474"/>
  <c r="R21" i="474"/>
  <c r="S21" i="474" s="1"/>
  <c r="J21" i="474"/>
  <c r="K21" i="474" s="1"/>
  <c r="I21" i="474"/>
  <c r="G21" i="474"/>
  <c r="E21" i="474"/>
  <c r="AH20" i="474"/>
  <c r="V20" i="474"/>
  <c r="R20" i="474"/>
  <c r="T20" i="474" s="1"/>
  <c r="J20" i="474"/>
  <c r="K20" i="474" s="1"/>
  <c r="I20" i="474"/>
  <c r="G20" i="474"/>
  <c r="E20" i="474"/>
  <c r="AQ19" i="474"/>
  <c r="AH19" i="474"/>
  <c r="V19" i="474"/>
  <c r="R19" i="474"/>
  <c r="T19" i="474" s="1"/>
  <c r="J19" i="474"/>
  <c r="K19" i="474" s="1"/>
  <c r="I19" i="474"/>
  <c r="G19" i="474"/>
  <c r="E19" i="474"/>
  <c r="AQ18" i="474"/>
  <c r="AH18" i="474"/>
  <c r="V18" i="474"/>
  <c r="R18" i="474"/>
  <c r="T18" i="474" s="1"/>
  <c r="J18" i="474"/>
  <c r="K18" i="474" s="1"/>
  <c r="I18" i="474"/>
  <c r="G18" i="474"/>
  <c r="E18" i="474"/>
  <c r="AQ17" i="474"/>
  <c r="AH17" i="474"/>
  <c r="V17" i="474"/>
  <c r="R17" i="474"/>
  <c r="T17" i="474" s="1"/>
  <c r="J17" i="474"/>
  <c r="K17" i="474" s="1"/>
  <c r="I17" i="474"/>
  <c r="G17" i="474"/>
  <c r="E17" i="474"/>
  <c r="AQ16" i="474"/>
  <c r="AH16" i="474"/>
  <c r="V16" i="474"/>
  <c r="R16" i="474"/>
  <c r="T16" i="474" s="1"/>
  <c r="J16" i="474"/>
  <c r="K16" i="474" s="1"/>
  <c r="I16" i="474"/>
  <c r="G16" i="474"/>
  <c r="E16" i="474"/>
  <c r="AQ15" i="474"/>
  <c r="AH15" i="474"/>
  <c r="V15" i="474"/>
  <c r="R15" i="474"/>
  <c r="T15" i="474" s="1"/>
  <c r="J15" i="474"/>
  <c r="K15" i="474" s="1"/>
  <c r="I15" i="474"/>
  <c r="G15" i="474"/>
  <c r="E15" i="474"/>
  <c r="AQ14" i="474"/>
  <c r="AH14" i="474"/>
  <c r="V14" i="474"/>
  <c r="R14" i="474"/>
  <c r="T14" i="474" s="1"/>
  <c r="J14" i="474"/>
  <c r="K14" i="474" s="1"/>
  <c r="I14" i="474"/>
  <c r="G14" i="474"/>
  <c r="E14" i="474"/>
  <c r="AQ13" i="474"/>
  <c r="AH13" i="474"/>
  <c r="V13" i="474"/>
  <c r="R13" i="474"/>
  <c r="T13" i="474" s="1"/>
  <c r="J13" i="474"/>
  <c r="K13" i="474" s="1"/>
  <c r="I13" i="474"/>
  <c r="G13" i="474"/>
  <c r="E13" i="474"/>
  <c r="AQ12" i="474"/>
  <c r="AH12" i="474"/>
  <c r="V12" i="474"/>
  <c r="R12" i="474"/>
  <c r="T12" i="474" s="1"/>
  <c r="J12" i="474"/>
  <c r="K12" i="474" s="1"/>
  <c r="I12" i="474"/>
  <c r="G12" i="474"/>
  <c r="E12" i="474"/>
  <c r="AH11" i="474"/>
  <c r="V11" i="474"/>
  <c r="J11" i="474"/>
  <c r="K11" i="474" s="1"/>
  <c r="I11" i="474"/>
  <c r="G11" i="474"/>
  <c r="E11" i="474"/>
  <c r="R11" i="474"/>
  <c r="AI32" i="474" l="1"/>
  <c r="S32" i="474"/>
  <c r="S31" i="474"/>
  <c r="T29" i="474"/>
  <c r="T28" i="474"/>
  <c r="AI28" i="474" s="1"/>
  <c r="S27" i="474"/>
  <c r="T25" i="474"/>
  <c r="AI25" i="474" s="1"/>
  <c r="T24" i="474"/>
  <c r="AI24" i="474" s="1"/>
  <c r="S24" i="474"/>
  <c r="T21" i="474"/>
  <c r="AI21" i="474" s="1"/>
  <c r="AQ35" i="474"/>
  <c r="AI26" i="474"/>
  <c r="AI27" i="474"/>
  <c r="AI29" i="474"/>
  <c r="AI31" i="474"/>
  <c r="AI23" i="474"/>
  <c r="AH35" i="474"/>
  <c r="S23" i="474"/>
  <c r="S26" i="474"/>
  <c r="T22" i="474"/>
  <c r="AI22" i="474" s="1"/>
  <c r="T30" i="474"/>
  <c r="AI30" i="474" s="1"/>
  <c r="AI34" i="474"/>
  <c r="AI33" i="474"/>
  <c r="AI12" i="474"/>
  <c r="AI13" i="474"/>
  <c r="AI14" i="474"/>
  <c r="AI15" i="474"/>
  <c r="AI16" i="474"/>
  <c r="AI17" i="474"/>
  <c r="AI18" i="474"/>
  <c r="AI19" i="474"/>
  <c r="AI20" i="474"/>
  <c r="R35" i="474"/>
  <c r="T11" i="474"/>
  <c r="S11" i="474"/>
  <c r="S12" i="474"/>
  <c r="S13" i="474"/>
  <c r="S14" i="474"/>
  <c r="S15" i="474"/>
  <c r="S16" i="474"/>
  <c r="S17" i="474"/>
  <c r="S18" i="474"/>
  <c r="S19" i="474"/>
  <c r="S20" i="474"/>
  <c r="I33" i="474"/>
  <c r="S33" i="474"/>
  <c r="I34" i="474"/>
  <c r="S34" i="474"/>
  <c r="AP35" i="474"/>
  <c r="AG35" i="474"/>
  <c r="T35" i="474" l="1"/>
  <c r="AI35" i="474" s="1"/>
  <c r="S35" i="474"/>
  <c r="AI11" i="474"/>
  <c r="AP10" i="473" l="1"/>
  <c r="AQ11" i="473" s="1"/>
  <c r="AG10" i="473"/>
  <c r="Q10" i="473"/>
  <c r="AR35" i="473"/>
  <c r="AQ34" i="473"/>
  <c r="AH34" i="473"/>
  <c r="V34" i="473"/>
  <c r="R34" i="473"/>
  <c r="T34" i="473" s="1"/>
  <c r="J34" i="473"/>
  <c r="K34" i="473" s="1"/>
  <c r="G34" i="473"/>
  <c r="E34" i="473"/>
  <c r="AQ33" i="473"/>
  <c r="AH33" i="473"/>
  <c r="V33" i="473"/>
  <c r="R33" i="473"/>
  <c r="T33" i="473" s="1"/>
  <c r="J33" i="473"/>
  <c r="K33" i="473" s="1"/>
  <c r="G33" i="473"/>
  <c r="E33" i="473"/>
  <c r="AW32" i="473"/>
  <c r="AQ32" i="473"/>
  <c r="AH32" i="473"/>
  <c r="V32" i="473"/>
  <c r="R32" i="473"/>
  <c r="K32" i="473"/>
  <c r="J32" i="473"/>
  <c r="I32" i="473"/>
  <c r="G32" i="473"/>
  <c r="E32" i="473"/>
  <c r="AQ31" i="473"/>
  <c r="AH31" i="473"/>
  <c r="V31" i="473"/>
  <c r="R31" i="473"/>
  <c r="T31" i="473" s="1"/>
  <c r="K31" i="473"/>
  <c r="J31" i="473"/>
  <c r="I31" i="473"/>
  <c r="G31" i="473"/>
  <c r="E31" i="473"/>
  <c r="AQ30" i="473"/>
  <c r="AH30" i="473"/>
  <c r="V30" i="473"/>
  <c r="R30" i="473"/>
  <c r="T30" i="473" s="1"/>
  <c r="K30" i="473"/>
  <c r="J30" i="473"/>
  <c r="I30" i="473"/>
  <c r="G30" i="473"/>
  <c r="E30" i="473"/>
  <c r="AQ29" i="473"/>
  <c r="AH29" i="473"/>
  <c r="V29" i="473"/>
  <c r="R29" i="473"/>
  <c r="K29" i="473"/>
  <c r="J29" i="473"/>
  <c r="I29" i="473"/>
  <c r="G29" i="473"/>
  <c r="E29" i="473"/>
  <c r="AQ28" i="473"/>
  <c r="AH28" i="473"/>
  <c r="V28" i="473"/>
  <c r="R28" i="473"/>
  <c r="T28" i="473" s="1"/>
  <c r="K28" i="473"/>
  <c r="J28" i="473"/>
  <c r="I28" i="473"/>
  <c r="G28" i="473"/>
  <c r="E28" i="473"/>
  <c r="AQ27" i="473"/>
  <c r="AH27" i="473"/>
  <c r="V27" i="473"/>
  <c r="R27" i="473"/>
  <c r="S27" i="473" s="1"/>
  <c r="K27" i="473"/>
  <c r="J27" i="473"/>
  <c r="I27" i="473"/>
  <c r="G27" i="473"/>
  <c r="E27" i="473"/>
  <c r="AQ26" i="473"/>
  <c r="AH26" i="473"/>
  <c r="V26" i="473"/>
  <c r="R26" i="473"/>
  <c r="T26" i="473" s="1"/>
  <c r="K26" i="473"/>
  <c r="J26" i="473"/>
  <c r="I26" i="473"/>
  <c r="G26" i="473"/>
  <c r="E26" i="473"/>
  <c r="AQ25" i="473"/>
  <c r="AH25" i="473"/>
  <c r="V25" i="473"/>
  <c r="R25" i="473"/>
  <c r="S25" i="473" s="1"/>
  <c r="K25" i="473"/>
  <c r="J25" i="473"/>
  <c r="I25" i="473"/>
  <c r="G25" i="473"/>
  <c r="E25" i="473"/>
  <c r="AQ24" i="473"/>
  <c r="AH24" i="473"/>
  <c r="V24" i="473"/>
  <c r="R24" i="473"/>
  <c r="T24" i="473" s="1"/>
  <c r="K24" i="473"/>
  <c r="J24" i="473"/>
  <c r="I24" i="473"/>
  <c r="G24" i="473"/>
  <c r="E24" i="473"/>
  <c r="AQ23" i="473"/>
  <c r="AH23" i="473"/>
  <c r="V23" i="473"/>
  <c r="R23" i="473"/>
  <c r="T23" i="473" s="1"/>
  <c r="K23" i="473"/>
  <c r="J23" i="473"/>
  <c r="I23" i="473"/>
  <c r="G23" i="473"/>
  <c r="E23" i="473"/>
  <c r="AQ22" i="473"/>
  <c r="AH22" i="473"/>
  <c r="V22" i="473"/>
  <c r="R22" i="473"/>
  <c r="K22" i="473"/>
  <c r="J22" i="473"/>
  <c r="I22" i="473"/>
  <c r="G22" i="473"/>
  <c r="E22" i="473"/>
  <c r="AQ21" i="473"/>
  <c r="AH21" i="473"/>
  <c r="V21" i="473"/>
  <c r="R21" i="473"/>
  <c r="S21" i="473" s="1"/>
  <c r="K21" i="473"/>
  <c r="J21" i="473"/>
  <c r="I21" i="473"/>
  <c r="G21" i="473"/>
  <c r="E21" i="473"/>
  <c r="AH20" i="473"/>
  <c r="V20" i="473"/>
  <c r="R20" i="473"/>
  <c r="S20" i="473" s="1"/>
  <c r="J20" i="473"/>
  <c r="K20" i="473" s="1"/>
  <c r="G20" i="473"/>
  <c r="E20" i="473"/>
  <c r="AQ19" i="473"/>
  <c r="AH19" i="473"/>
  <c r="V19" i="473"/>
  <c r="R19" i="473"/>
  <c r="S19" i="473" s="1"/>
  <c r="J19" i="473"/>
  <c r="K19" i="473" s="1"/>
  <c r="G19" i="473"/>
  <c r="E19" i="473"/>
  <c r="AQ18" i="473"/>
  <c r="AH18" i="473"/>
  <c r="V18" i="473"/>
  <c r="R18" i="473"/>
  <c r="T18" i="473" s="1"/>
  <c r="J18" i="473"/>
  <c r="K18" i="473" s="1"/>
  <c r="G18" i="473"/>
  <c r="E18" i="473"/>
  <c r="AQ17" i="473"/>
  <c r="AH17" i="473"/>
  <c r="V17" i="473"/>
  <c r="R17" i="473"/>
  <c r="T17" i="473" s="1"/>
  <c r="J17" i="473"/>
  <c r="K17" i="473" s="1"/>
  <c r="G17" i="473"/>
  <c r="E17" i="473"/>
  <c r="AQ16" i="473"/>
  <c r="AH16" i="473"/>
  <c r="V16" i="473"/>
  <c r="R16" i="473"/>
  <c r="T16" i="473" s="1"/>
  <c r="J16" i="473"/>
  <c r="K16" i="473" s="1"/>
  <c r="G16" i="473"/>
  <c r="E16" i="473"/>
  <c r="AQ15" i="473"/>
  <c r="AH15" i="473"/>
  <c r="V15" i="473"/>
  <c r="R15" i="473"/>
  <c r="T15" i="473" s="1"/>
  <c r="J15" i="473"/>
  <c r="K15" i="473" s="1"/>
  <c r="G15" i="473"/>
  <c r="E15" i="473"/>
  <c r="AQ14" i="473"/>
  <c r="AH14" i="473"/>
  <c r="V14" i="473"/>
  <c r="R14" i="473"/>
  <c r="T14" i="473" s="1"/>
  <c r="J14" i="473"/>
  <c r="K14" i="473" s="1"/>
  <c r="G14" i="473"/>
  <c r="E14" i="473"/>
  <c r="AQ13" i="473"/>
  <c r="AH13" i="473"/>
  <c r="V13" i="473"/>
  <c r="R13" i="473"/>
  <c r="T13" i="473" s="1"/>
  <c r="J13" i="473"/>
  <c r="K13" i="473" s="1"/>
  <c r="G13" i="473"/>
  <c r="E13" i="473"/>
  <c r="AQ12" i="473"/>
  <c r="AH12" i="473"/>
  <c r="V12" i="473"/>
  <c r="R12" i="473"/>
  <c r="T12" i="473" s="1"/>
  <c r="J12" i="473"/>
  <c r="K12" i="473" s="1"/>
  <c r="G12" i="473"/>
  <c r="E12" i="473"/>
  <c r="AH11" i="473"/>
  <c r="V11" i="473"/>
  <c r="J11" i="473"/>
  <c r="K11" i="473" s="1"/>
  <c r="G11" i="473"/>
  <c r="E11" i="473"/>
  <c r="AG8" i="473"/>
  <c r="R11" i="473"/>
  <c r="S32" i="473" l="1"/>
  <c r="T32" i="473"/>
  <c r="AI32" i="473" s="1"/>
  <c r="S31" i="473"/>
  <c r="S30" i="473"/>
  <c r="T29" i="473"/>
  <c r="AI29" i="473" s="1"/>
  <c r="S29" i="473"/>
  <c r="AI28" i="473"/>
  <c r="S28" i="473"/>
  <c r="T27" i="473"/>
  <c r="AI27" i="473" s="1"/>
  <c r="S26" i="473"/>
  <c r="AI26" i="473"/>
  <c r="T25" i="473"/>
  <c r="AI25" i="473" s="1"/>
  <c r="AI24" i="473"/>
  <c r="S24" i="473"/>
  <c r="AI23" i="473"/>
  <c r="S23" i="473"/>
  <c r="S22" i="473"/>
  <c r="T22" i="473"/>
  <c r="AI22" i="473" s="1"/>
  <c r="T21" i="473"/>
  <c r="AI21" i="473" s="1"/>
  <c r="AI15" i="473"/>
  <c r="AQ35" i="473"/>
  <c r="AI31" i="473"/>
  <c r="AI30" i="473"/>
  <c r="AH35" i="473"/>
  <c r="AI16" i="473"/>
  <c r="T19" i="473"/>
  <c r="AI19" i="473" s="1"/>
  <c r="T20" i="473"/>
  <c r="AI20" i="473" s="1"/>
  <c r="AI34" i="473"/>
  <c r="AI33" i="473"/>
  <c r="AI12" i="473"/>
  <c r="AI14" i="473"/>
  <c r="AI18" i="473"/>
  <c r="R35" i="473"/>
  <c r="T11" i="473"/>
  <c r="S11" i="473"/>
  <c r="AI13" i="473"/>
  <c r="AI17" i="473"/>
  <c r="I11" i="473"/>
  <c r="I12" i="473"/>
  <c r="S12" i="473"/>
  <c r="I13" i="473"/>
  <c r="S13" i="473"/>
  <c r="I14" i="473"/>
  <c r="S14" i="473"/>
  <c r="I15" i="473"/>
  <c r="S15" i="473"/>
  <c r="I16" i="473"/>
  <c r="S16" i="473"/>
  <c r="I17" i="473"/>
  <c r="S17" i="473"/>
  <c r="I18" i="473"/>
  <c r="S18" i="473"/>
  <c r="I19" i="473"/>
  <c r="I20" i="473"/>
  <c r="I33" i="473"/>
  <c r="S33" i="473"/>
  <c r="I34" i="473"/>
  <c r="S34" i="473"/>
  <c r="AP35" i="473"/>
  <c r="AG35" i="473"/>
  <c r="T35" i="473" l="1"/>
  <c r="AI35" i="473" s="1"/>
  <c r="AI11" i="473"/>
  <c r="S35" i="473"/>
  <c r="AP10" i="472" l="1"/>
  <c r="AG10" i="472"/>
  <c r="AH11" i="472" s="1"/>
  <c r="Q10" i="472"/>
  <c r="AR35" i="472"/>
  <c r="AQ34" i="472"/>
  <c r="AH34" i="472"/>
  <c r="V34" i="472"/>
  <c r="R34" i="472"/>
  <c r="T34" i="472" s="1"/>
  <c r="J34" i="472"/>
  <c r="K34" i="472" s="1"/>
  <c r="G34" i="472"/>
  <c r="E34" i="472"/>
  <c r="AQ33" i="472"/>
  <c r="AH33" i="472"/>
  <c r="V33" i="472"/>
  <c r="R33" i="472"/>
  <c r="T33" i="472" s="1"/>
  <c r="J33" i="472"/>
  <c r="K33" i="472" s="1"/>
  <c r="G33" i="472"/>
  <c r="E33" i="472"/>
  <c r="AW32" i="472"/>
  <c r="AQ32" i="472"/>
  <c r="AH32" i="472"/>
  <c r="V32" i="472"/>
  <c r="R32" i="472"/>
  <c r="T32" i="472" s="1"/>
  <c r="K32" i="472"/>
  <c r="J32" i="472"/>
  <c r="I32" i="472"/>
  <c r="G32" i="472"/>
  <c r="E32" i="472"/>
  <c r="AQ31" i="472"/>
  <c r="AH31" i="472"/>
  <c r="V31" i="472"/>
  <c r="R31" i="472"/>
  <c r="S31" i="472" s="1"/>
  <c r="K31" i="472"/>
  <c r="J31" i="472"/>
  <c r="I31" i="472"/>
  <c r="G31" i="472"/>
  <c r="E31" i="472"/>
  <c r="AQ30" i="472"/>
  <c r="AH30" i="472"/>
  <c r="V30" i="472"/>
  <c r="R30" i="472"/>
  <c r="T30" i="472" s="1"/>
  <c r="K30" i="472"/>
  <c r="J30" i="472"/>
  <c r="I30" i="472"/>
  <c r="G30" i="472"/>
  <c r="E30" i="472"/>
  <c r="AQ29" i="472"/>
  <c r="AH29" i="472"/>
  <c r="V29" i="472"/>
  <c r="R29" i="472"/>
  <c r="T29" i="472" s="1"/>
  <c r="K29" i="472"/>
  <c r="J29" i="472"/>
  <c r="I29" i="472"/>
  <c r="G29" i="472"/>
  <c r="E29" i="472"/>
  <c r="AQ28" i="472"/>
  <c r="AH28" i="472"/>
  <c r="V28" i="472"/>
  <c r="R28" i="472"/>
  <c r="K28" i="472"/>
  <c r="J28" i="472"/>
  <c r="I28" i="472"/>
  <c r="G28" i="472"/>
  <c r="E28" i="472"/>
  <c r="AQ27" i="472"/>
  <c r="AH27" i="472"/>
  <c r="V27" i="472"/>
  <c r="R27" i="472"/>
  <c r="T27" i="472" s="1"/>
  <c r="K27" i="472"/>
  <c r="J27" i="472"/>
  <c r="I27" i="472"/>
  <c r="G27" i="472"/>
  <c r="E27" i="472"/>
  <c r="AQ26" i="472"/>
  <c r="AH26" i="472"/>
  <c r="V26" i="472"/>
  <c r="R26" i="472"/>
  <c r="T26" i="472" s="1"/>
  <c r="K26" i="472"/>
  <c r="J26" i="472"/>
  <c r="I26" i="472"/>
  <c r="G26" i="472"/>
  <c r="E26" i="472"/>
  <c r="AQ25" i="472"/>
  <c r="AH25" i="472"/>
  <c r="V25" i="472"/>
  <c r="R25" i="472"/>
  <c r="K25" i="472"/>
  <c r="J25" i="472"/>
  <c r="I25" i="472"/>
  <c r="G25" i="472"/>
  <c r="E25" i="472"/>
  <c r="AQ24" i="472"/>
  <c r="AH24" i="472"/>
  <c r="V24" i="472"/>
  <c r="R24" i="472"/>
  <c r="S24" i="472" s="1"/>
  <c r="K24" i="472"/>
  <c r="J24" i="472"/>
  <c r="I24" i="472"/>
  <c r="G24" i="472"/>
  <c r="E24" i="472"/>
  <c r="AQ23" i="472"/>
  <c r="AH23" i="472"/>
  <c r="V23" i="472"/>
  <c r="R23" i="472"/>
  <c r="K23" i="472"/>
  <c r="J23" i="472"/>
  <c r="I23" i="472"/>
  <c r="G23" i="472"/>
  <c r="E23" i="472"/>
  <c r="AQ22" i="472"/>
  <c r="AH22" i="472"/>
  <c r="V22" i="472"/>
  <c r="R22" i="472"/>
  <c r="K22" i="472"/>
  <c r="J22" i="472"/>
  <c r="I22" i="472"/>
  <c r="G22" i="472"/>
  <c r="E22" i="472"/>
  <c r="AQ21" i="472"/>
  <c r="AH21" i="472"/>
  <c r="V21" i="472"/>
  <c r="R21" i="472"/>
  <c r="K21" i="472"/>
  <c r="J21" i="472"/>
  <c r="I21" i="472"/>
  <c r="G21" i="472"/>
  <c r="E21" i="472"/>
  <c r="AH20" i="472"/>
  <c r="V20" i="472"/>
  <c r="R20" i="472"/>
  <c r="T20" i="472" s="1"/>
  <c r="J20" i="472"/>
  <c r="K20" i="472" s="1"/>
  <c r="G20" i="472"/>
  <c r="E20" i="472"/>
  <c r="AQ19" i="472"/>
  <c r="AH19" i="472"/>
  <c r="V19" i="472"/>
  <c r="R19" i="472"/>
  <c r="T19" i="472" s="1"/>
  <c r="J19" i="472"/>
  <c r="K19" i="472" s="1"/>
  <c r="G19" i="472"/>
  <c r="E19" i="472"/>
  <c r="AQ18" i="472"/>
  <c r="AH18" i="472"/>
  <c r="V18" i="472"/>
  <c r="R18" i="472"/>
  <c r="T18" i="472" s="1"/>
  <c r="J18" i="472"/>
  <c r="K18" i="472" s="1"/>
  <c r="G18" i="472"/>
  <c r="E18" i="472"/>
  <c r="AQ17" i="472"/>
  <c r="AH17" i="472"/>
  <c r="V17" i="472"/>
  <c r="R17" i="472"/>
  <c r="T17" i="472" s="1"/>
  <c r="J17" i="472"/>
  <c r="K17" i="472" s="1"/>
  <c r="G17" i="472"/>
  <c r="E17" i="472"/>
  <c r="AQ16" i="472"/>
  <c r="AH16" i="472"/>
  <c r="V16" i="472"/>
  <c r="R16" i="472"/>
  <c r="T16" i="472" s="1"/>
  <c r="J16" i="472"/>
  <c r="K16" i="472" s="1"/>
  <c r="G16" i="472"/>
  <c r="E16" i="472"/>
  <c r="AQ15" i="472"/>
  <c r="AH15" i="472"/>
  <c r="V15" i="472"/>
  <c r="R15" i="472"/>
  <c r="T15" i="472" s="1"/>
  <c r="J15" i="472"/>
  <c r="K15" i="472" s="1"/>
  <c r="G15" i="472"/>
  <c r="E15" i="472"/>
  <c r="AQ14" i="472"/>
  <c r="AH14" i="472"/>
  <c r="V14" i="472"/>
  <c r="R14" i="472"/>
  <c r="T14" i="472" s="1"/>
  <c r="J14" i="472"/>
  <c r="K14" i="472" s="1"/>
  <c r="G14" i="472"/>
  <c r="E14" i="472"/>
  <c r="AQ13" i="472"/>
  <c r="AH13" i="472"/>
  <c r="V13" i="472"/>
  <c r="R13" i="472"/>
  <c r="T13" i="472" s="1"/>
  <c r="J13" i="472"/>
  <c r="K13" i="472" s="1"/>
  <c r="G13" i="472"/>
  <c r="E13" i="472"/>
  <c r="AQ12" i="472"/>
  <c r="AH12" i="472"/>
  <c r="V12" i="472"/>
  <c r="R12" i="472"/>
  <c r="T12" i="472" s="1"/>
  <c r="J12" i="472"/>
  <c r="K12" i="472" s="1"/>
  <c r="G12" i="472"/>
  <c r="E12" i="472"/>
  <c r="V11" i="472"/>
  <c r="J11" i="472"/>
  <c r="K11" i="472" s="1"/>
  <c r="G11" i="472"/>
  <c r="E11" i="472"/>
  <c r="AQ11" i="472"/>
  <c r="AG8" i="472"/>
  <c r="R11" i="472"/>
  <c r="AI32" i="472" l="1"/>
  <c r="S32" i="472"/>
  <c r="T31" i="472"/>
  <c r="AI31" i="472" s="1"/>
  <c r="AI30" i="472"/>
  <c r="S30" i="472"/>
  <c r="AI29" i="472"/>
  <c r="S29" i="472"/>
  <c r="T28" i="472"/>
  <c r="AI28" i="472" s="1"/>
  <c r="S28" i="472"/>
  <c r="AI27" i="472"/>
  <c r="S27" i="472"/>
  <c r="AI26" i="472"/>
  <c r="S26" i="472"/>
  <c r="S25" i="472"/>
  <c r="T25" i="472"/>
  <c r="AI25" i="472" s="1"/>
  <c r="T24" i="472"/>
  <c r="AI24" i="472" s="1"/>
  <c r="S23" i="472"/>
  <c r="T23" i="472"/>
  <c r="AI23" i="472" s="1"/>
  <c r="S22" i="472"/>
  <c r="T22" i="472"/>
  <c r="AI22" i="472" s="1"/>
  <c r="S21" i="472"/>
  <c r="T21" i="472"/>
  <c r="AI21" i="472" s="1"/>
  <c r="AI17" i="472"/>
  <c r="AI13" i="472"/>
  <c r="AQ35" i="472"/>
  <c r="AH35" i="472"/>
  <c r="AI14" i="472"/>
  <c r="AI18" i="472"/>
  <c r="AI34" i="472"/>
  <c r="AI33" i="472"/>
  <c r="R35" i="472"/>
  <c r="T11" i="472"/>
  <c r="S11" i="472"/>
  <c r="AI12" i="472"/>
  <c r="AI16" i="472"/>
  <c r="AI20" i="472"/>
  <c r="AI15" i="472"/>
  <c r="AI19" i="472"/>
  <c r="I11" i="472"/>
  <c r="I12" i="472"/>
  <c r="S12" i="472"/>
  <c r="I13" i="472"/>
  <c r="S13" i="472"/>
  <c r="I14" i="472"/>
  <c r="S14" i="472"/>
  <c r="I15" i="472"/>
  <c r="S15" i="472"/>
  <c r="I16" i="472"/>
  <c r="S16" i="472"/>
  <c r="I17" i="472"/>
  <c r="S17" i="472"/>
  <c r="I18" i="472"/>
  <c r="S18" i="472"/>
  <c r="I19" i="472"/>
  <c r="S19" i="472"/>
  <c r="I20" i="472"/>
  <c r="S20" i="472"/>
  <c r="I33" i="472"/>
  <c r="S33" i="472"/>
  <c r="I34" i="472"/>
  <c r="S34" i="472"/>
  <c r="AP35" i="472"/>
  <c r="AG35" i="472"/>
  <c r="T35" i="472" l="1"/>
  <c r="AI35" i="472" s="1"/>
  <c r="AI11" i="472"/>
  <c r="S35" i="472"/>
  <c r="AP10" i="471" l="1"/>
  <c r="AG10" i="471"/>
  <c r="AH11" i="471" s="1"/>
  <c r="Q10" i="471"/>
  <c r="AR35" i="471"/>
  <c r="AQ34" i="471"/>
  <c r="AH34" i="471"/>
  <c r="V34" i="471"/>
  <c r="R34" i="471"/>
  <c r="T34" i="471" s="1"/>
  <c r="J34" i="471"/>
  <c r="K34" i="471" s="1"/>
  <c r="G34" i="471"/>
  <c r="E34" i="471"/>
  <c r="AQ33" i="471"/>
  <c r="AH33" i="471"/>
  <c r="V33" i="471"/>
  <c r="R33" i="471"/>
  <c r="T33" i="471" s="1"/>
  <c r="J33" i="471"/>
  <c r="K33" i="471" s="1"/>
  <c r="G33" i="471"/>
  <c r="E33" i="471"/>
  <c r="AW32" i="471"/>
  <c r="AQ32" i="471"/>
  <c r="AH32" i="471"/>
  <c r="V32" i="471"/>
  <c r="R32" i="471"/>
  <c r="T32" i="471" s="1"/>
  <c r="K32" i="471"/>
  <c r="J32" i="471"/>
  <c r="I32" i="471"/>
  <c r="G32" i="471"/>
  <c r="E32" i="471"/>
  <c r="AQ31" i="471"/>
  <c r="AH31" i="471"/>
  <c r="V31" i="471"/>
  <c r="R31" i="471"/>
  <c r="T31" i="471" s="1"/>
  <c r="K31" i="471"/>
  <c r="J31" i="471"/>
  <c r="I31" i="471"/>
  <c r="G31" i="471"/>
  <c r="E31" i="471"/>
  <c r="AQ30" i="471"/>
  <c r="AH30" i="471"/>
  <c r="V30" i="471"/>
  <c r="R30" i="471"/>
  <c r="T30" i="471" s="1"/>
  <c r="K30" i="471"/>
  <c r="J30" i="471"/>
  <c r="I30" i="471"/>
  <c r="G30" i="471"/>
  <c r="E30" i="471"/>
  <c r="AQ29" i="471"/>
  <c r="AH29" i="471"/>
  <c r="V29" i="471"/>
  <c r="R29" i="471"/>
  <c r="T29" i="471" s="1"/>
  <c r="K29" i="471"/>
  <c r="J29" i="471"/>
  <c r="I29" i="471"/>
  <c r="G29" i="471"/>
  <c r="E29" i="471"/>
  <c r="AQ28" i="471"/>
  <c r="AH28" i="471"/>
  <c r="V28" i="471"/>
  <c r="R28" i="471"/>
  <c r="T28" i="471" s="1"/>
  <c r="K28" i="471"/>
  <c r="J28" i="471"/>
  <c r="I28" i="471"/>
  <c r="G28" i="471"/>
  <c r="E28" i="471"/>
  <c r="AQ27" i="471"/>
  <c r="AH27" i="471"/>
  <c r="V27" i="471"/>
  <c r="R27" i="471"/>
  <c r="T27" i="471" s="1"/>
  <c r="K27" i="471"/>
  <c r="J27" i="471"/>
  <c r="I27" i="471"/>
  <c r="G27" i="471"/>
  <c r="E27" i="471"/>
  <c r="AQ26" i="471"/>
  <c r="AH26" i="471"/>
  <c r="V26" i="471"/>
  <c r="R26" i="471"/>
  <c r="T26" i="471" s="1"/>
  <c r="K26" i="471"/>
  <c r="J26" i="471"/>
  <c r="I26" i="471"/>
  <c r="G26" i="471"/>
  <c r="E26" i="471"/>
  <c r="AQ25" i="471"/>
  <c r="AH25" i="471"/>
  <c r="V25" i="471"/>
  <c r="R25" i="471"/>
  <c r="T25" i="471" s="1"/>
  <c r="K25" i="471"/>
  <c r="J25" i="471"/>
  <c r="I25" i="471"/>
  <c r="G25" i="471"/>
  <c r="E25" i="471"/>
  <c r="AQ24" i="471"/>
  <c r="AH24" i="471"/>
  <c r="V24" i="471"/>
  <c r="R24" i="471"/>
  <c r="T24" i="471" s="1"/>
  <c r="K24" i="471"/>
  <c r="J24" i="471"/>
  <c r="I24" i="471"/>
  <c r="G24" i="471"/>
  <c r="E24" i="471"/>
  <c r="AQ23" i="471"/>
  <c r="AH23" i="471"/>
  <c r="V23" i="471"/>
  <c r="R23" i="471"/>
  <c r="T23" i="471" s="1"/>
  <c r="K23" i="471"/>
  <c r="J23" i="471"/>
  <c r="I23" i="471"/>
  <c r="G23" i="471"/>
  <c r="E23" i="471"/>
  <c r="AQ22" i="471"/>
  <c r="AH22" i="471"/>
  <c r="V22" i="471"/>
  <c r="R22" i="471"/>
  <c r="T22" i="471" s="1"/>
  <c r="K22" i="471"/>
  <c r="J22" i="471"/>
  <c r="I22" i="471"/>
  <c r="G22" i="471"/>
  <c r="E22" i="471"/>
  <c r="AQ21" i="471"/>
  <c r="AH21" i="471"/>
  <c r="V21" i="471"/>
  <c r="R21" i="471"/>
  <c r="T21" i="471" s="1"/>
  <c r="K21" i="471"/>
  <c r="J21" i="471"/>
  <c r="I21" i="471"/>
  <c r="G21" i="471"/>
  <c r="E21" i="471"/>
  <c r="AH20" i="471"/>
  <c r="V20" i="471"/>
  <c r="R20" i="471"/>
  <c r="T20" i="471" s="1"/>
  <c r="J20" i="471"/>
  <c r="K20" i="471" s="1"/>
  <c r="G20" i="471"/>
  <c r="E20" i="471"/>
  <c r="AQ19" i="471"/>
  <c r="AH19" i="471"/>
  <c r="V19" i="471"/>
  <c r="R19" i="471"/>
  <c r="T19" i="471" s="1"/>
  <c r="J19" i="471"/>
  <c r="K19" i="471" s="1"/>
  <c r="G19" i="471"/>
  <c r="E19" i="471"/>
  <c r="AQ18" i="471"/>
  <c r="AH18" i="471"/>
  <c r="V18" i="471"/>
  <c r="R18" i="471"/>
  <c r="T18" i="471" s="1"/>
  <c r="J18" i="471"/>
  <c r="K18" i="471" s="1"/>
  <c r="G18" i="471"/>
  <c r="E18" i="471"/>
  <c r="AQ17" i="471"/>
  <c r="AH17" i="471"/>
  <c r="V17" i="471"/>
  <c r="R17" i="471"/>
  <c r="T17" i="471" s="1"/>
  <c r="J17" i="471"/>
  <c r="K17" i="471" s="1"/>
  <c r="G17" i="471"/>
  <c r="E17" i="471"/>
  <c r="AQ16" i="471"/>
  <c r="AH16" i="471"/>
  <c r="V16" i="471"/>
  <c r="R16" i="471"/>
  <c r="T16" i="471" s="1"/>
  <c r="J16" i="471"/>
  <c r="K16" i="471" s="1"/>
  <c r="G16" i="471"/>
  <c r="E16" i="471"/>
  <c r="AQ15" i="471"/>
  <c r="AH15" i="471"/>
  <c r="V15" i="471"/>
  <c r="R15" i="471"/>
  <c r="T15" i="471" s="1"/>
  <c r="J15" i="471"/>
  <c r="K15" i="471" s="1"/>
  <c r="G15" i="471"/>
  <c r="E15" i="471"/>
  <c r="AQ14" i="471"/>
  <c r="AH14" i="471"/>
  <c r="V14" i="471"/>
  <c r="R14" i="471"/>
  <c r="T14" i="471" s="1"/>
  <c r="J14" i="471"/>
  <c r="K14" i="471" s="1"/>
  <c r="G14" i="471"/>
  <c r="E14" i="471"/>
  <c r="AQ13" i="471"/>
  <c r="AH13" i="471"/>
  <c r="V13" i="471"/>
  <c r="R13" i="471"/>
  <c r="T13" i="471" s="1"/>
  <c r="J13" i="471"/>
  <c r="K13" i="471" s="1"/>
  <c r="G13" i="471"/>
  <c r="E13" i="471"/>
  <c r="AQ12" i="471"/>
  <c r="AH12" i="471"/>
  <c r="V12" i="471"/>
  <c r="R12" i="471"/>
  <c r="T12" i="471" s="1"/>
  <c r="J12" i="471"/>
  <c r="K12" i="471" s="1"/>
  <c r="G12" i="471"/>
  <c r="E12" i="471"/>
  <c r="V11" i="471"/>
  <c r="J11" i="471"/>
  <c r="K11" i="471" s="1"/>
  <c r="G11" i="471"/>
  <c r="E11" i="471"/>
  <c r="AQ11" i="471"/>
  <c r="AG35" i="471"/>
  <c r="R11" i="471"/>
  <c r="AI32" i="471" l="1"/>
  <c r="S32" i="471"/>
  <c r="S31" i="471"/>
  <c r="AI30" i="471"/>
  <c r="AI27" i="471"/>
  <c r="S29" i="471"/>
  <c r="S27" i="471"/>
  <c r="S25" i="471"/>
  <c r="AI24" i="471"/>
  <c r="AI22" i="471"/>
  <c r="S23" i="471"/>
  <c r="S21" i="471"/>
  <c r="AI20" i="471"/>
  <c r="AI16" i="471"/>
  <c r="AI12" i="471"/>
  <c r="AQ35" i="471"/>
  <c r="AI23" i="471"/>
  <c r="AI28" i="471"/>
  <c r="AI31" i="471"/>
  <c r="AH35" i="471"/>
  <c r="AI21" i="471"/>
  <c r="AI26" i="471"/>
  <c r="AI29" i="471"/>
  <c r="AI25" i="471"/>
  <c r="AG8" i="471"/>
  <c r="AI19" i="471"/>
  <c r="S22" i="471"/>
  <c r="S24" i="471"/>
  <c r="S26" i="471"/>
  <c r="S28" i="471"/>
  <c r="AI15" i="471"/>
  <c r="S30" i="471"/>
  <c r="AI14" i="471"/>
  <c r="AI18" i="471"/>
  <c r="AI34" i="471"/>
  <c r="R35" i="471"/>
  <c r="T11" i="471"/>
  <c r="T35" i="471" s="1"/>
  <c r="S11" i="471"/>
  <c r="AI13" i="471"/>
  <c r="AI17" i="471"/>
  <c r="AI33" i="471"/>
  <c r="I11" i="471"/>
  <c r="I12" i="471"/>
  <c r="S12" i="471"/>
  <c r="I13" i="471"/>
  <c r="S13" i="471"/>
  <c r="I14" i="471"/>
  <c r="S14" i="471"/>
  <c r="I15" i="471"/>
  <c r="S15" i="471"/>
  <c r="I16" i="471"/>
  <c r="S16" i="471"/>
  <c r="I17" i="471"/>
  <c r="S17" i="471"/>
  <c r="I18" i="471"/>
  <c r="S18" i="471"/>
  <c r="I19" i="471"/>
  <c r="S19" i="471"/>
  <c r="I20" i="471"/>
  <c r="S20" i="471"/>
  <c r="I33" i="471"/>
  <c r="S33" i="471"/>
  <c r="I34" i="471"/>
  <c r="S34" i="471"/>
  <c r="AP35" i="471"/>
  <c r="AI35" i="471" l="1"/>
  <c r="AI11" i="471"/>
  <c r="S35" i="471"/>
  <c r="AP10" i="470" l="1"/>
  <c r="AQ11" i="470" s="1"/>
  <c r="AG10" i="470"/>
  <c r="AG35" i="470" s="1"/>
  <c r="Q10" i="470"/>
  <c r="AR35" i="470"/>
  <c r="AQ34" i="470"/>
  <c r="AH34" i="470"/>
  <c r="V34" i="470"/>
  <c r="R34" i="470"/>
  <c r="T34" i="470" s="1"/>
  <c r="J34" i="470"/>
  <c r="K34" i="470" s="1"/>
  <c r="I34" i="470"/>
  <c r="G34" i="470"/>
  <c r="E34" i="470"/>
  <c r="AQ33" i="470"/>
  <c r="AH33" i="470"/>
  <c r="V33" i="470"/>
  <c r="R33" i="470"/>
  <c r="S33" i="470" s="1"/>
  <c r="J33" i="470"/>
  <c r="K33" i="470" s="1"/>
  <c r="I33" i="470"/>
  <c r="G33" i="470"/>
  <c r="E33" i="470"/>
  <c r="AW32" i="470"/>
  <c r="AQ32" i="470"/>
  <c r="AH32" i="470"/>
  <c r="V32" i="470"/>
  <c r="R32" i="470"/>
  <c r="S32" i="470" s="1"/>
  <c r="K32" i="470"/>
  <c r="J32" i="470"/>
  <c r="I32" i="470" s="1"/>
  <c r="G32" i="470"/>
  <c r="E32" i="470"/>
  <c r="AQ31" i="470"/>
  <c r="AH31" i="470"/>
  <c r="V31" i="470"/>
  <c r="R31" i="470"/>
  <c r="S31" i="470" s="1"/>
  <c r="K31" i="470"/>
  <c r="J31" i="470"/>
  <c r="I31" i="470" s="1"/>
  <c r="G31" i="470"/>
  <c r="E31" i="470"/>
  <c r="AQ30" i="470"/>
  <c r="AH30" i="470"/>
  <c r="V30" i="470"/>
  <c r="R30" i="470"/>
  <c r="S30" i="470" s="1"/>
  <c r="K30" i="470"/>
  <c r="J30" i="470"/>
  <c r="I30" i="470" s="1"/>
  <c r="G30" i="470"/>
  <c r="E30" i="470"/>
  <c r="AQ29" i="470"/>
  <c r="AH29" i="470"/>
  <c r="V29" i="470"/>
  <c r="R29" i="470"/>
  <c r="S29" i="470" s="1"/>
  <c r="K29" i="470"/>
  <c r="J29" i="470"/>
  <c r="I29" i="470" s="1"/>
  <c r="G29" i="470"/>
  <c r="E29" i="470"/>
  <c r="AQ28" i="470"/>
  <c r="AH28" i="470"/>
  <c r="V28" i="470"/>
  <c r="R28" i="470"/>
  <c r="S28" i="470" s="1"/>
  <c r="K28" i="470"/>
  <c r="J28" i="470"/>
  <c r="I28" i="470" s="1"/>
  <c r="G28" i="470"/>
  <c r="E28" i="470"/>
  <c r="AQ27" i="470"/>
  <c r="AH27" i="470"/>
  <c r="V27" i="470"/>
  <c r="R27" i="470"/>
  <c r="S27" i="470" s="1"/>
  <c r="K27" i="470"/>
  <c r="J27" i="470"/>
  <c r="I27" i="470" s="1"/>
  <c r="G27" i="470"/>
  <c r="E27" i="470"/>
  <c r="AQ26" i="470"/>
  <c r="AH26" i="470"/>
  <c r="V26" i="470"/>
  <c r="R26" i="470"/>
  <c r="S26" i="470" s="1"/>
  <c r="K26" i="470"/>
  <c r="J26" i="470"/>
  <c r="I26" i="470" s="1"/>
  <c r="G26" i="470"/>
  <c r="E26" i="470"/>
  <c r="AQ25" i="470"/>
  <c r="AH25" i="470"/>
  <c r="V25" i="470"/>
  <c r="R25" i="470"/>
  <c r="S25" i="470" s="1"/>
  <c r="K25" i="470"/>
  <c r="J25" i="470"/>
  <c r="I25" i="470" s="1"/>
  <c r="G25" i="470"/>
  <c r="E25" i="470"/>
  <c r="AQ24" i="470"/>
  <c r="AH24" i="470"/>
  <c r="V24" i="470"/>
  <c r="R24" i="470"/>
  <c r="S24" i="470" s="1"/>
  <c r="K24" i="470"/>
  <c r="J24" i="470"/>
  <c r="I24" i="470" s="1"/>
  <c r="G24" i="470"/>
  <c r="E24" i="470"/>
  <c r="AQ23" i="470"/>
  <c r="AH23" i="470"/>
  <c r="V23" i="470"/>
  <c r="R23" i="470"/>
  <c r="S23" i="470" s="1"/>
  <c r="K23" i="470"/>
  <c r="J23" i="470"/>
  <c r="I23" i="470" s="1"/>
  <c r="G23" i="470"/>
  <c r="E23" i="470"/>
  <c r="AQ22" i="470"/>
  <c r="AH22" i="470"/>
  <c r="V22" i="470"/>
  <c r="R22" i="470"/>
  <c r="S22" i="470" s="1"/>
  <c r="K22" i="470"/>
  <c r="J22" i="470"/>
  <c r="I22" i="470" s="1"/>
  <c r="G22" i="470"/>
  <c r="E22" i="470"/>
  <c r="AQ21" i="470"/>
  <c r="AH21" i="470"/>
  <c r="V21" i="470"/>
  <c r="R21" i="470"/>
  <c r="S21" i="470" s="1"/>
  <c r="K21" i="470"/>
  <c r="J21" i="470"/>
  <c r="I21" i="470" s="1"/>
  <c r="G21" i="470"/>
  <c r="E21" i="470"/>
  <c r="AH20" i="470"/>
  <c r="V20" i="470"/>
  <c r="R20" i="470"/>
  <c r="T20" i="470" s="1"/>
  <c r="J20" i="470"/>
  <c r="K20" i="470" s="1"/>
  <c r="G20" i="470"/>
  <c r="E20" i="470"/>
  <c r="AQ19" i="470"/>
  <c r="AH19" i="470"/>
  <c r="V19" i="470"/>
  <c r="R19" i="470"/>
  <c r="S19" i="470" s="1"/>
  <c r="J19" i="470"/>
  <c r="K19" i="470" s="1"/>
  <c r="G19" i="470"/>
  <c r="E19" i="470"/>
  <c r="AQ18" i="470"/>
  <c r="AH18" i="470"/>
  <c r="V18" i="470"/>
  <c r="R18" i="470"/>
  <c r="T18" i="470" s="1"/>
  <c r="J18" i="470"/>
  <c r="I18" i="470" s="1"/>
  <c r="G18" i="470"/>
  <c r="E18" i="470"/>
  <c r="AQ17" i="470"/>
  <c r="AH17" i="470"/>
  <c r="V17" i="470"/>
  <c r="R17" i="470"/>
  <c r="T17" i="470" s="1"/>
  <c r="J17" i="470"/>
  <c r="I17" i="470" s="1"/>
  <c r="G17" i="470"/>
  <c r="E17" i="470"/>
  <c r="AQ16" i="470"/>
  <c r="AH16" i="470"/>
  <c r="V16" i="470"/>
  <c r="R16" i="470"/>
  <c r="J16" i="470"/>
  <c r="I16" i="470" s="1"/>
  <c r="G16" i="470"/>
  <c r="E16" i="470"/>
  <c r="AQ15" i="470"/>
  <c r="AH15" i="470"/>
  <c r="V15" i="470"/>
  <c r="R15" i="470"/>
  <c r="S15" i="470" s="1"/>
  <c r="J15" i="470"/>
  <c r="K15" i="470" s="1"/>
  <c r="G15" i="470"/>
  <c r="E15" i="470"/>
  <c r="AQ14" i="470"/>
  <c r="AH14" i="470"/>
  <c r="V14" i="470"/>
  <c r="R14" i="470"/>
  <c r="T14" i="470" s="1"/>
  <c r="J14" i="470"/>
  <c r="I14" i="470" s="1"/>
  <c r="G14" i="470"/>
  <c r="E14" i="470"/>
  <c r="AQ13" i="470"/>
  <c r="AH13" i="470"/>
  <c r="V13" i="470"/>
  <c r="R13" i="470"/>
  <c r="S13" i="470" s="1"/>
  <c r="J13" i="470"/>
  <c r="K13" i="470" s="1"/>
  <c r="G13" i="470"/>
  <c r="E13" i="470"/>
  <c r="AQ12" i="470"/>
  <c r="AH12" i="470"/>
  <c r="V12" i="470"/>
  <c r="R12" i="470"/>
  <c r="T12" i="470" s="1"/>
  <c r="J12" i="470"/>
  <c r="K12" i="470" s="1"/>
  <c r="G12" i="470"/>
  <c r="E12" i="470"/>
  <c r="V11" i="470"/>
  <c r="J11" i="470"/>
  <c r="I11" i="470" s="1"/>
  <c r="G11" i="470"/>
  <c r="E11" i="470"/>
  <c r="R11" i="470"/>
  <c r="AI34" i="470" l="1"/>
  <c r="S34" i="470"/>
  <c r="T32" i="470"/>
  <c r="T29" i="470"/>
  <c r="AI29" i="470" s="1"/>
  <c r="T28" i="470"/>
  <c r="AI28" i="470" s="1"/>
  <c r="T24" i="470"/>
  <c r="AI18" i="470"/>
  <c r="S20" i="470"/>
  <c r="T19" i="470"/>
  <c r="AI19" i="470" s="1"/>
  <c r="T15" i="470"/>
  <c r="AI15" i="470" s="1"/>
  <c r="S16" i="470"/>
  <c r="T16" i="470"/>
  <c r="AI16" i="470" s="1"/>
  <c r="AQ35" i="470"/>
  <c r="AI14" i="470"/>
  <c r="AI17" i="470"/>
  <c r="AI20" i="470"/>
  <c r="AI12" i="470"/>
  <c r="S17" i="470"/>
  <c r="T25" i="470"/>
  <c r="AI25" i="470" s="1"/>
  <c r="T13" i="470"/>
  <c r="AI13" i="470" s="1"/>
  <c r="S14" i="470"/>
  <c r="S18" i="470"/>
  <c r="T22" i="470"/>
  <c r="AI22" i="470" s="1"/>
  <c r="AI24" i="470"/>
  <c r="T26" i="470"/>
  <c r="AI26" i="470" s="1"/>
  <c r="T30" i="470"/>
  <c r="AI30" i="470" s="1"/>
  <c r="T23" i="470"/>
  <c r="AI23" i="470" s="1"/>
  <c r="T27" i="470"/>
  <c r="AI27" i="470" s="1"/>
  <c r="T31" i="470"/>
  <c r="AI31" i="470" s="1"/>
  <c r="T33" i="470"/>
  <c r="AI33" i="470" s="1"/>
  <c r="T21" i="470"/>
  <c r="AI21" i="470" s="1"/>
  <c r="AI32" i="470"/>
  <c r="S12" i="470"/>
  <c r="R35" i="470"/>
  <c r="T11" i="470"/>
  <c r="S11" i="470"/>
  <c r="AG8" i="470"/>
  <c r="K11" i="470"/>
  <c r="K14" i="470"/>
  <c r="K16" i="470"/>
  <c r="K17" i="470"/>
  <c r="K18" i="470"/>
  <c r="AH11" i="470"/>
  <c r="I12" i="470"/>
  <c r="I13" i="470"/>
  <c r="I15" i="470"/>
  <c r="I19" i="470"/>
  <c r="I20" i="470"/>
  <c r="AP35" i="470"/>
  <c r="S35" i="470" l="1"/>
  <c r="T35" i="470"/>
  <c r="AH35" i="470"/>
  <c r="AI11" i="470"/>
  <c r="AI35" i="470" l="1"/>
  <c r="AP10" i="469"/>
  <c r="AP35" i="469" s="1"/>
  <c r="AG10" i="469"/>
  <c r="AG8" i="469" s="1"/>
  <c r="Q10" i="469"/>
  <c r="AR35" i="469"/>
  <c r="AQ34" i="469"/>
  <c r="AH34" i="469"/>
  <c r="V34" i="469"/>
  <c r="R34" i="469"/>
  <c r="J34" i="469"/>
  <c r="K34" i="469" s="1"/>
  <c r="I34" i="469"/>
  <c r="G34" i="469"/>
  <c r="E34" i="469"/>
  <c r="AQ33" i="469"/>
  <c r="AH33" i="469"/>
  <c r="V33" i="469"/>
  <c r="R33" i="469"/>
  <c r="T33" i="469" s="1"/>
  <c r="J33" i="469"/>
  <c r="K33" i="469" s="1"/>
  <c r="I33" i="469"/>
  <c r="G33" i="469"/>
  <c r="E33" i="469"/>
  <c r="AW32" i="469"/>
  <c r="AQ32" i="469"/>
  <c r="AH32" i="469"/>
  <c r="V32" i="469"/>
  <c r="R32" i="469"/>
  <c r="S32" i="469" s="1"/>
  <c r="K32" i="469"/>
  <c r="J32" i="469"/>
  <c r="I32" i="469" s="1"/>
  <c r="G32" i="469"/>
  <c r="E32" i="469"/>
  <c r="AQ31" i="469"/>
  <c r="AH31" i="469"/>
  <c r="V31" i="469"/>
  <c r="R31" i="469"/>
  <c r="S31" i="469" s="1"/>
  <c r="K31" i="469"/>
  <c r="J31" i="469"/>
  <c r="I31" i="469" s="1"/>
  <c r="G31" i="469"/>
  <c r="E31" i="469"/>
  <c r="AQ30" i="469"/>
  <c r="AH30" i="469"/>
  <c r="V30" i="469"/>
  <c r="R30" i="469"/>
  <c r="S30" i="469" s="1"/>
  <c r="K30" i="469"/>
  <c r="J30" i="469"/>
  <c r="I30" i="469" s="1"/>
  <c r="G30" i="469"/>
  <c r="E30" i="469"/>
  <c r="AQ29" i="469"/>
  <c r="AH29" i="469"/>
  <c r="V29" i="469"/>
  <c r="R29" i="469"/>
  <c r="S29" i="469" s="1"/>
  <c r="K29" i="469"/>
  <c r="J29" i="469"/>
  <c r="I29" i="469" s="1"/>
  <c r="G29" i="469"/>
  <c r="E29" i="469"/>
  <c r="AQ28" i="469"/>
  <c r="AH28" i="469"/>
  <c r="V28" i="469"/>
  <c r="R28" i="469"/>
  <c r="S28" i="469" s="1"/>
  <c r="K28" i="469"/>
  <c r="J28" i="469"/>
  <c r="I28" i="469" s="1"/>
  <c r="G28" i="469"/>
  <c r="E28" i="469"/>
  <c r="AQ27" i="469"/>
  <c r="AH27" i="469"/>
  <c r="V27" i="469"/>
  <c r="R27" i="469"/>
  <c r="S27" i="469" s="1"/>
  <c r="K27" i="469"/>
  <c r="J27" i="469"/>
  <c r="I27" i="469" s="1"/>
  <c r="G27" i="469"/>
  <c r="E27" i="469"/>
  <c r="AQ26" i="469"/>
  <c r="AH26" i="469"/>
  <c r="V26" i="469"/>
  <c r="R26" i="469"/>
  <c r="S26" i="469" s="1"/>
  <c r="K26" i="469"/>
  <c r="J26" i="469"/>
  <c r="I26" i="469" s="1"/>
  <c r="G26" i="469"/>
  <c r="E26" i="469"/>
  <c r="AQ25" i="469"/>
  <c r="AH25" i="469"/>
  <c r="V25" i="469"/>
  <c r="R25" i="469"/>
  <c r="S25" i="469" s="1"/>
  <c r="K25" i="469"/>
  <c r="J25" i="469"/>
  <c r="I25" i="469" s="1"/>
  <c r="G25" i="469"/>
  <c r="E25" i="469"/>
  <c r="AQ24" i="469"/>
  <c r="AH24" i="469"/>
  <c r="V24" i="469"/>
  <c r="R24" i="469"/>
  <c r="S24" i="469" s="1"/>
  <c r="K24" i="469"/>
  <c r="J24" i="469"/>
  <c r="I24" i="469" s="1"/>
  <c r="G24" i="469"/>
  <c r="E24" i="469"/>
  <c r="AQ23" i="469"/>
  <c r="AH23" i="469"/>
  <c r="V23" i="469"/>
  <c r="R23" i="469"/>
  <c r="S23" i="469" s="1"/>
  <c r="J23" i="469"/>
  <c r="I23" i="469" s="1"/>
  <c r="G23" i="469"/>
  <c r="E23" i="469"/>
  <c r="AQ22" i="469"/>
  <c r="AH22" i="469"/>
  <c r="V22" i="469"/>
  <c r="R22" i="469"/>
  <c r="S22" i="469" s="1"/>
  <c r="J22" i="469"/>
  <c r="K22" i="469" s="1"/>
  <c r="G22" i="469"/>
  <c r="E22" i="469"/>
  <c r="AQ21" i="469"/>
  <c r="AH21" i="469"/>
  <c r="V21" i="469"/>
  <c r="R21" i="469"/>
  <c r="S21" i="469" s="1"/>
  <c r="J21" i="469"/>
  <c r="I21" i="469" s="1"/>
  <c r="G21" i="469"/>
  <c r="E21" i="469"/>
  <c r="AH20" i="469"/>
  <c r="V20" i="469"/>
  <c r="R20" i="469"/>
  <c r="S20" i="469" s="1"/>
  <c r="J20" i="469"/>
  <c r="K20" i="469" s="1"/>
  <c r="I20" i="469"/>
  <c r="G20" i="469"/>
  <c r="E20" i="469"/>
  <c r="AQ19" i="469"/>
  <c r="AH19" i="469"/>
  <c r="V19" i="469"/>
  <c r="R19" i="469"/>
  <c r="T19" i="469" s="1"/>
  <c r="J19" i="469"/>
  <c r="K19" i="469" s="1"/>
  <c r="I19" i="469"/>
  <c r="G19" i="469"/>
  <c r="E19" i="469"/>
  <c r="AQ18" i="469"/>
  <c r="AH18" i="469"/>
  <c r="V18" i="469"/>
  <c r="R18" i="469"/>
  <c r="S18" i="469" s="1"/>
  <c r="J18" i="469"/>
  <c r="K18" i="469" s="1"/>
  <c r="I18" i="469"/>
  <c r="G18" i="469"/>
  <c r="E18" i="469"/>
  <c r="AQ17" i="469"/>
  <c r="AH17" i="469"/>
  <c r="V17" i="469"/>
  <c r="R17" i="469"/>
  <c r="S17" i="469" s="1"/>
  <c r="J17" i="469"/>
  <c r="K17" i="469" s="1"/>
  <c r="I17" i="469"/>
  <c r="G17" i="469"/>
  <c r="E17" i="469"/>
  <c r="AQ16" i="469"/>
  <c r="AH16" i="469"/>
  <c r="V16" i="469"/>
  <c r="R16" i="469"/>
  <c r="T16" i="469" s="1"/>
  <c r="J16" i="469"/>
  <c r="K16" i="469" s="1"/>
  <c r="I16" i="469"/>
  <c r="G16" i="469"/>
  <c r="E16" i="469"/>
  <c r="AQ15" i="469"/>
  <c r="AH15" i="469"/>
  <c r="V15" i="469"/>
  <c r="R15" i="469"/>
  <c r="T15" i="469" s="1"/>
  <c r="J15" i="469"/>
  <c r="K15" i="469" s="1"/>
  <c r="I15" i="469"/>
  <c r="G15" i="469"/>
  <c r="E15" i="469"/>
  <c r="AQ14" i="469"/>
  <c r="AH14" i="469"/>
  <c r="V14" i="469"/>
  <c r="R14" i="469"/>
  <c r="S14" i="469" s="1"/>
  <c r="J14" i="469"/>
  <c r="K14" i="469" s="1"/>
  <c r="I14" i="469"/>
  <c r="G14" i="469"/>
  <c r="E14" i="469"/>
  <c r="AQ13" i="469"/>
  <c r="AH13" i="469"/>
  <c r="V13" i="469"/>
  <c r="R13" i="469"/>
  <c r="T13" i="469" s="1"/>
  <c r="J13" i="469"/>
  <c r="K13" i="469" s="1"/>
  <c r="I13" i="469"/>
  <c r="G13" i="469"/>
  <c r="E13" i="469"/>
  <c r="AQ12" i="469"/>
  <c r="AH12" i="469"/>
  <c r="V12" i="469"/>
  <c r="R12" i="469"/>
  <c r="T12" i="469" s="1"/>
  <c r="J12" i="469"/>
  <c r="K12" i="469" s="1"/>
  <c r="I12" i="469"/>
  <c r="G12" i="469"/>
  <c r="E12" i="469"/>
  <c r="V11" i="469"/>
  <c r="J11" i="469"/>
  <c r="K11" i="469" s="1"/>
  <c r="I11" i="469"/>
  <c r="G11" i="469"/>
  <c r="E11" i="469"/>
  <c r="R11" i="469"/>
  <c r="T34" i="469" l="1"/>
  <c r="AI34" i="469" s="1"/>
  <c r="S34" i="469"/>
  <c r="T29" i="469"/>
  <c r="T30" i="469"/>
  <c r="T25" i="469"/>
  <c r="AI25" i="469" s="1"/>
  <c r="T18" i="469"/>
  <c r="AI18" i="469" s="1"/>
  <c r="T17" i="469"/>
  <c r="AI17" i="469" s="1"/>
  <c r="T14" i="469"/>
  <c r="AI14" i="469" s="1"/>
  <c r="AI13" i="469"/>
  <c r="S13" i="469"/>
  <c r="AI12" i="469"/>
  <c r="AI15" i="469"/>
  <c r="AI16" i="469"/>
  <c r="AI19" i="469"/>
  <c r="AI33" i="469"/>
  <c r="S16" i="469"/>
  <c r="S15" i="469"/>
  <c r="S19" i="469"/>
  <c r="T20" i="469"/>
  <c r="AI20" i="469" s="1"/>
  <c r="T21" i="469"/>
  <c r="AI21" i="469" s="1"/>
  <c r="T22" i="469"/>
  <c r="AI22" i="469" s="1"/>
  <c r="T23" i="469"/>
  <c r="AI23" i="469" s="1"/>
  <c r="T27" i="469"/>
  <c r="AI27" i="469" s="1"/>
  <c r="AI29" i="469"/>
  <c r="T31" i="469"/>
  <c r="AI31" i="469" s="1"/>
  <c r="T24" i="469"/>
  <c r="T28" i="469"/>
  <c r="AI28" i="469" s="1"/>
  <c r="AI30" i="469"/>
  <c r="T32" i="469"/>
  <c r="AI32" i="469" s="1"/>
  <c r="AI24" i="469"/>
  <c r="T26" i="469"/>
  <c r="AI26" i="469" s="1"/>
  <c r="S33" i="469"/>
  <c r="S12" i="469"/>
  <c r="R35" i="469"/>
  <c r="T11" i="469"/>
  <c r="S11" i="469"/>
  <c r="AQ11" i="469"/>
  <c r="AQ35" i="469" s="1"/>
  <c r="K21" i="469"/>
  <c r="K23" i="469"/>
  <c r="AH11" i="469"/>
  <c r="I22" i="469"/>
  <c r="AG35" i="469"/>
  <c r="T35" i="469" l="1"/>
  <c r="S35" i="469"/>
  <c r="AH35" i="469"/>
  <c r="AI11" i="469"/>
  <c r="AI35" i="469" l="1"/>
  <c r="AP10" i="468" l="1"/>
  <c r="AQ11" i="468" s="1"/>
  <c r="AG10" i="468"/>
  <c r="Q10" i="468"/>
  <c r="R11" i="468" s="1"/>
  <c r="AR35" i="468"/>
  <c r="AQ34" i="468"/>
  <c r="AH34" i="468"/>
  <c r="V34" i="468"/>
  <c r="R34" i="468"/>
  <c r="J34" i="468"/>
  <c r="K34" i="468" s="1"/>
  <c r="G34" i="468"/>
  <c r="E34" i="468"/>
  <c r="AQ33" i="468"/>
  <c r="AH33" i="468"/>
  <c r="V33" i="468"/>
  <c r="R33" i="468"/>
  <c r="J33" i="468"/>
  <c r="K33" i="468" s="1"/>
  <c r="G33" i="468"/>
  <c r="E33" i="468"/>
  <c r="AW32" i="468"/>
  <c r="AQ32" i="468"/>
  <c r="AH32" i="468"/>
  <c r="V32" i="468"/>
  <c r="R32" i="468"/>
  <c r="K32" i="468"/>
  <c r="J32" i="468"/>
  <c r="I32" i="468" s="1"/>
  <c r="G32" i="468"/>
  <c r="E32" i="468"/>
  <c r="AQ31" i="468"/>
  <c r="AH31" i="468"/>
  <c r="V31" i="468"/>
  <c r="R31" i="468"/>
  <c r="K31" i="468"/>
  <c r="J31" i="468"/>
  <c r="I31" i="468" s="1"/>
  <c r="G31" i="468"/>
  <c r="E31" i="468"/>
  <c r="AQ30" i="468"/>
  <c r="AH30" i="468"/>
  <c r="V30" i="468"/>
  <c r="R30" i="468"/>
  <c r="K30" i="468"/>
  <c r="J30" i="468"/>
  <c r="I30" i="468" s="1"/>
  <c r="G30" i="468"/>
  <c r="E30" i="468"/>
  <c r="AQ29" i="468"/>
  <c r="AH29" i="468"/>
  <c r="V29" i="468"/>
  <c r="R29" i="468"/>
  <c r="T29" i="468" s="1"/>
  <c r="K29" i="468"/>
  <c r="J29" i="468"/>
  <c r="I29" i="468" s="1"/>
  <c r="G29" i="468"/>
  <c r="E29" i="468"/>
  <c r="AQ28" i="468"/>
  <c r="AH28" i="468"/>
  <c r="V28" i="468"/>
  <c r="R28" i="468"/>
  <c r="K28" i="468"/>
  <c r="J28" i="468"/>
  <c r="I28" i="468" s="1"/>
  <c r="G28" i="468"/>
  <c r="E28" i="468"/>
  <c r="AQ27" i="468"/>
  <c r="AH27" i="468"/>
  <c r="V27" i="468"/>
  <c r="R27" i="468"/>
  <c r="K27" i="468"/>
  <c r="J27" i="468"/>
  <c r="I27" i="468" s="1"/>
  <c r="G27" i="468"/>
  <c r="E27" i="468"/>
  <c r="AQ26" i="468"/>
  <c r="AH26" i="468"/>
  <c r="V26" i="468"/>
  <c r="R26" i="468"/>
  <c r="K26" i="468"/>
  <c r="J26" i="468"/>
  <c r="I26" i="468" s="1"/>
  <c r="G26" i="468"/>
  <c r="E26" i="468"/>
  <c r="AQ25" i="468"/>
  <c r="AH25" i="468"/>
  <c r="V25" i="468"/>
  <c r="R25" i="468"/>
  <c r="K25" i="468"/>
  <c r="J25" i="468"/>
  <c r="I25" i="468" s="1"/>
  <c r="G25" i="468"/>
  <c r="E25" i="468"/>
  <c r="AQ24" i="468"/>
  <c r="AH24" i="468"/>
  <c r="V24" i="468"/>
  <c r="R24" i="468"/>
  <c r="K24" i="468"/>
  <c r="J24" i="468"/>
  <c r="I24" i="468" s="1"/>
  <c r="G24" i="468"/>
  <c r="E24" i="468"/>
  <c r="AQ23" i="468"/>
  <c r="AH23" i="468"/>
  <c r="V23" i="468"/>
  <c r="R23" i="468"/>
  <c r="T23" i="468" s="1"/>
  <c r="K23" i="468"/>
  <c r="J23" i="468"/>
  <c r="I23" i="468" s="1"/>
  <c r="G23" i="468"/>
  <c r="E23" i="468"/>
  <c r="AQ22" i="468"/>
  <c r="AH22" i="468"/>
  <c r="V22" i="468"/>
  <c r="R22" i="468"/>
  <c r="K22" i="468"/>
  <c r="J22" i="468"/>
  <c r="I22" i="468" s="1"/>
  <c r="G22" i="468"/>
  <c r="E22" i="468"/>
  <c r="AQ21" i="468"/>
  <c r="AH21" i="468"/>
  <c r="V21" i="468"/>
  <c r="R21" i="468"/>
  <c r="K21" i="468"/>
  <c r="J21" i="468"/>
  <c r="I21" i="468" s="1"/>
  <c r="G21" i="468"/>
  <c r="E21" i="468"/>
  <c r="AH20" i="468"/>
  <c r="V20" i="468"/>
  <c r="R20" i="468"/>
  <c r="J20" i="468"/>
  <c r="I20" i="468" s="1"/>
  <c r="G20" i="468"/>
  <c r="E20" i="468"/>
  <c r="AQ19" i="468"/>
  <c r="AH19" i="468"/>
  <c r="V19" i="468"/>
  <c r="R19" i="468"/>
  <c r="J19" i="468"/>
  <c r="K19" i="468" s="1"/>
  <c r="G19" i="468"/>
  <c r="E19" i="468"/>
  <c r="AQ18" i="468"/>
  <c r="AH18" i="468"/>
  <c r="V18" i="468"/>
  <c r="R18" i="468"/>
  <c r="J18" i="468"/>
  <c r="I18" i="468" s="1"/>
  <c r="G18" i="468"/>
  <c r="E18" i="468"/>
  <c r="AQ17" i="468"/>
  <c r="AH17" i="468"/>
  <c r="V17" i="468"/>
  <c r="R17" i="468"/>
  <c r="J17" i="468"/>
  <c r="K17" i="468" s="1"/>
  <c r="G17" i="468"/>
  <c r="E17" i="468"/>
  <c r="AQ16" i="468"/>
  <c r="AH16" i="468"/>
  <c r="V16" i="468"/>
  <c r="R16" i="468"/>
  <c r="J16" i="468"/>
  <c r="K16" i="468" s="1"/>
  <c r="G16" i="468"/>
  <c r="E16" i="468"/>
  <c r="AQ15" i="468"/>
  <c r="AH15" i="468"/>
  <c r="V15" i="468"/>
  <c r="R15" i="468"/>
  <c r="J15" i="468"/>
  <c r="I15" i="468" s="1"/>
  <c r="G15" i="468"/>
  <c r="E15" i="468"/>
  <c r="AQ14" i="468"/>
  <c r="AH14" i="468"/>
  <c r="V14" i="468"/>
  <c r="R14" i="468"/>
  <c r="J14" i="468"/>
  <c r="K14" i="468" s="1"/>
  <c r="G14" i="468"/>
  <c r="E14" i="468"/>
  <c r="AQ13" i="468"/>
  <c r="AH13" i="468"/>
  <c r="V13" i="468"/>
  <c r="R13" i="468"/>
  <c r="S13" i="468" s="1"/>
  <c r="J13" i="468"/>
  <c r="I13" i="468" s="1"/>
  <c r="G13" i="468"/>
  <c r="E13" i="468"/>
  <c r="AQ12" i="468"/>
  <c r="AH12" i="468"/>
  <c r="V12" i="468"/>
  <c r="R12" i="468"/>
  <c r="S12" i="468" s="1"/>
  <c r="J12" i="468"/>
  <c r="I12" i="468" s="1"/>
  <c r="G12" i="468"/>
  <c r="E12" i="468"/>
  <c r="V11" i="468"/>
  <c r="J11" i="468"/>
  <c r="I11" i="468" s="1"/>
  <c r="G11" i="468"/>
  <c r="E11" i="468"/>
  <c r="AG8" i="468"/>
  <c r="T34" i="468" l="1"/>
  <c r="AI34" i="468" s="1"/>
  <c r="T33" i="468"/>
  <c r="AI33" i="468" s="1"/>
  <c r="S33" i="468"/>
  <c r="S32" i="468"/>
  <c r="S31" i="468"/>
  <c r="T31" i="468"/>
  <c r="AI31" i="468" s="1"/>
  <c r="S30" i="468"/>
  <c r="S29" i="468"/>
  <c r="S28" i="468"/>
  <c r="S27" i="468"/>
  <c r="T27" i="468"/>
  <c r="AI27" i="468" s="1"/>
  <c r="S26" i="468"/>
  <c r="S25" i="468"/>
  <c r="T25" i="468"/>
  <c r="AI25" i="468" s="1"/>
  <c r="S24" i="468"/>
  <c r="S21" i="468"/>
  <c r="T21" i="468"/>
  <c r="AI21" i="468" s="1"/>
  <c r="S22" i="468"/>
  <c r="S23" i="468"/>
  <c r="S19" i="468"/>
  <c r="S20" i="468"/>
  <c r="T19" i="468"/>
  <c r="AI19" i="468" s="1"/>
  <c r="S18" i="468"/>
  <c r="T18" i="468"/>
  <c r="T17" i="468"/>
  <c r="AI17" i="468" s="1"/>
  <c r="S17" i="468"/>
  <c r="S16" i="468"/>
  <c r="S15" i="468"/>
  <c r="T15" i="468"/>
  <c r="AI15" i="468" s="1"/>
  <c r="S14" i="468"/>
  <c r="T14" i="468"/>
  <c r="T13" i="468"/>
  <c r="T12" i="468"/>
  <c r="AQ35" i="468"/>
  <c r="AI13" i="468"/>
  <c r="AI14" i="468"/>
  <c r="AI18" i="468"/>
  <c r="AI12" i="468"/>
  <c r="T16" i="468"/>
  <c r="AI16" i="468" s="1"/>
  <c r="T20" i="468"/>
  <c r="AI20" i="468" s="1"/>
  <c r="AI23" i="468"/>
  <c r="T22" i="468"/>
  <c r="AI22" i="468" s="1"/>
  <c r="T26" i="468"/>
  <c r="AI26" i="468" s="1"/>
  <c r="T30" i="468"/>
  <c r="AI30" i="468" s="1"/>
  <c r="S34" i="468"/>
  <c r="AI29" i="468"/>
  <c r="T24" i="468"/>
  <c r="AI24" i="468" s="1"/>
  <c r="T28" i="468"/>
  <c r="AI28" i="468" s="1"/>
  <c r="T32" i="468"/>
  <c r="AI32" i="468" s="1"/>
  <c r="R35" i="468"/>
  <c r="S11" i="468"/>
  <c r="T11" i="468"/>
  <c r="K11" i="468"/>
  <c r="K12" i="468"/>
  <c r="K13" i="468"/>
  <c r="K15" i="468"/>
  <c r="K18" i="468"/>
  <c r="K20" i="468"/>
  <c r="AH11" i="468"/>
  <c r="I14" i="468"/>
  <c r="I16" i="468"/>
  <c r="I17" i="468"/>
  <c r="I19" i="468"/>
  <c r="I33" i="468"/>
  <c r="I34" i="468"/>
  <c r="AP35" i="468"/>
  <c r="AG35" i="468"/>
  <c r="E29" i="467"/>
  <c r="E30" i="467"/>
  <c r="S35" i="468" l="1"/>
  <c r="T35" i="468"/>
  <c r="AH35" i="468"/>
  <c r="AI11" i="468"/>
  <c r="AI35" i="468" l="1"/>
  <c r="AP10" i="467"/>
  <c r="AQ11" i="467" s="1"/>
  <c r="AG10" i="467"/>
  <c r="AG35" i="467" s="1"/>
  <c r="Q10" i="467"/>
  <c r="AR35" i="467"/>
  <c r="AQ34" i="467"/>
  <c r="AH34" i="467"/>
  <c r="V34" i="467"/>
  <c r="R34" i="467"/>
  <c r="J34" i="467"/>
  <c r="K34" i="467" s="1"/>
  <c r="I34" i="467"/>
  <c r="G34" i="467"/>
  <c r="E34" i="467"/>
  <c r="AQ33" i="467"/>
  <c r="AH33" i="467"/>
  <c r="V33" i="467"/>
  <c r="R33" i="467"/>
  <c r="J33" i="467"/>
  <c r="K33" i="467" s="1"/>
  <c r="I33" i="467"/>
  <c r="G33" i="467"/>
  <c r="E33" i="467"/>
  <c r="AW32" i="467"/>
  <c r="AQ32" i="467"/>
  <c r="AH32" i="467"/>
  <c r="V32" i="467"/>
  <c r="R32" i="467"/>
  <c r="S32" i="467" s="1"/>
  <c r="K32" i="467"/>
  <c r="J32" i="467"/>
  <c r="I32" i="467" s="1"/>
  <c r="G32" i="467"/>
  <c r="E32" i="467"/>
  <c r="AQ31" i="467"/>
  <c r="AH31" i="467"/>
  <c r="V31" i="467"/>
  <c r="R31" i="467"/>
  <c r="S31" i="467" s="1"/>
  <c r="K31" i="467"/>
  <c r="J31" i="467"/>
  <c r="I31" i="467" s="1"/>
  <c r="G31" i="467"/>
  <c r="E31" i="467"/>
  <c r="AQ30" i="467"/>
  <c r="AH30" i="467"/>
  <c r="V30" i="467"/>
  <c r="R30" i="467"/>
  <c r="S30" i="467" s="1"/>
  <c r="K30" i="467"/>
  <c r="J30" i="467"/>
  <c r="I30" i="467" s="1"/>
  <c r="G30" i="467"/>
  <c r="AQ29" i="467"/>
  <c r="AH29" i="467"/>
  <c r="V29" i="467"/>
  <c r="R29" i="467"/>
  <c r="S29" i="467" s="1"/>
  <c r="J29" i="467"/>
  <c r="I29" i="467" s="1"/>
  <c r="G29" i="467"/>
  <c r="AQ28" i="467"/>
  <c r="AH28" i="467"/>
  <c r="V28" i="467"/>
  <c r="R28" i="467"/>
  <c r="S28" i="467" s="1"/>
  <c r="J28" i="467"/>
  <c r="K28" i="467" s="1"/>
  <c r="G28" i="467"/>
  <c r="E28" i="467"/>
  <c r="AQ27" i="467"/>
  <c r="AH27" i="467"/>
  <c r="V27" i="467"/>
  <c r="R27" i="467"/>
  <c r="S27" i="467" s="1"/>
  <c r="J27" i="467"/>
  <c r="I27" i="467" s="1"/>
  <c r="G27" i="467"/>
  <c r="E27" i="467"/>
  <c r="AQ26" i="467"/>
  <c r="AH26" i="467"/>
  <c r="V26" i="467"/>
  <c r="R26" i="467"/>
  <c r="S26" i="467" s="1"/>
  <c r="J26" i="467"/>
  <c r="K26" i="467" s="1"/>
  <c r="G26" i="467"/>
  <c r="E26" i="467"/>
  <c r="AQ25" i="467"/>
  <c r="AH25" i="467"/>
  <c r="V25" i="467"/>
  <c r="R25" i="467"/>
  <c r="S25" i="467" s="1"/>
  <c r="J25" i="467"/>
  <c r="I25" i="467" s="1"/>
  <c r="G25" i="467"/>
  <c r="E25" i="467"/>
  <c r="AQ24" i="467"/>
  <c r="AH24" i="467"/>
  <c r="V24" i="467"/>
  <c r="R24" i="467"/>
  <c r="S24" i="467" s="1"/>
  <c r="J24" i="467"/>
  <c r="K24" i="467" s="1"/>
  <c r="G24" i="467"/>
  <c r="E24" i="467"/>
  <c r="AQ23" i="467"/>
  <c r="AH23" i="467"/>
  <c r="V23" i="467"/>
  <c r="R23" i="467"/>
  <c r="S23" i="467" s="1"/>
  <c r="J23" i="467"/>
  <c r="I23" i="467" s="1"/>
  <c r="G23" i="467"/>
  <c r="E23" i="467"/>
  <c r="AQ22" i="467"/>
  <c r="AH22" i="467"/>
  <c r="V22" i="467"/>
  <c r="R22" i="467"/>
  <c r="S22" i="467" s="1"/>
  <c r="J22" i="467"/>
  <c r="I22" i="467" s="1"/>
  <c r="G22" i="467"/>
  <c r="E22" i="467"/>
  <c r="AQ21" i="467"/>
  <c r="AH21" i="467"/>
  <c r="V21" i="467"/>
  <c r="R21" i="467"/>
  <c r="S21" i="467" s="1"/>
  <c r="J21" i="467"/>
  <c r="I21" i="467" s="1"/>
  <c r="G21" i="467"/>
  <c r="E21" i="467"/>
  <c r="AH20" i="467"/>
  <c r="V20" i="467"/>
  <c r="R20" i="467"/>
  <c r="S20" i="467" s="1"/>
  <c r="J20" i="467"/>
  <c r="K20" i="467" s="1"/>
  <c r="I20" i="467"/>
  <c r="G20" i="467"/>
  <c r="E20" i="467"/>
  <c r="AQ19" i="467"/>
  <c r="AH19" i="467"/>
  <c r="V19" i="467"/>
  <c r="R19" i="467"/>
  <c r="T19" i="467" s="1"/>
  <c r="J19" i="467"/>
  <c r="K19" i="467" s="1"/>
  <c r="I19" i="467"/>
  <c r="G19" i="467"/>
  <c r="E19" i="467"/>
  <c r="AQ18" i="467"/>
  <c r="AH18" i="467"/>
  <c r="V18" i="467"/>
  <c r="R18" i="467"/>
  <c r="T18" i="467" s="1"/>
  <c r="J18" i="467"/>
  <c r="K18" i="467" s="1"/>
  <c r="I18" i="467"/>
  <c r="G18" i="467"/>
  <c r="E18" i="467"/>
  <c r="AQ17" i="467"/>
  <c r="AH17" i="467"/>
  <c r="V17" i="467"/>
  <c r="R17" i="467"/>
  <c r="T17" i="467" s="1"/>
  <c r="J17" i="467"/>
  <c r="K17" i="467" s="1"/>
  <c r="I17" i="467"/>
  <c r="G17" i="467"/>
  <c r="E17" i="467"/>
  <c r="AQ16" i="467"/>
  <c r="AH16" i="467"/>
  <c r="V16" i="467"/>
  <c r="R16" i="467"/>
  <c r="S16" i="467" s="1"/>
  <c r="J16" i="467"/>
  <c r="K16" i="467" s="1"/>
  <c r="I16" i="467"/>
  <c r="G16" i="467"/>
  <c r="E16" i="467"/>
  <c r="AQ15" i="467"/>
  <c r="AH15" i="467"/>
  <c r="V15" i="467"/>
  <c r="T15" i="467"/>
  <c r="R15" i="467"/>
  <c r="J15" i="467"/>
  <c r="K15" i="467" s="1"/>
  <c r="I15" i="467"/>
  <c r="G15" i="467"/>
  <c r="E15" i="467"/>
  <c r="AQ14" i="467"/>
  <c r="AH14" i="467"/>
  <c r="V14" i="467"/>
  <c r="R14" i="467"/>
  <c r="T14" i="467" s="1"/>
  <c r="J14" i="467"/>
  <c r="K14" i="467" s="1"/>
  <c r="I14" i="467"/>
  <c r="G14" i="467"/>
  <c r="E14" i="467"/>
  <c r="AQ13" i="467"/>
  <c r="AH13" i="467"/>
  <c r="V13" i="467"/>
  <c r="R13" i="467"/>
  <c r="T13" i="467" s="1"/>
  <c r="J13" i="467"/>
  <c r="K13" i="467" s="1"/>
  <c r="G13" i="467"/>
  <c r="E13" i="467"/>
  <c r="AQ12" i="467"/>
  <c r="AH12" i="467"/>
  <c r="V12" i="467"/>
  <c r="R12" i="467"/>
  <c r="S12" i="467" s="1"/>
  <c r="J12" i="467"/>
  <c r="K12" i="467" s="1"/>
  <c r="I12" i="467"/>
  <c r="G12" i="467"/>
  <c r="E12" i="467"/>
  <c r="V11" i="467"/>
  <c r="J11" i="467"/>
  <c r="K11" i="467" s="1"/>
  <c r="G11" i="467"/>
  <c r="E11" i="467"/>
  <c r="R11" i="467"/>
  <c r="I13" i="467" l="1"/>
  <c r="I11" i="467"/>
  <c r="S34" i="467"/>
  <c r="T34" i="467"/>
  <c r="AI34" i="467" s="1"/>
  <c r="T33" i="467"/>
  <c r="AI33" i="467" s="1"/>
  <c r="S33" i="467"/>
  <c r="T32" i="467"/>
  <c r="AI32" i="467" s="1"/>
  <c r="T31" i="467"/>
  <c r="AI31" i="467" s="1"/>
  <c r="T29" i="467"/>
  <c r="AI29" i="467" s="1"/>
  <c r="T28" i="467"/>
  <c r="AI28" i="467" s="1"/>
  <c r="T27" i="467"/>
  <c r="AI27" i="467" s="1"/>
  <c r="T26" i="467"/>
  <c r="AI26" i="467" s="1"/>
  <c r="T25" i="467"/>
  <c r="AI25" i="467" s="1"/>
  <c r="T24" i="467"/>
  <c r="T23" i="467"/>
  <c r="T22" i="467"/>
  <c r="AI22" i="467" s="1"/>
  <c r="T21" i="467"/>
  <c r="AI21" i="467" s="1"/>
  <c r="T20" i="467"/>
  <c r="AI20" i="467" s="1"/>
  <c r="S19" i="467"/>
  <c r="T16" i="467"/>
  <c r="S17" i="467"/>
  <c r="S15" i="467"/>
  <c r="AI15" i="467"/>
  <c r="T12" i="467"/>
  <c r="AI12" i="467" s="1"/>
  <c r="AQ35" i="467"/>
  <c r="AI13" i="467"/>
  <c r="AI14" i="467"/>
  <c r="AI16" i="467"/>
  <c r="AI17" i="467"/>
  <c r="AI18" i="467"/>
  <c r="AI19" i="467"/>
  <c r="S14" i="467"/>
  <c r="S13" i="467"/>
  <c r="S18" i="467"/>
  <c r="T30" i="467"/>
  <c r="AI30" i="467" s="1"/>
  <c r="AI23" i="467"/>
  <c r="AI24" i="467"/>
  <c r="R35" i="467"/>
  <c r="T11" i="467"/>
  <c r="S11" i="467"/>
  <c r="K21" i="467"/>
  <c r="K22" i="467"/>
  <c r="K23" i="467"/>
  <c r="K25" i="467"/>
  <c r="K27" i="467"/>
  <c r="K29" i="467"/>
  <c r="AG8" i="467"/>
  <c r="AH11" i="467"/>
  <c r="I24" i="467"/>
  <c r="I26" i="467"/>
  <c r="I28" i="467"/>
  <c r="AP35" i="467"/>
  <c r="S35" i="467" l="1"/>
  <c r="T35" i="467"/>
  <c r="AH35" i="467"/>
  <c r="AI11" i="467"/>
  <c r="AI35" i="467" l="1"/>
  <c r="AP10" i="466" l="1"/>
  <c r="AP35" i="466" s="1"/>
  <c r="AG10" i="466"/>
  <c r="Q10" i="466"/>
  <c r="AR35" i="466"/>
  <c r="AQ34" i="466"/>
  <c r="AH34" i="466"/>
  <c r="V34" i="466"/>
  <c r="R34" i="466"/>
  <c r="J34" i="466"/>
  <c r="K34" i="466" s="1"/>
  <c r="I34" i="466"/>
  <c r="G34" i="466"/>
  <c r="E34" i="466"/>
  <c r="AQ33" i="466"/>
  <c r="AH33" i="466"/>
  <c r="V33" i="466"/>
  <c r="R33" i="466"/>
  <c r="S33" i="466" s="1"/>
  <c r="J33" i="466"/>
  <c r="K33" i="466" s="1"/>
  <c r="I33" i="466"/>
  <c r="G33" i="466"/>
  <c r="E33" i="466"/>
  <c r="AW32" i="466"/>
  <c r="AQ32" i="466"/>
  <c r="AH32" i="466"/>
  <c r="V32" i="466"/>
  <c r="R32" i="466"/>
  <c r="S32" i="466" s="1"/>
  <c r="J32" i="466"/>
  <c r="K32" i="466" s="1"/>
  <c r="G32" i="466"/>
  <c r="E32" i="466"/>
  <c r="AQ31" i="466"/>
  <c r="AH31" i="466"/>
  <c r="V31" i="466"/>
  <c r="R31" i="466"/>
  <c r="S31" i="466" s="1"/>
  <c r="J31" i="466"/>
  <c r="I31" i="466" s="1"/>
  <c r="G31" i="466"/>
  <c r="E31" i="466"/>
  <c r="AQ30" i="466"/>
  <c r="AH30" i="466"/>
  <c r="V30" i="466"/>
  <c r="R30" i="466"/>
  <c r="S30" i="466" s="1"/>
  <c r="J30" i="466"/>
  <c r="I30" i="466" s="1"/>
  <c r="G30" i="466"/>
  <c r="E30" i="466"/>
  <c r="AQ29" i="466"/>
  <c r="AH29" i="466"/>
  <c r="V29" i="466"/>
  <c r="R29" i="466"/>
  <c r="S29" i="466" s="1"/>
  <c r="J29" i="466"/>
  <c r="K29" i="466" s="1"/>
  <c r="G29" i="466"/>
  <c r="E29" i="466"/>
  <c r="AQ28" i="466"/>
  <c r="AH28" i="466"/>
  <c r="V28" i="466"/>
  <c r="R28" i="466"/>
  <c r="S28" i="466" s="1"/>
  <c r="J28" i="466"/>
  <c r="I28" i="466" s="1"/>
  <c r="G28" i="466"/>
  <c r="E28" i="466"/>
  <c r="AQ27" i="466"/>
  <c r="AH27" i="466"/>
  <c r="V27" i="466"/>
  <c r="R27" i="466"/>
  <c r="S27" i="466" s="1"/>
  <c r="J27" i="466"/>
  <c r="K27" i="466" s="1"/>
  <c r="G27" i="466"/>
  <c r="E27" i="466"/>
  <c r="AQ26" i="466"/>
  <c r="AH26" i="466"/>
  <c r="V26" i="466"/>
  <c r="R26" i="466"/>
  <c r="S26" i="466" s="1"/>
  <c r="J26" i="466"/>
  <c r="I26" i="466" s="1"/>
  <c r="G26" i="466"/>
  <c r="E26" i="466"/>
  <c r="AQ25" i="466"/>
  <c r="AH25" i="466"/>
  <c r="V25" i="466"/>
  <c r="R25" i="466"/>
  <c r="S25" i="466" s="1"/>
  <c r="J25" i="466"/>
  <c r="I25" i="466" s="1"/>
  <c r="G25" i="466"/>
  <c r="E25" i="466"/>
  <c r="AQ24" i="466"/>
  <c r="AH24" i="466"/>
  <c r="V24" i="466"/>
  <c r="R24" i="466"/>
  <c r="S24" i="466" s="1"/>
  <c r="J24" i="466"/>
  <c r="K24" i="466" s="1"/>
  <c r="G24" i="466"/>
  <c r="E24" i="466"/>
  <c r="AQ23" i="466"/>
  <c r="AH23" i="466"/>
  <c r="V23" i="466"/>
  <c r="R23" i="466"/>
  <c r="S23" i="466" s="1"/>
  <c r="J23" i="466"/>
  <c r="K23" i="466" s="1"/>
  <c r="G23" i="466"/>
  <c r="E23" i="466"/>
  <c r="AQ22" i="466"/>
  <c r="AH22" i="466"/>
  <c r="V22" i="466"/>
  <c r="R22" i="466"/>
  <c r="S22" i="466" s="1"/>
  <c r="J22" i="466"/>
  <c r="I22" i="466" s="1"/>
  <c r="G22" i="466"/>
  <c r="E22" i="466"/>
  <c r="AQ21" i="466"/>
  <c r="AH21" i="466"/>
  <c r="V21" i="466"/>
  <c r="R21" i="466"/>
  <c r="S21" i="466" s="1"/>
  <c r="J21" i="466"/>
  <c r="K21" i="466" s="1"/>
  <c r="G21" i="466"/>
  <c r="E21" i="466"/>
  <c r="AH20" i="466"/>
  <c r="V20" i="466"/>
  <c r="R20" i="466"/>
  <c r="T20" i="466" s="1"/>
  <c r="J20" i="466"/>
  <c r="K20" i="466" s="1"/>
  <c r="G20" i="466"/>
  <c r="E20" i="466"/>
  <c r="AQ19" i="466"/>
  <c r="AH19" i="466"/>
  <c r="V19" i="466"/>
  <c r="R19" i="466"/>
  <c r="T19" i="466" s="1"/>
  <c r="J19" i="466"/>
  <c r="K19" i="466" s="1"/>
  <c r="G19" i="466"/>
  <c r="E19" i="466"/>
  <c r="AQ18" i="466"/>
  <c r="AH18" i="466"/>
  <c r="V18" i="466"/>
  <c r="R18" i="466"/>
  <c r="J18" i="466"/>
  <c r="K18" i="466" s="1"/>
  <c r="I18" i="466"/>
  <c r="G18" i="466"/>
  <c r="E18" i="466"/>
  <c r="AQ17" i="466"/>
  <c r="AH17" i="466"/>
  <c r="V17" i="466"/>
  <c r="R17" i="466"/>
  <c r="T17" i="466" s="1"/>
  <c r="J17" i="466"/>
  <c r="K17" i="466" s="1"/>
  <c r="I17" i="466"/>
  <c r="G17" i="466"/>
  <c r="E17" i="466"/>
  <c r="AQ16" i="466"/>
  <c r="AH16" i="466"/>
  <c r="V16" i="466"/>
  <c r="R16" i="466"/>
  <c r="S16" i="466" s="1"/>
  <c r="J16" i="466"/>
  <c r="K16" i="466" s="1"/>
  <c r="I16" i="466"/>
  <c r="G16" i="466"/>
  <c r="E16" i="466"/>
  <c r="AQ15" i="466"/>
  <c r="AH15" i="466"/>
  <c r="V15" i="466"/>
  <c r="R15" i="466"/>
  <c r="T15" i="466" s="1"/>
  <c r="J15" i="466"/>
  <c r="K15" i="466" s="1"/>
  <c r="I15" i="466"/>
  <c r="G15" i="466"/>
  <c r="E15" i="466"/>
  <c r="AQ14" i="466"/>
  <c r="AH14" i="466"/>
  <c r="V14" i="466"/>
  <c r="R14" i="466"/>
  <c r="T14" i="466" s="1"/>
  <c r="J14" i="466"/>
  <c r="K14" i="466" s="1"/>
  <c r="I14" i="466"/>
  <c r="G14" i="466"/>
  <c r="E14" i="466"/>
  <c r="AQ13" i="466"/>
  <c r="AH13" i="466"/>
  <c r="V13" i="466"/>
  <c r="R13" i="466"/>
  <c r="T13" i="466" s="1"/>
  <c r="J13" i="466"/>
  <c r="K13" i="466" s="1"/>
  <c r="I13" i="466"/>
  <c r="G13" i="466"/>
  <c r="E13" i="466"/>
  <c r="AQ12" i="466"/>
  <c r="AH12" i="466"/>
  <c r="V12" i="466"/>
  <c r="R12" i="466"/>
  <c r="T12" i="466" s="1"/>
  <c r="J12" i="466"/>
  <c r="K12" i="466" s="1"/>
  <c r="I12" i="466"/>
  <c r="G12" i="466"/>
  <c r="E12" i="466"/>
  <c r="V11" i="466"/>
  <c r="J11" i="466"/>
  <c r="K11" i="466" s="1"/>
  <c r="G11" i="466"/>
  <c r="E11" i="466"/>
  <c r="AG8" i="466"/>
  <c r="R11" i="466"/>
  <c r="S18" i="466" l="1"/>
  <c r="T18" i="466"/>
  <c r="S17" i="466"/>
  <c r="I11" i="466"/>
  <c r="I19" i="466"/>
  <c r="I20" i="466"/>
  <c r="T34" i="466"/>
  <c r="AI34" i="466" s="1"/>
  <c r="S34" i="466"/>
  <c r="S14" i="466"/>
  <c r="AI13" i="466"/>
  <c r="AI18" i="466"/>
  <c r="AI19" i="466"/>
  <c r="AI20" i="466"/>
  <c r="AI14" i="466"/>
  <c r="AI15" i="466"/>
  <c r="AI17" i="466"/>
  <c r="AI12" i="466"/>
  <c r="S13" i="466"/>
  <c r="S20" i="466"/>
  <c r="T33" i="466"/>
  <c r="AI33" i="466" s="1"/>
  <c r="S15" i="466"/>
  <c r="T16" i="466"/>
  <c r="AI16" i="466" s="1"/>
  <c r="S19" i="466"/>
  <c r="T21" i="466"/>
  <c r="AI21" i="466" s="1"/>
  <c r="T22" i="466"/>
  <c r="T23" i="466"/>
  <c r="AI23" i="466" s="1"/>
  <c r="T24" i="466"/>
  <c r="AI24" i="466" s="1"/>
  <c r="T25" i="466"/>
  <c r="T26" i="466"/>
  <c r="AI26" i="466" s="1"/>
  <c r="T27" i="466"/>
  <c r="AI27" i="466" s="1"/>
  <c r="T28" i="466"/>
  <c r="AI28" i="466" s="1"/>
  <c r="T29" i="466"/>
  <c r="AI29" i="466" s="1"/>
  <c r="T30" i="466"/>
  <c r="T31" i="466"/>
  <c r="AI31" i="466" s="1"/>
  <c r="T32" i="466"/>
  <c r="AI32" i="466" s="1"/>
  <c r="AI22" i="466"/>
  <c r="AI25" i="466"/>
  <c r="AI30" i="466"/>
  <c r="S12" i="466"/>
  <c r="R35" i="466"/>
  <c r="T11" i="466"/>
  <c r="S11" i="466"/>
  <c r="AQ11" i="466"/>
  <c r="AQ35" i="466" s="1"/>
  <c r="K22" i="466"/>
  <c r="K25" i="466"/>
  <c r="K26" i="466"/>
  <c r="K28" i="466"/>
  <c r="K30" i="466"/>
  <c r="K31" i="466"/>
  <c r="AH11" i="466"/>
  <c r="I21" i="466"/>
  <c r="I23" i="466"/>
  <c r="I24" i="466"/>
  <c r="I27" i="466"/>
  <c r="I29" i="466"/>
  <c r="I32" i="466"/>
  <c r="AG35" i="466"/>
  <c r="T35" i="466" l="1"/>
  <c r="S35" i="466"/>
  <c r="AH35" i="466"/>
  <c r="AI11" i="466"/>
  <c r="AI35" i="466" l="1"/>
  <c r="AP10" i="465" l="1"/>
  <c r="AP35" i="465" s="1"/>
  <c r="AG10" i="465"/>
  <c r="Q10" i="465"/>
  <c r="AR35" i="465"/>
  <c r="AQ34" i="465"/>
  <c r="AH34" i="465"/>
  <c r="V34" i="465"/>
  <c r="R34" i="465"/>
  <c r="T34" i="465" s="1"/>
  <c r="J34" i="465"/>
  <c r="K34" i="465" s="1"/>
  <c r="I34" i="465"/>
  <c r="G34" i="465"/>
  <c r="E34" i="465"/>
  <c r="AQ33" i="465"/>
  <c r="AH33" i="465"/>
  <c r="V33" i="465"/>
  <c r="R33" i="465"/>
  <c r="S33" i="465" s="1"/>
  <c r="J33" i="465"/>
  <c r="K33" i="465" s="1"/>
  <c r="I33" i="465"/>
  <c r="G33" i="465"/>
  <c r="E33" i="465"/>
  <c r="AW32" i="465"/>
  <c r="AQ32" i="465"/>
  <c r="AH32" i="465"/>
  <c r="V32" i="465"/>
  <c r="R32" i="465"/>
  <c r="S32" i="465" s="1"/>
  <c r="K32" i="465"/>
  <c r="J32" i="465"/>
  <c r="I32" i="465" s="1"/>
  <c r="G32" i="465"/>
  <c r="E32" i="465"/>
  <c r="AQ31" i="465"/>
  <c r="AH31" i="465"/>
  <c r="V31" i="465"/>
  <c r="R31" i="465"/>
  <c r="S31" i="465" s="1"/>
  <c r="J31" i="465"/>
  <c r="I31" i="465" s="1"/>
  <c r="G31" i="465"/>
  <c r="E31" i="465"/>
  <c r="AQ30" i="465"/>
  <c r="AH30" i="465"/>
  <c r="V30" i="465"/>
  <c r="R30" i="465"/>
  <c r="S30" i="465" s="1"/>
  <c r="J30" i="465"/>
  <c r="I30" i="465" s="1"/>
  <c r="G30" i="465"/>
  <c r="E30" i="465"/>
  <c r="AQ29" i="465"/>
  <c r="AH29" i="465"/>
  <c r="V29" i="465"/>
  <c r="R29" i="465"/>
  <c r="S29" i="465" s="1"/>
  <c r="J29" i="465"/>
  <c r="K29" i="465" s="1"/>
  <c r="G29" i="465"/>
  <c r="E29" i="465"/>
  <c r="AQ28" i="465"/>
  <c r="AH28" i="465"/>
  <c r="V28" i="465"/>
  <c r="R28" i="465"/>
  <c r="S28" i="465" s="1"/>
  <c r="J28" i="465"/>
  <c r="I28" i="465" s="1"/>
  <c r="G28" i="465"/>
  <c r="E28" i="465"/>
  <c r="AQ27" i="465"/>
  <c r="AH27" i="465"/>
  <c r="V27" i="465"/>
  <c r="R27" i="465"/>
  <c r="S27" i="465" s="1"/>
  <c r="J27" i="465"/>
  <c r="K27" i="465" s="1"/>
  <c r="G27" i="465"/>
  <c r="E27" i="465"/>
  <c r="AQ26" i="465"/>
  <c r="AH26" i="465"/>
  <c r="V26" i="465"/>
  <c r="R26" i="465"/>
  <c r="S26" i="465" s="1"/>
  <c r="J26" i="465"/>
  <c r="I26" i="465" s="1"/>
  <c r="G26" i="465"/>
  <c r="E26" i="465"/>
  <c r="AQ25" i="465"/>
  <c r="AH25" i="465"/>
  <c r="V25" i="465"/>
  <c r="R25" i="465"/>
  <c r="S25" i="465" s="1"/>
  <c r="J25" i="465"/>
  <c r="K25" i="465" s="1"/>
  <c r="G25" i="465"/>
  <c r="E25" i="465"/>
  <c r="AQ24" i="465"/>
  <c r="AH24" i="465"/>
  <c r="V24" i="465"/>
  <c r="R24" i="465"/>
  <c r="S24" i="465" s="1"/>
  <c r="J24" i="465"/>
  <c r="I24" i="465" s="1"/>
  <c r="G24" i="465"/>
  <c r="E24" i="465"/>
  <c r="AQ23" i="465"/>
  <c r="AH23" i="465"/>
  <c r="V23" i="465"/>
  <c r="R23" i="465"/>
  <c r="S23" i="465" s="1"/>
  <c r="J23" i="465"/>
  <c r="K23" i="465" s="1"/>
  <c r="G23" i="465"/>
  <c r="E23" i="465"/>
  <c r="AQ22" i="465"/>
  <c r="AH22" i="465"/>
  <c r="V22" i="465"/>
  <c r="R22" i="465"/>
  <c r="S22" i="465" s="1"/>
  <c r="J22" i="465"/>
  <c r="I22" i="465" s="1"/>
  <c r="G22" i="465"/>
  <c r="E22" i="465"/>
  <c r="AQ21" i="465"/>
  <c r="AH21" i="465"/>
  <c r="V21" i="465"/>
  <c r="R21" i="465"/>
  <c r="S21" i="465" s="1"/>
  <c r="J21" i="465"/>
  <c r="I21" i="465" s="1"/>
  <c r="G21" i="465"/>
  <c r="E21" i="465"/>
  <c r="AH20" i="465"/>
  <c r="V20" i="465"/>
  <c r="R20" i="465"/>
  <c r="T20" i="465" s="1"/>
  <c r="J20" i="465"/>
  <c r="K20" i="465" s="1"/>
  <c r="G20" i="465"/>
  <c r="E20" i="465"/>
  <c r="AQ19" i="465"/>
  <c r="AH19" i="465"/>
  <c r="V19" i="465"/>
  <c r="R19" i="465"/>
  <c r="T19" i="465" s="1"/>
  <c r="J19" i="465"/>
  <c r="K19" i="465" s="1"/>
  <c r="G19" i="465"/>
  <c r="E19" i="465"/>
  <c r="AQ18" i="465"/>
  <c r="AH18" i="465"/>
  <c r="V18" i="465"/>
  <c r="R18" i="465"/>
  <c r="S18" i="465" s="1"/>
  <c r="J18" i="465"/>
  <c r="K18" i="465" s="1"/>
  <c r="G18" i="465"/>
  <c r="E18" i="465"/>
  <c r="AQ17" i="465"/>
  <c r="AH17" i="465"/>
  <c r="V17" i="465"/>
  <c r="R17" i="465"/>
  <c r="T17" i="465" s="1"/>
  <c r="J17" i="465"/>
  <c r="K17" i="465" s="1"/>
  <c r="G17" i="465"/>
  <c r="E17" i="465"/>
  <c r="AQ16" i="465"/>
  <c r="AH16" i="465"/>
  <c r="V16" i="465"/>
  <c r="R16" i="465"/>
  <c r="S16" i="465" s="1"/>
  <c r="J16" i="465"/>
  <c r="K16" i="465" s="1"/>
  <c r="G16" i="465"/>
  <c r="E16" i="465"/>
  <c r="AQ15" i="465"/>
  <c r="AH15" i="465"/>
  <c r="V15" i="465"/>
  <c r="R15" i="465"/>
  <c r="T15" i="465" s="1"/>
  <c r="J15" i="465"/>
  <c r="K15" i="465" s="1"/>
  <c r="G15" i="465"/>
  <c r="E15" i="465"/>
  <c r="AQ14" i="465"/>
  <c r="AH14" i="465"/>
  <c r="V14" i="465"/>
  <c r="R14" i="465"/>
  <c r="S14" i="465" s="1"/>
  <c r="J14" i="465"/>
  <c r="K14" i="465" s="1"/>
  <c r="G14" i="465"/>
  <c r="E14" i="465"/>
  <c r="AQ13" i="465"/>
  <c r="AH13" i="465"/>
  <c r="V13" i="465"/>
  <c r="R13" i="465"/>
  <c r="S13" i="465" s="1"/>
  <c r="J13" i="465"/>
  <c r="K13" i="465" s="1"/>
  <c r="G13" i="465"/>
  <c r="E13" i="465"/>
  <c r="AQ12" i="465"/>
  <c r="AH12" i="465"/>
  <c r="V12" i="465"/>
  <c r="R12" i="465"/>
  <c r="S12" i="465" s="1"/>
  <c r="J12" i="465"/>
  <c r="K12" i="465" s="1"/>
  <c r="G12" i="465"/>
  <c r="E12" i="465"/>
  <c r="V11" i="465"/>
  <c r="J11" i="465"/>
  <c r="K11" i="465" s="1"/>
  <c r="G11" i="465"/>
  <c r="E11" i="465"/>
  <c r="AG8" i="465"/>
  <c r="R11" i="465"/>
  <c r="I11" i="465" l="1"/>
  <c r="I12" i="465"/>
  <c r="I13" i="465"/>
  <c r="I14" i="465"/>
  <c r="I15" i="465"/>
  <c r="I16" i="465"/>
  <c r="I17" i="465"/>
  <c r="I18" i="465"/>
  <c r="I19" i="465"/>
  <c r="I20" i="465"/>
  <c r="AI34" i="465"/>
  <c r="S34" i="465"/>
  <c r="AI20" i="465"/>
  <c r="AI19" i="465"/>
  <c r="S20" i="465"/>
  <c r="T18" i="465"/>
  <c r="AI18" i="465" s="1"/>
  <c r="S17" i="465"/>
  <c r="AI15" i="465"/>
  <c r="T14" i="465"/>
  <c r="AI14" i="465" s="1"/>
  <c r="T13" i="465"/>
  <c r="AI13" i="465" s="1"/>
  <c r="AI17" i="465"/>
  <c r="S15" i="465"/>
  <c r="T16" i="465"/>
  <c r="AI16" i="465" s="1"/>
  <c r="S19" i="465"/>
  <c r="T21" i="465"/>
  <c r="AI21" i="465" s="1"/>
  <c r="T22" i="465"/>
  <c r="AI22" i="465" s="1"/>
  <c r="T23" i="465"/>
  <c r="AI23" i="465" s="1"/>
  <c r="T24" i="465"/>
  <c r="AI24" i="465" s="1"/>
  <c r="T25" i="465"/>
  <c r="AI25" i="465" s="1"/>
  <c r="T26" i="465"/>
  <c r="T27" i="465"/>
  <c r="AI27" i="465" s="1"/>
  <c r="T28" i="465"/>
  <c r="AI28" i="465" s="1"/>
  <c r="T29" i="465"/>
  <c r="AI29" i="465" s="1"/>
  <c r="T30" i="465"/>
  <c r="AI30" i="465" s="1"/>
  <c r="T33" i="465"/>
  <c r="AI33" i="465" s="1"/>
  <c r="T12" i="465"/>
  <c r="AI12" i="465" s="1"/>
  <c r="T32" i="465"/>
  <c r="AI32" i="465" s="1"/>
  <c r="AI26" i="465"/>
  <c r="T31" i="465"/>
  <c r="AI31" i="465" s="1"/>
  <c r="R35" i="465"/>
  <c r="T11" i="465"/>
  <c r="S11" i="465"/>
  <c r="AQ11" i="465"/>
  <c r="AQ35" i="465" s="1"/>
  <c r="K21" i="465"/>
  <c r="K22" i="465"/>
  <c r="K24" i="465"/>
  <c r="K26" i="465"/>
  <c r="K28" i="465"/>
  <c r="K30" i="465"/>
  <c r="K31" i="465"/>
  <c r="AH11" i="465"/>
  <c r="I23" i="465"/>
  <c r="I25" i="465"/>
  <c r="I27" i="465"/>
  <c r="I29" i="465"/>
  <c r="AG35" i="465"/>
  <c r="S35" i="465" l="1"/>
  <c r="T35" i="465"/>
  <c r="AH35" i="465"/>
  <c r="AI11" i="465"/>
  <c r="AI35" i="465" l="1"/>
  <c r="AP10" i="464" l="1"/>
  <c r="AG10" i="464"/>
  <c r="Q10" i="464"/>
  <c r="AR35" i="464"/>
  <c r="AQ34" i="464"/>
  <c r="AH34" i="464"/>
  <c r="V34" i="464"/>
  <c r="R34" i="464"/>
  <c r="S34" i="464" s="1"/>
  <c r="J34" i="464"/>
  <c r="K34" i="464" s="1"/>
  <c r="G34" i="464"/>
  <c r="E34" i="464"/>
  <c r="AQ33" i="464"/>
  <c r="AH33" i="464"/>
  <c r="V33" i="464"/>
  <c r="R33" i="464"/>
  <c r="S33" i="464" s="1"/>
  <c r="J33" i="464"/>
  <c r="K33" i="464" s="1"/>
  <c r="G33" i="464"/>
  <c r="E33" i="464"/>
  <c r="AW32" i="464"/>
  <c r="AQ32" i="464"/>
  <c r="AH32" i="464"/>
  <c r="V32" i="464"/>
  <c r="R32" i="464"/>
  <c r="T32" i="464" s="1"/>
  <c r="K32" i="464"/>
  <c r="J32" i="464"/>
  <c r="I32" i="464"/>
  <c r="G32" i="464"/>
  <c r="E32" i="464"/>
  <c r="AQ31" i="464"/>
  <c r="AH31" i="464"/>
  <c r="V31" i="464"/>
  <c r="R31" i="464"/>
  <c r="T31" i="464" s="1"/>
  <c r="K31" i="464"/>
  <c r="J31" i="464"/>
  <c r="I31" i="464"/>
  <c r="G31" i="464"/>
  <c r="E31" i="464"/>
  <c r="AQ30" i="464"/>
  <c r="AH30" i="464"/>
  <c r="V30" i="464"/>
  <c r="R30" i="464"/>
  <c r="T30" i="464" s="1"/>
  <c r="K30" i="464"/>
  <c r="J30" i="464"/>
  <c r="I30" i="464"/>
  <c r="G30" i="464"/>
  <c r="E30" i="464"/>
  <c r="AQ29" i="464"/>
  <c r="AH29" i="464"/>
  <c r="V29" i="464"/>
  <c r="R29" i="464"/>
  <c r="T29" i="464" s="1"/>
  <c r="K29" i="464"/>
  <c r="J29" i="464"/>
  <c r="I29" i="464"/>
  <c r="G29" i="464"/>
  <c r="E29" i="464"/>
  <c r="AQ28" i="464"/>
  <c r="AH28" i="464"/>
  <c r="V28" i="464"/>
  <c r="R28" i="464"/>
  <c r="T28" i="464" s="1"/>
  <c r="K28" i="464"/>
  <c r="J28" i="464"/>
  <c r="I28" i="464"/>
  <c r="G28" i="464"/>
  <c r="E28" i="464"/>
  <c r="AQ27" i="464"/>
  <c r="AH27" i="464"/>
  <c r="V27" i="464"/>
  <c r="R27" i="464"/>
  <c r="T27" i="464" s="1"/>
  <c r="K27" i="464"/>
  <c r="J27" i="464"/>
  <c r="I27" i="464"/>
  <c r="G27" i="464"/>
  <c r="E27" i="464"/>
  <c r="AQ26" i="464"/>
  <c r="AH26" i="464"/>
  <c r="V26" i="464"/>
  <c r="R26" i="464"/>
  <c r="T26" i="464" s="1"/>
  <c r="K26" i="464"/>
  <c r="J26" i="464"/>
  <c r="I26" i="464"/>
  <c r="G26" i="464"/>
  <c r="E26" i="464"/>
  <c r="AQ25" i="464"/>
  <c r="AH25" i="464"/>
  <c r="V25" i="464"/>
  <c r="R25" i="464"/>
  <c r="T25" i="464" s="1"/>
  <c r="K25" i="464"/>
  <c r="J25" i="464"/>
  <c r="I25" i="464"/>
  <c r="G25" i="464"/>
  <c r="E25" i="464"/>
  <c r="AQ24" i="464"/>
  <c r="AH24" i="464"/>
  <c r="V24" i="464"/>
  <c r="R24" i="464"/>
  <c r="T24" i="464" s="1"/>
  <c r="K24" i="464"/>
  <c r="J24" i="464"/>
  <c r="I24" i="464"/>
  <c r="G24" i="464"/>
  <c r="E24" i="464"/>
  <c r="AQ23" i="464"/>
  <c r="AH23" i="464"/>
  <c r="V23" i="464"/>
  <c r="R23" i="464"/>
  <c r="T23" i="464" s="1"/>
  <c r="K23" i="464"/>
  <c r="J23" i="464"/>
  <c r="I23" i="464"/>
  <c r="G23" i="464"/>
  <c r="E23" i="464"/>
  <c r="AQ22" i="464"/>
  <c r="AH22" i="464"/>
  <c r="V22" i="464"/>
  <c r="R22" i="464"/>
  <c r="T22" i="464" s="1"/>
  <c r="K22" i="464"/>
  <c r="J22" i="464"/>
  <c r="I22" i="464"/>
  <c r="G22" i="464"/>
  <c r="E22" i="464"/>
  <c r="AQ21" i="464"/>
  <c r="AH21" i="464"/>
  <c r="V21" i="464"/>
  <c r="R21" i="464"/>
  <c r="T21" i="464" s="1"/>
  <c r="K21" i="464"/>
  <c r="J21" i="464"/>
  <c r="I21" i="464"/>
  <c r="G21" i="464"/>
  <c r="E21" i="464"/>
  <c r="AH20" i="464"/>
  <c r="V20" i="464"/>
  <c r="R20" i="464"/>
  <c r="S20" i="464" s="1"/>
  <c r="J20" i="464"/>
  <c r="K20" i="464" s="1"/>
  <c r="G20" i="464"/>
  <c r="E20" i="464"/>
  <c r="AQ19" i="464"/>
  <c r="AH19" i="464"/>
  <c r="V19" i="464"/>
  <c r="R19" i="464"/>
  <c r="S19" i="464" s="1"/>
  <c r="J19" i="464"/>
  <c r="K19" i="464" s="1"/>
  <c r="G19" i="464"/>
  <c r="E19" i="464"/>
  <c r="AQ18" i="464"/>
  <c r="AH18" i="464"/>
  <c r="V18" i="464"/>
  <c r="R18" i="464"/>
  <c r="S18" i="464" s="1"/>
  <c r="J18" i="464"/>
  <c r="K18" i="464" s="1"/>
  <c r="G18" i="464"/>
  <c r="E18" i="464"/>
  <c r="AQ17" i="464"/>
  <c r="AH17" i="464"/>
  <c r="V17" i="464"/>
  <c r="R17" i="464"/>
  <c r="S17" i="464" s="1"/>
  <c r="J17" i="464"/>
  <c r="K17" i="464" s="1"/>
  <c r="G17" i="464"/>
  <c r="E17" i="464"/>
  <c r="AQ16" i="464"/>
  <c r="AH16" i="464"/>
  <c r="V16" i="464"/>
  <c r="R16" i="464"/>
  <c r="S16" i="464" s="1"/>
  <c r="J16" i="464"/>
  <c r="K16" i="464" s="1"/>
  <c r="G16" i="464"/>
  <c r="E16" i="464"/>
  <c r="AQ15" i="464"/>
  <c r="AH15" i="464"/>
  <c r="V15" i="464"/>
  <c r="R15" i="464"/>
  <c r="S15" i="464" s="1"/>
  <c r="J15" i="464"/>
  <c r="K15" i="464" s="1"/>
  <c r="G15" i="464"/>
  <c r="E15" i="464"/>
  <c r="AQ14" i="464"/>
  <c r="AH14" i="464"/>
  <c r="V14" i="464"/>
  <c r="R14" i="464"/>
  <c r="S14" i="464" s="1"/>
  <c r="J14" i="464"/>
  <c r="K14" i="464" s="1"/>
  <c r="G14" i="464"/>
  <c r="E14" i="464"/>
  <c r="AQ13" i="464"/>
  <c r="AH13" i="464"/>
  <c r="V13" i="464"/>
  <c r="R13" i="464"/>
  <c r="S13" i="464" s="1"/>
  <c r="J13" i="464"/>
  <c r="I13" i="464" s="1"/>
  <c r="G13" i="464"/>
  <c r="E13" i="464"/>
  <c r="AQ12" i="464"/>
  <c r="AH12" i="464"/>
  <c r="V12" i="464"/>
  <c r="R12" i="464"/>
  <c r="S12" i="464" s="1"/>
  <c r="J12" i="464"/>
  <c r="I12" i="464" s="1"/>
  <c r="G12" i="464"/>
  <c r="E12" i="464"/>
  <c r="AH11" i="464"/>
  <c r="V11" i="464"/>
  <c r="J11" i="464"/>
  <c r="I11" i="464" s="1"/>
  <c r="G11" i="464"/>
  <c r="E11" i="464"/>
  <c r="AQ11" i="464"/>
  <c r="AG35" i="464"/>
  <c r="R11" i="464"/>
  <c r="AG8" i="464"/>
  <c r="T34" i="464" l="1"/>
  <c r="AI34" i="464" s="1"/>
  <c r="T33" i="464"/>
  <c r="AI33" i="464" s="1"/>
  <c r="AI31" i="464"/>
  <c r="AI30" i="464"/>
  <c r="AI27" i="464"/>
  <c r="AI26" i="464"/>
  <c r="AI23" i="464"/>
  <c r="AQ35" i="464"/>
  <c r="AH35" i="464"/>
  <c r="AI22" i="464"/>
  <c r="T12" i="464"/>
  <c r="AI12" i="464" s="1"/>
  <c r="T13" i="464"/>
  <c r="AI13" i="464" s="1"/>
  <c r="T14" i="464"/>
  <c r="AI14" i="464" s="1"/>
  <c r="T15" i="464"/>
  <c r="AI15" i="464" s="1"/>
  <c r="T16" i="464"/>
  <c r="AI16" i="464" s="1"/>
  <c r="T17" i="464"/>
  <c r="AI17" i="464" s="1"/>
  <c r="T18" i="464"/>
  <c r="T19" i="464"/>
  <c r="AI19" i="464" s="1"/>
  <c r="T20" i="464"/>
  <c r="AI20" i="464" s="1"/>
  <c r="AI18" i="464"/>
  <c r="R35" i="464"/>
  <c r="S11" i="464"/>
  <c r="T11" i="464"/>
  <c r="AI24" i="464"/>
  <c r="AI28" i="464"/>
  <c r="AI32" i="464"/>
  <c r="AI21" i="464"/>
  <c r="AI25" i="464"/>
  <c r="AI29" i="464"/>
  <c r="K11" i="464"/>
  <c r="S21" i="464"/>
  <c r="S22" i="464"/>
  <c r="S23" i="464"/>
  <c r="S24" i="464"/>
  <c r="S25" i="464"/>
  <c r="S26" i="464"/>
  <c r="S27" i="464"/>
  <c r="S28" i="464"/>
  <c r="S29" i="464"/>
  <c r="S30" i="464"/>
  <c r="S31" i="464"/>
  <c r="S32" i="464"/>
  <c r="K12" i="464"/>
  <c r="K13" i="464"/>
  <c r="I14" i="464"/>
  <c r="I15" i="464"/>
  <c r="I16" i="464"/>
  <c r="I17" i="464"/>
  <c r="I18" i="464"/>
  <c r="I19" i="464"/>
  <c r="I20" i="464"/>
  <c r="I33" i="464"/>
  <c r="I34" i="464"/>
  <c r="AP35" i="464"/>
  <c r="T35" i="464" l="1"/>
  <c r="AI35" i="464" s="1"/>
  <c r="AI11" i="464"/>
  <c r="S35" i="464"/>
  <c r="Q10" i="463" l="1"/>
  <c r="AP10" i="463"/>
  <c r="AQ11" i="463" s="1"/>
  <c r="AG10" i="463"/>
  <c r="AG35" i="463" s="1"/>
  <c r="AR35" i="463"/>
  <c r="AQ34" i="463"/>
  <c r="AH34" i="463"/>
  <c r="V34" i="463"/>
  <c r="R34" i="463"/>
  <c r="T34" i="463" s="1"/>
  <c r="K34" i="463"/>
  <c r="J34" i="463"/>
  <c r="I34" i="463" s="1"/>
  <c r="G34" i="463"/>
  <c r="E34" i="463"/>
  <c r="AQ33" i="463"/>
  <c r="AH33" i="463"/>
  <c r="V33" i="463"/>
  <c r="R33" i="463"/>
  <c r="T33" i="463" s="1"/>
  <c r="K33" i="463"/>
  <c r="J33" i="463"/>
  <c r="I33" i="463" s="1"/>
  <c r="G33" i="463"/>
  <c r="E33" i="463"/>
  <c r="AW32" i="463"/>
  <c r="AQ32" i="463"/>
  <c r="AH32" i="463"/>
  <c r="V32" i="463"/>
  <c r="R32" i="463"/>
  <c r="T32" i="463" s="1"/>
  <c r="K32" i="463"/>
  <c r="J32" i="463"/>
  <c r="I32" i="463"/>
  <c r="G32" i="463"/>
  <c r="E32" i="463"/>
  <c r="AQ31" i="463"/>
  <c r="AH31" i="463"/>
  <c r="V31" i="463"/>
  <c r="R31" i="463"/>
  <c r="T31" i="463" s="1"/>
  <c r="K31" i="463"/>
  <c r="J31" i="463"/>
  <c r="I31" i="463"/>
  <c r="G31" i="463"/>
  <c r="E31" i="463"/>
  <c r="AQ30" i="463"/>
  <c r="AH30" i="463"/>
  <c r="V30" i="463"/>
  <c r="R30" i="463"/>
  <c r="T30" i="463" s="1"/>
  <c r="K30" i="463"/>
  <c r="J30" i="463"/>
  <c r="I30" i="463"/>
  <c r="G30" i="463"/>
  <c r="E30" i="463"/>
  <c r="AQ29" i="463"/>
  <c r="AH29" i="463"/>
  <c r="V29" i="463"/>
  <c r="R29" i="463"/>
  <c r="T29" i="463" s="1"/>
  <c r="K29" i="463"/>
  <c r="J29" i="463"/>
  <c r="I29" i="463"/>
  <c r="G29" i="463"/>
  <c r="E29" i="463"/>
  <c r="AQ28" i="463"/>
  <c r="AH28" i="463"/>
  <c r="V28" i="463"/>
  <c r="R28" i="463"/>
  <c r="T28" i="463" s="1"/>
  <c r="K28" i="463"/>
  <c r="J28" i="463"/>
  <c r="I28" i="463"/>
  <c r="G28" i="463"/>
  <c r="E28" i="463"/>
  <c r="AQ27" i="463"/>
  <c r="AH27" i="463"/>
  <c r="V27" i="463"/>
  <c r="R27" i="463"/>
  <c r="T27" i="463" s="1"/>
  <c r="K27" i="463"/>
  <c r="J27" i="463"/>
  <c r="I27" i="463"/>
  <c r="G27" i="463"/>
  <c r="E27" i="463"/>
  <c r="AQ26" i="463"/>
  <c r="AH26" i="463"/>
  <c r="V26" i="463"/>
  <c r="R26" i="463"/>
  <c r="T26" i="463" s="1"/>
  <c r="K26" i="463"/>
  <c r="J26" i="463"/>
  <c r="I26" i="463"/>
  <c r="G26" i="463"/>
  <c r="E26" i="463"/>
  <c r="AQ25" i="463"/>
  <c r="AH25" i="463"/>
  <c r="V25" i="463"/>
  <c r="R25" i="463"/>
  <c r="T25" i="463" s="1"/>
  <c r="K25" i="463"/>
  <c r="J25" i="463"/>
  <c r="I25" i="463"/>
  <c r="G25" i="463"/>
  <c r="E25" i="463"/>
  <c r="AQ24" i="463"/>
  <c r="AH24" i="463"/>
  <c r="V24" i="463"/>
  <c r="R24" i="463"/>
  <c r="T24" i="463" s="1"/>
  <c r="K24" i="463"/>
  <c r="J24" i="463"/>
  <c r="I24" i="463"/>
  <c r="G24" i="463"/>
  <c r="E24" i="463"/>
  <c r="AQ23" i="463"/>
  <c r="AH23" i="463"/>
  <c r="V23" i="463"/>
  <c r="R23" i="463"/>
  <c r="T23" i="463" s="1"/>
  <c r="K23" i="463"/>
  <c r="J23" i="463"/>
  <c r="I23" i="463"/>
  <c r="G23" i="463"/>
  <c r="E23" i="463"/>
  <c r="AQ22" i="463"/>
  <c r="AH22" i="463"/>
  <c r="V22" i="463"/>
  <c r="R22" i="463"/>
  <c r="T22" i="463" s="1"/>
  <c r="K22" i="463"/>
  <c r="J22" i="463"/>
  <c r="I22" i="463"/>
  <c r="G22" i="463"/>
  <c r="E22" i="463"/>
  <c r="AQ21" i="463"/>
  <c r="AH21" i="463"/>
  <c r="V21" i="463"/>
  <c r="R21" i="463"/>
  <c r="T21" i="463" s="1"/>
  <c r="K21" i="463"/>
  <c r="J21" i="463"/>
  <c r="I21" i="463"/>
  <c r="G21" i="463"/>
  <c r="E21" i="463"/>
  <c r="AH20" i="463"/>
  <c r="V20" i="463"/>
  <c r="R20" i="463"/>
  <c r="S20" i="463" s="1"/>
  <c r="J20" i="463"/>
  <c r="K20" i="463" s="1"/>
  <c r="G20" i="463"/>
  <c r="E20" i="463"/>
  <c r="AQ19" i="463"/>
  <c r="AH19" i="463"/>
  <c r="V19" i="463"/>
  <c r="R19" i="463"/>
  <c r="S19" i="463" s="1"/>
  <c r="J19" i="463"/>
  <c r="K19" i="463" s="1"/>
  <c r="G19" i="463"/>
  <c r="E19" i="463"/>
  <c r="AQ18" i="463"/>
  <c r="AH18" i="463"/>
  <c r="V18" i="463"/>
  <c r="R18" i="463"/>
  <c r="S18" i="463" s="1"/>
  <c r="J18" i="463"/>
  <c r="K18" i="463" s="1"/>
  <c r="G18" i="463"/>
  <c r="E18" i="463"/>
  <c r="AQ17" i="463"/>
  <c r="AH17" i="463"/>
  <c r="V17" i="463"/>
  <c r="R17" i="463"/>
  <c r="S17" i="463" s="1"/>
  <c r="J17" i="463"/>
  <c r="K17" i="463" s="1"/>
  <c r="G17" i="463"/>
  <c r="E17" i="463"/>
  <c r="AQ16" i="463"/>
  <c r="AH16" i="463"/>
  <c r="V16" i="463"/>
  <c r="R16" i="463"/>
  <c r="S16" i="463" s="1"/>
  <c r="J16" i="463"/>
  <c r="K16" i="463" s="1"/>
  <c r="G16" i="463"/>
  <c r="E16" i="463"/>
  <c r="AQ15" i="463"/>
  <c r="AH15" i="463"/>
  <c r="V15" i="463"/>
  <c r="R15" i="463"/>
  <c r="S15" i="463" s="1"/>
  <c r="J15" i="463"/>
  <c r="K15" i="463" s="1"/>
  <c r="G15" i="463"/>
  <c r="E15" i="463"/>
  <c r="AQ14" i="463"/>
  <c r="AH14" i="463"/>
  <c r="V14" i="463"/>
  <c r="R14" i="463"/>
  <c r="S14" i="463" s="1"/>
  <c r="J14" i="463"/>
  <c r="K14" i="463" s="1"/>
  <c r="G14" i="463"/>
  <c r="E14" i="463"/>
  <c r="AQ13" i="463"/>
  <c r="AH13" i="463"/>
  <c r="V13" i="463"/>
  <c r="R13" i="463"/>
  <c r="S13" i="463" s="1"/>
  <c r="J13" i="463"/>
  <c r="K13" i="463" s="1"/>
  <c r="G13" i="463"/>
  <c r="E13" i="463"/>
  <c r="AQ12" i="463"/>
  <c r="AH12" i="463"/>
  <c r="V12" i="463"/>
  <c r="R12" i="463"/>
  <c r="S12" i="463" s="1"/>
  <c r="J12" i="463"/>
  <c r="K12" i="463" s="1"/>
  <c r="G12" i="463"/>
  <c r="E12" i="463"/>
  <c r="AH11" i="463"/>
  <c r="V11" i="463"/>
  <c r="J11" i="463"/>
  <c r="K11" i="463" s="1"/>
  <c r="G11" i="463"/>
  <c r="E11" i="463"/>
  <c r="R11" i="463"/>
  <c r="AG8" i="463"/>
  <c r="AI31" i="463" l="1"/>
  <c r="AI28" i="463"/>
  <c r="S32" i="463"/>
  <c r="S30" i="463"/>
  <c r="AI25" i="463"/>
  <c r="S28" i="463"/>
  <c r="S26" i="463"/>
  <c r="S24" i="463"/>
  <c r="AI23" i="463"/>
  <c r="S22" i="463"/>
  <c r="AQ35" i="463"/>
  <c r="AI26" i="463"/>
  <c r="AH35" i="463"/>
  <c r="AI21" i="463"/>
  <c r="AI24" i="463"/>
  <c r="AI29" i="463"/>
  <c r="AI32" i="463"/>
  <c r="AI22" i="463"/>
  <c r="AI27" i="463"/>
  <c r="AI30" i="463"/>
  <c r="T12" i="463"/>
  <c r="AI12" i="463" s="1"/>
  <c r="T13" i="463"/>
  <c r="AI13" i="463" s="1"/>
  <c r="T14" i="463"/>
  <c r="AI14" i="463" s="1"/>
  <c r="T15" i="463"/>
  <c r="AI15" i="463" s="1"/>
  <c r="T16" i="463"/>
  <c r="AI16" i="463" s="1"/>
  <c r="T18" i="463"/>
  <c r="AI18" i="463" s="1"/>
  <c r="T19" i="463"/>
  <c r="AI19" i="463" s="1"/>
  <c r="T20" i="463"/>
  <c r="AI20" i="463" s="1"/>
  <c r="T17" i="463"/>
  <c r="AI17" i="463" s="1"/>
  <c r="S21" i="463"/>
  <c r="S23" i="463"/>
  <c r="S25" i="463"/>
  <c r="S27" i="463"/>
  <c r="S29" i="463"/>
  <c r="S31" i="463"/>
  <c r="R35" i="463"/>
  <c r="T11" i="463"/>
  <c r="S11" i="463"/>
  <c r="AI33" i="463"/>
  <c r="AI34" i="463"/>
  <c r="I11" i="463"/>
  <c r="I12" i="463"/>
  <c r="I13" i="463"/>
  <c r="I14" i="463"/>
  <c r="I15" i="463"/>
  <c r="I16" i="463"/>
  <c r="I17" i="463"/>
  <c r="I18" i="463"/>
  <c r="I19" i="463"/>
  <c r="I20" i="463"/>
  <c r="S33" i="463"/>
  <c r="S34" i="463"/>
  <c r="AP35" i="463"/>
  <c r="T35" i="463" l="1"/>
  <c r="AI35" i="463" s="1"/>
  <c r="AI11" i="463"/>
  <c r="S35" i="463"/>
  <c r="Q10" i="462" l="1"/>
  <c r="AP10" i="462"/>
  <c r="AG10" i="462"/>
  <c r="R11" i="462"/>
  <c r="AR35" i="462"/>
  <c r="AQ34" i="462"/>
  <c r="AH34" i="462"/>
  <c r="V34" i="462"/>
  <c r="R34" i="462"/>
  <c r="T34" i="462" s="1"/>
  <c r="J34" i="462"/>
  <c r="K34" i="462" s="1"/>
  <c r="G34" i="462"/>
  <c r="E34" i="462"/>
  <c r="AQ33" i="462"/>
  <c r="AH33" i="462"/>
  <c r="V33" i="462"/>
  <c r="R33" i="462"/>
  <c r="S33" i="462" s="1"/>
  <c r="J33" i="462"/>
  <c r="K33" i="462" s="1"/>
  <c r="G33" i="462"/>
  <c r="E33" i="462"/>
  <c r="AW32" i="462"/>
  <c r="AQ32" i="462"/>
  <c r="AH32" i="462"/>
  <c r="V32" i="462"/>
  <c r="R32" i="462"/>
  <c r="S32" i="462" s="1"/>
  <c r="K32" i="462"/>
  <c r="J32" i="462"/>
  <c r="I32" i="462" s="1"/>
  <c r="G32" i="462"/>
  <c r="E32" i="462"/>
  <c r="AQ31" i="462"/>
  <c r="AH31" i="462"/>
  <c r="V31" i="462"/>
  <c r="R31" i="462"/>
  <c r="S31" i="462" s="1"/>
  <c r="K31" i="462"/>
  <c r="J31" i="462"/>
  <c r="I31" i="462" s="1"/>
  <c r="G31" i="462"/>
  <c r="E31" i="462"/>
  <c r="AQ30" i="462"/>
  <c r="AH30" i="462"/>
  <c r="V30" i="462"/>
  <c r="R30" i="462"/>
  <c r="S30" i="462" s="1"/>
  <c r="K30" i="462"/>
  <c r="J30" i="462"/>
  <c r="I30" i="462" s="1"/>
  <c r="G30" i="462"/>
  <c r="E30" i="462"/>
  <c r="AQ29" i="462"/>
  <c r="AH29" i="462"/>
  <c r="V29" i="462"/>
  <c r="R29" i="462"/>
  <c r="S29" i="462" s="1"/>
  <c r="K29" i="462"/>
  <c r="J29" i="462"/>
  <c r="I29" i="462" s="1"/>
  <c r="G29" i="462"/>
  <c r="E29" i="462"/>
  <c r="AQ28" i="462"/>
  <c r="AH28" i="462"/>
  <c r="V28" i="462"/>
  <c r="R28" i="462"/>
  <c r="S28" i="462" s="1"/>
  <c r="K28" i="462"/>
  <c r="J28" i="462"/>
  <c r="I28" i="462" s="1"/>
  <c r="G28" i="462"/>
  <c r="E28" i="462"/>
  <c r="AQ27" i="462"/>
  <c r="AH27" i="462"/>
  <c r="V27" i="462"/>
  <c r="R27" i="462"/>
  <c r="S27" i="462" s="1"/>
  <c r="K27" i="462"/>
  <c r="J27" i="462"/>
  <c r="I27" i="462" s="1"/>
  <c r="G27" i="462"/>
  <c r="E27" i="462"/>
  <c r="AQ26" i="462"/>
  <c r="AH26" i="462"/>
  <c r="V26" i="462"/>
  <c r="R26" i="462"/>
  <c r="S26" i="462" s="1"/>
  <c r="K26" i="462"/>
  <c r="J26" i="462"/>
  <c r="I26" i="462" s="1"/>
  <c r="G26" i="462"/>
  <c r="E26" i="462"/>
  <c r="AQ25" i="462"/>
  <c r="AH25" i="462"/>
  <c r="V25" i="462"/>
  <c r="R25" i="462"/>
  <c r="S25" i="462" s="1"/>
  <c r="K25" i="462"/>
  <c r="J25" i="462"/>
  <c r="I25" i="462" s="1"/>
  <c r="G25" i="462"/>
  <c r="E25" i="462"/>
  <c r="AQ24" i="462"/>
  <c r="AH24" i="462"/>
  <c r="V24" i="462"/>
  <c r="R24" i="462"/>
  <c r="S24" i="462" s="1"/>
  <c r="K24" i="462"/>
  <c r="J24" i="462"/>
  <c r="I24" i="462" s="1"/>
  <c r="G24" i="462"/>
  <c r="E24" i="462"/>
  <c r="AQ23" i="462"/>
  <c r="AH23" i="462"/>
  <c r="V23" i="462"/>
  <c r="R23" i="462"/>
  <c r="S23" i="462" s="1"/>
  <c r="K23" i="462"/>
  <c r="J23" i="462"/>
  <c r="I23" i="462" s="1"/>
  <c r="G23" i="462"/>
  <c r="E23" i="462"/>
  <c r="AQ22" i="462"/>
  <c r="AH22" i="462"/>
  <c r="V22" i="462"/>
  <c r="R22" i="462"/>
  <c r="S22" i="462" s="1"/>
  <c r="K22" i="462"/>
  <c r="J22" i="462"/>
  <c r="I22" i="462" s="1"/>
  <c r="G22" i="462"/>
  <c r="E22" i="462"/>
  <c r="AQ21" i="462"/>
  <c r="AH21" i="462"/>
  <c r="V21" i="462"/>
  <c r="R21" i="462"/>
  <c r="S21" i="462" s="1"/>
  <c r="K21" i="462"/>
  <c r="J21" i="462"/>
  <c r="I21" i="462" s="1"/>
  <c r="G21" i="462"/>
  <c r="E21" i="462"/>
  <c r="AH20" i="462"/>
  <c r="V20" i="462"/>
  <c r="R20" i="462"/>
  <c r="T20" i="462" s="1"/>
  <c r="J20" i="462"/>
  <c r="K20" i="462" s="1"/>
  <c r="G20" i="462"/>
  <c r="E20" i="462"/>
  <c r="AQ19" i="462"/>
  <c r="AH19" i="462"/>
  <c r="V19" i="462"/>
  <c r="R19" i="462"/>
  <c r="T19" i="462" s="1"/>
  <c r="J19" i="462"/>
  <c r="I19" i="462" s="1"/>
  <c r="G19" i="462"/>
  <c r="E19" i="462"/>
  <c r="AQ18" i="462"/>
  <c r="AH18" i="462"/>
  <c r="V18" i="462"/>
  <c r="R18" i="462"/>
  <c r="J18" i="462"/>
  <c r="I18" i="462" s="1"/>
  <c r="G18" i="462"/>
  <c r="E18" i="462"/>
  <c r="AQ17" i="462"/>
  <c r="AH17" i="462"/>
  <c r="V17" i="462"/>
  <c r="R17" i="462"/>
  <c r="S17" i="462" s="1"/>
  <c r="J17" i="462"/>
  <c r="K17" i="462" s="1"/>
  <c r="G17" i="462"/>
  <c r="E17" i="462"/>
  <c r="AQ16" i="462"/>
  <c r="AH16" i="462"/>
  <c r="V16" i="462"/>
  <c r="R16" i="462"/>
  <c r="T16" i="462" s="1"/>
  <c r="J16" i="462"/>
  <c r="K16" i="462" s="1"/>
  <c r="G16" i="462"/>
  <c r="E16" i="462"/>
  <c r="AQ15" i="462"/>
  <c r="AH15" i="462"/>
  <c r="V15" i="462"/>
  <c r="R15" i="462"/>
  <c r="S15" i="462" s="1"/>
  <c r="J15" i="462"/>
  <c r="I15" i="462" s="1"/>
  <c r="G15" i="462"/>
  <c r="E15" i="462"/>
  <c r="AQ14" i="462"/>
  <c r="AH14" i="462"/>
  <c r="V14" i="462"/>
  <c r="R14" i="462"/>
  <c r="S14" i="462" s="1"/>
  <c r="J14" i="462"/>
  <c r="I14" i="462" s="1"/>
  <c r="G14" i="462"/>
  <c r="E14" i="462"/>
  <c r="AQ13" i="462"/>
  <c r="AH13" i="462"/>
  <c r="V13" i="462"/>
  <c r="R13" i="462"/>
  <c r="S13" i="462" s="1"/>
  <c r="J13" i="462"/>
  <c r="I13" i="462" s="1"/>
  <c r="G13" i="462"/>
  <c r="E13" i="462"/>
  <c r="AQ12" i="462"/>
  <c r="AH12" i="462"/>
  <c r="V12" i="462"/>
  <c r="R12" i="462"/>
  <c r="T12" i="462" s="1"/>
  <c r="J12" i="462"/>
  <c r="K12" i="462" s="1"/>
  <c r="G12" i="462"/>
  <c r="E12" i="462"/>
  <c r="V11" i="462"/>
  <c r="J11" i="462"/>
  <c r="K11" i="462" s="1"/>
  <c r="G11" i="462"/>
  <c r="E11" i="462"/>
  <c r="AP35" i="462"/>
  <c r="AG8" i="462"/>
  <c r="AI34" i="462" l="1"/>
  <c r="S34" i="462"/>
  <c r="T33" i="462"/>
  <c r="AI33" i="462" s="1"/>
  <c r="T30" i="462"/>
  <c r="AI30" i="462" s="1"/>
  <c r="T26" i="462"/>
  <c r="AI26" i="462" s="1"/>
  <c r="AI20" i="462"/>
  <c r="AI19" i="462"/>
  <c r="T22" i="462"/>
  <c r="AI22" i="462" s="1"/>
  <c r="T18" i="462"/>
  <c r="S18" i="462"/>
  <c r="T17" i="462"/>
  <c r="AI17" i="462" s="1"/>
  <c r="AI16" i="462"/>
  <c r="T14" i="462"/>
  <c r="AI14" i="462" s="1"/>
  <c r="T13" i="462"/>
  <c r="AI13" i="462" s="1"/>
  <c r="AI12" i="462"/>
  <c r="AI18" i="462"/>
  <c r="S19" i="462"/>
  <c r="AI21" i="462"/>
  <c r="T23" i="462"/>
  <c r="T15" i="462"/>
  <c r="AI15" i="462" s="1"/>
  <c r="S16" i="462"/>
  <c r="S20" i="462"/>
  <c r="T24" i="462"/>
  <c r="AI24" i="462" s="1"/>
  <c r="T28" i="462"/>
  <c r="T21" i="462"/>
  <c r="AI23" i="462"/>
  <c r="T25" i="462"/>
  <c r="AI25" i="462" s="1"/>
  <c r="T29" i="462"/>
  <c r="AI29" i="462" s="1"/>
  <c r="AI28" i="462"/>
  <c r="T27" i="462"/>
  <c r="AI27" i="462" s="1"/>
  <c r="T31" i="462"/>
  <c r="AI31" i="462" s="1"/>
  <c r="T32" i="462"/>
  <c r="AI32" i="462" s="1"/>
  <c r="S12" i="462"/>
  <c r="R35" i="462"/>
  <c r="T11" i="462"/>
  <c r="S11" i="462"/>
  <c r="AQ11" i="462"/>
  <c r="AQ35" i="462" s="1"/>
  <c r="K13" i="462"/>
  <c r="K14" i="462"/>
  <c r="K15" i="462"/>
  <c r="K18" i="462"/>
  <c r="K19" i="462"/>
  <c r="AH11" i="462"/>
  <c r="I11" i="462"/>
  <c r="I12" i="462"/>
  <c r="I16" i="462"/>
  <c r="I17" i="462"/>
  <c r="I20" i="462"/>
  <c r="I33" i="462"/>
  <c r="I34" i="462"/>
  <c r="AG35" i="462"/>
  <c r="T35" i="462" l="1"/>
  <c r="S35" i="462"/>
  <c r="AH35" i="462"/>
  <c r="AI11" i="462"/>
  <c r="AI35" i="462" l="1"/>
  <c r="Q10" i="461"/>
  <c r="AP10" i="461"/>
  <c r="AQ11" i="461" s="1"/>
  <c r="AG10" i="461"/>
  <c r="AG8" i="461" s="1"/>
  <c r="AR35" i="461"/>
  <c r="AQ34" i="461"/>
  <c r="AH34" i="461"/>
  <c r="V34" i="461"/>
  <c r="R34" i="461"/>
  <c r="T34" i="461" s="1"/>
  <c r="K34" i="461"/>
  <c r="J34" i="461"/>
  <c r="I34" i="461" s="1"/>
  <c r="G34" i="461"/>
  <c r="E34" i="461"/>
  <c r="AQ33" i="461"/>
  <c r="AH33" i="461"/>
  <c r="V33" i="461"/>
  <c r="R33" i="461"/>
  <c r="T33" i="461" s="1"/>
  <c r="K33" i="461"/>
  <c r="J33" i="461"/>
  <c r="I33" i="461" s="1"/>
  <c r="G33" i="461"/>
  <c r="E33" i="461"/>
  <c r="AW32" i="461"/>
  <c r="AQ32" i="461"/>
  <c r="AH32" i="461"/>
  <c r="V32" i="461"/>
  <c r="R32" i="461"/>
  <c r="T32" i="461" s="1"/>
  <c r="K32" i="461"/>
  <c r="J32" i="461"/>
  <c r="I32" i="461"/>
  <c r="G32" i="461"/>
  <c r="E32" i="461"/>
  <c r="AQ31" i="461"/>
  <c r="AH31" i="461"/>
  <c r="V31" i="461"/>
  <c r="R31" i="461"/>
  <c r="T31" i="461" s="1"/>
  <c r="K31" i="461"/>
  <c r="J31" i="461"/>
  <c r="I31" i="461"/>
  <c r="G31" i="461"/>
  <c r="E31" i="461"/>
  <c r="AQ30" i="461"/>
  <c r="AH30" i="461"/>
  <c r="V30" i="461"/>
  <c r="S30" i="461"/>
  <c r="R30" i="461"/>
  <c r="T30" i="461" s="1"/>
  <c r="K30" i="461"/>
  <c r="J30" i="461"/>
  <c r="I30" i="461"/>
  <c r="G30" i="461"/>
  <c r="E30" i="461"/>
  <c r="AQ29" i="461"/>
  <c r="AH29" i="461"/>
  <c r="V29" i="461"/>
  <c r="R29" i="461"/>
  <c r="T29" i="461" s="1"/>
  <c r="K29" i="461"/>
  <c r="J29" i="461"/>
  <c r="I29" i="461"/>
  <c r="G29" i="461"/>
  <c r="E29" i="461"/>
  <c r="AQ28" i="461"/>
  <c r="AH28" i="461"/>
  <c r="V28" i="461"/>
  <c r="R28" i="461"/>
  <c r="T28" i="461" s="1"/>
  <c r="K28" i="461"/>
  <c r="J28" i="461"/>
  <c r="I28" i="461"/>
  <c r="G28" i="461"/>
  <c r="E28" i="461"/>
  <c r="AQ27" i="461"/>
  <c r="AH27" i="461"/>
  <c r="V27" i="461"/>
  <c r="R27" i="461"/>
  <c r="T27" i="461" s="1"/>
  <c r="K27" i="461"/>
  <c r="J27" i="461"/>
  <c r="I27" i="461"/>
  <c r="G27" i="461"/>
  <c r="E27" i="461"/>
  <c r="AQ26" i="461"/>
  <c r="AH26" i="461"/>
  <c r="V26" i="461"/>
  <c r="R26" i="461"/>
  <c r="T26" i="461" s="1"/>
  <c r="K26" i="461"/>
  <c r="J26" i="461"/>
  <c r="I26" i="461"/>
  <c r="G26" i="461"/>
  <c r="E26" i="461"/>
  <c r="AQ25" i="461"/>
  <c r="AH25" i="461"/>
  <c r="V25" i="461"/>
  <c r="R25" i="461"/>
  <c r="T25" i="461" s="1"/>
  <c r="K25" i="461"/>
  <c r="J25" i="461"/>
  <c r="I25" i="461"/>
  <c r="G25" i="461"/>
  <c r="E25" i="461"/>
  <c r="AQ24" i="461"/>
  <c r="AH24" i="461"/>
  <c r="V24" i="461"/>
  <c r="R24" i="461"/>
  <c r="T24" i="461" s="1"/>
  <c r="K24" i="461"/>
  <c r="J24" i="461"/>
  <c r="I24" i="461"/>
  <c r="G24" i="461"/>
  <c r="E24" i="461"/>
  <c r="AQ23" i="461"/>
  <c r="AH23" i="461"/>
  <c r="V23" i="461"/>
  <c r="R23" i="461"/>
  <c r="T23" i="461" s="1"/>
  <c r="K23" i="461"/>
  <c r="J23" i="461"/>
  <c r="I23" i="461"/>
  <c r="G23" i="461"/>
  <c r="E23" i="461"/>
  <c r="AQ22" i="461"/>
  <c r="AH22" i="461"/>
  <c r="V22" i="461"/>
  <c r="R22" i="461"/>
  <c r="T22" i="461" s="1"/>
  <c r="K22" i="461"/>
  <c r="J22" i="461"/>
  <c r="I22" i="461"/>
  <c r="G22" i="461"/>
  <c r="E22" i="461"/>
  <c r="AQ21" i="461"/>
  <c r="AH21" i="461"/>
  <c r="V21" i="461"/>
  <c r="R21" i="461"/>
  <c r="T21" i="461" s="1"/>
  <c r="AI21" i="461" s="1"/>
  <c r="K21" i="461"/>
  <c r="J21" i="461"/>
  <c r="I21" i="461"/>
  <c r="G21" i="461"/>
  <c r="E21" i="461"/>
  <c r="AH20" i="461"/>
  <c r="V20" i="461"/>
  <c r="R20" i="461"/>
  <c r="S20" i="461" s="1"/>
  <c r="J20" i="461"/>
  <c r="K20" i="461" s="1"/>
  <c r="G20" i="461"/>
  <c r="E20" i="461"/>
  <c r="AQ19" i="461"/>
  <c r="AH19" i="461"/>
  <c r="V19" i="461"/>
  <c r="R19" i="461"/>
  <c r="S19" i="461" s="1"/>
  <c r="J19" i="461"/>
  <c r="K19" i="461" s="1"/>
  <c r="G19" i="461"/>
  <c r="E19" i="461"/>
  <c r="AQ18" i="461"/>
  <c r="AH18" i="461"/>
  <c r="V18" i="461"/>
  <c r="R18" i="461"/>
  <c r="S18" i="461" s="1"/>
  <c r="J18" i="461"/>
  <c r="K18" i="461" s="1"/>
  <c r="G18" i="461"/>
  <c r="E18" i="461"/>
  <c r="AQ17" i="461"/>
  <c r="AH17" i="461"/>
  <c r="V17" i="461"/>
  <c r="R17" i="461"/>
  <c r="S17" i="461" s="1"/>
  <c r="J17" i="461"/>
  <c r="K17" i="461" s="1"/>
  <c r="G17" i="461"/>
  <c r="E17" i="461"/>
  <c r="AQ16" i="461"/>
  <c r="AH16" i="461"/>
  <c r="V16" i="461"/>
  <c r="R16" i="461"/>
  <c r="S16" i="461" s="1"/>
  <c r="J16" i="461"/>
  <c r="K16" i="461" s="1"/>
  <c r="G16" i="461"/>
  <c r="E16" i="461"/>
  <c r="AQ15" i="461"/>
  <c r="AH15" i="461"/>
  <c r="V15" i="461"/>
  <c r="R15" i="461"/>
  <c r="S15" i="461" s="1"/>
  <c r="J15" i="461"/>
  <c r="K15" i="461" s="1"/>
  <c r="G15" i="461"/>
  <c r="E15" i="461"/>
  <c r="AQ14" i="461"/>
  <c r="AH14" i="461"/>
  <c r="V14" i="461"/>
  <c r="R14" i="461"/>
  <c r="S14" i="461" s="1"/>
  <c r="J14" i="461"/>
  <c r="K14" i="461" s="1"/>
  <c r="G14" i="461"/>
  <c r="E14" i="461"/>
  <c r="AQ13" i="461"/>
  <c r="AH13" i="461"/>
  <c r="V13" i="461"/>
  <c r="R13" i="461"/>
  <c r="S13" i="461" s="1"/>
  <c r="J13" i="461"/>
  <c r="K13" i="461" s="1"/>
  <c r="G13" i="461"/>
  <c r="E13" i="461"/>
  <c r="AQ12" i="461"/>
  <c r="AH12" i="461"/>
  <c r="V12" i="461"/>
  <c r="R12" i="461"/>
  <c r="S12" i="461" s="1"/>
  <c r="J12" i="461"/>
  <c r="K12" i="461" s="1"/>
  <c r="G12" i="461"/>
  <c r="E12" i="461"/>
  <c r="AH11" i="461"/>
  <c r="V11" i="461"/>
  <c r="J11" i="461"/>
  <c r="K11" i="461" s="1"/>
  <c r="G11" i="461"/>
  <c r="E11" i="461"/>
  <c r="AG35" i="461"/>
  <c r="R11" i="461"/>
  <c r="S32" i="461" l="1"/>
  <c r="AI31" i="461"/>
  <c r="AI29" i="461"/>
  <c r="S28" i="461"/>
  <c r="AI26" i="461"/>
  <c r="S26" i="461"/>
  <c r="AI23" i="461"/>
  <c r="S24" i="461"/>
  <c r="S22" i="461"/>
  <c r="AQ35" i="461"/>
  <c r="AI24" i="461"/>
  <c r="AI32" i="461"/>
  <c r="AI22" i="461"/>
  <c r="AI27" i="461"/>
  <c r="AI30" i="461"/>
  <c r="AH35" i="461"/>
  <c r="AI25" i="461"/>
  <c r="AI28" i="461"/>
  <c r="T14" i="461"/>
  <c r="AI14" i="461" s="1"/>
  <c r="T15" i="461"/>
  <c r="AI15" i="461" s="1"/>
  <c r="T16" i="461"/>
  <c r="AI16" i="461" s="1"/>
  <c r="T18" i="461"/>
  <c r="AI18" i="461" s="1"/>
  <c r="T19" i="461"/>
  <c r="AI19" i="461" s="1"/>
  <c r="T20" i="461"/>
  <c r="AI20" i="461" s="1"/>
  <c r="T12" i="461"/>
  <c r="AI12" i="461" s="1"/>
  <c r="T17" i="461"/>
  <c r="AI17" i="461" s="1"/>
  <c r="T13" i="461"/>
  <c r="AI13" i="461" s="1"/>
  <c r="S21" i="461"/>
  <c r="S23" i="461"/>
  <c r="S25" i="461"/>
  <c r="S27" i="461"/>
  <c r="S29" i="461"/>
  <c r="S31" i="461"/>
  <c r="R35" i="461"/>
  <c r="T11" i="461"/>
  <c r="S11" i="461"/>
  <c r="AI33" i="461"/>
  <c r="AI34" i="461"/>
  <c r="I11" i="461"/>
  <c r="I12" i="461"/>
  <c r="I13" i="461"/>
  <c r="I14" i="461"/>
  <c r="I15" i="461"/>
  <c r="I16" i="461"/>
  <c r="I17" i="461"/>
  <c r="I18" i="461"/>
  <c r="I19" i="461"/>
  <c r="I20" i="461"/>
  <c r="S33" i="461"/>
  <c r="S34" i="461"/>
  <c r="AP35" i="461"/>
  <c r="T35" i="461" l="1"/>
  <c r="AI35" i="461" s="1"/>
  <c r="AI11" i="461"/>
  <c r="S35" i="461"/>
  <c r="AP10" i="460" l="1"/>
  <c r="AP35" i="460" s="1"/>
  <c r="AG10" i="460"/>
  <c r="AG8" i="460" s="1"/>
  <c r="Q10" i="460"/>
  <c r="AR35" i="460"/>
  <c r="AQ34" i="460"/>
  <c r="AH34" i="460"/>
  <c r="V34" i="460"/>
  <c r="R34" i="460"/>
  <c r="S34" i="460" s="1"/>
  <c r="K34" i="460"/>
  <c r="J34" i="460"/>
  <c r="I34" i="460" s="1"/>
  <c r="G34" i="460"/>
  <c r="E34" i="460"/>
  <c r="AQ33" i="460"/>
  <c r="AH33" i="460"/>
  <c r="V33" i="460"/>
  <c r="R33" i="460"/>
  <c r="T33" i="460" s="1"/>
  <c r="K33" i="460"/>
  <c r="J33" i="460"/>
  <c r="I33" i="460" s="1"/>
  <c r="G33" i="460"/>
  <c r="E33" i="460"/>
  <c r="AW32" i="460"/>
  <c r="AQ32" i="460"/>
  <c r="AH32" i="460"/>
  <c r="V32" i="460"/>
  <c r="R32" i="460"/>
  <c r="T32" i="460" s="1"/>
  <c r="K32" i="460"/>
  <c r="J32" i="460"/>
  <c r="I32" i="460" s="1"/>
  <c r="G32" i="460"/>
  <c r="E32" i="460"/>
  <c r="AQ31" i="460"/>
  <c r="AH31" i="460"/>
  <c r="V31" i="460"/>
  <c r="R31" i="460"/>
  <c r="T31" i="460" s="1"/>
  <c r="K31" i="460"/>
  <c r="J31" i="460"/>
  <c r="I31" i="460" s="1"/>
  <c r="G31" i="460"/>
  <c r="E31" i="460"/>
  <c r="AQ30" i="460"/>
  <c r="AH30" i="460"/>
  <c r="V30" i="460"/>
  <c r="R30" i="460"/>
  <c r="T30" i="460" s="1"/>
  <c r="K30" i="460"/>
  <c r="J30" i="460"/>
  <c r="I30" i="460" s="1"/>
  <c r="G30" i="460"/>
  <c r="E30" i="460"/>
  <c r="AQ29" i="460"/>
  <c r="AH29" i="460"/>
  <c r="V29" i="460"/>
  <c r="R29" i="460"/>
  <c r="T29" i="460" s="1"/>
  <c r="K29" i="460"/>
  <c r="J29" i="460"/>
  <c r="I29" i="460" s="1"/>
  <c r="G29" i="460"/>
  <c r="E29" i="460"/>
  <c r="AQ28" i="460"/>
  <c r="AH28" i="460"/>
  <c r="V28" i="460"/>
  <c r="R28" i="460"/>
  <c r="T28" i="460" s="1"/>
  <c r="K28" i="460"/>
  <c r="J28" i="460"/>
  <c r="I28" i="460" s="1"/>
  <c r="G28" i="460"/>
  <c r="E28" i="460"/>
  <c r="AQ27" i="460"/>
  <c r="AH27" i="460"/>
  <c r="V27" i="460"/>
  <c r="R27" i="460"/>
  <c r="T27" i="460" s="1"/>
  <c r="K27" i="460"/>
  <c r="J27" i="460"/>
  <c r="I27" i="460" s="1"/>
  <c r="G27" i="460"/>
  <c r="E27" i="460"/>
  <c r="AQ26" i="460"/>
  <c r="AH26" i="460"/>
  <c r="V26" i="460"/>
  <c r="R26" i="460"/>
  <c r="T26" i="460" s="1"/>
  <c r="K26" i="460"/>
  <c r="J26" i="460"/>
  <c r="I26" i="460" s="1"/>
  <c r="G26" i="460"/>
  <c r="E26" i="460"/>
  <c r="AQ25" i="460"/>
  <c r="AH25" i="460"/>
  <c r="V25" i="460"/>
  <c r="R25" i="460"/>
  <c r="T25" i="460" s="1"/>
  <c r="K25" i="460"/>
  <c r="J25" i="460"/>
  <c r="I25" i="460" s="1"/>
  <c r="G25" i="460"/>
  <c r="E25" i="460"/>
  <c r="AQ24" i="460"/>
  <c r="AH24" i="460"/>
  <c r="V24" i="460"/>
  <c r="R24" i="460"/>
  <c r="T24" i="460" s="1"/>
  <c r="K24" i="460"/>
  <c r="J24" i="460"/>
  <c r="I24" i="460" s="1"/>
  <c r="G24" i="460"/>
  <c r="E24" i="460"/>
  <c r="AQ23" i="460"/>
  <c r="AH23" i="460"/>
  <c r="V23" i="460"/>
  <c r="R23" i="460"/>
  <c r="T23" i="460" s="1"/>
  <c r="K23" i="460"/>
  <c r="J23" i="460"/>
  <c r="I23" i="460" s="1"/>
  <c r="G23" i="460"/>
  <c r="E23" i="460"/>
  <c r="AQ22" i="460"/>
  <c r="AH22" i="460"/>
  <c r="V22" i="460"/>
  <c r="R22" i="460"/>
  <c r="T22" i="460" s="1"/>
  <c r="K22" i="460"/>
  <c r="J22" i="460"/>
  <c r="I22" i="460" s="1"/>
  <c r="G22" i="460"/>
  <c r="E22" i="460"/>
  <c r="AQ21" i="460"/>
  <c r="AH21" i="460"/>
  <c r="V21" i="460"/>
  <c r="R21" i="460"/>
  <c r="T21" i="460" s="1"/>
  <c r="K21" i="460"/>
  <c r="J21" i="460"/>
  <c r="I21" i="460" s="1"/>
  <c r="G21" i="460"/>
  <c r="E21" i="460"/>
  <c r="AH20" i="460"/>
  <c r="V20" i="460"/>
  <c r="R20" i="460"/>
  <c r="T20" i="460" s="1"/>
  <c r="J20" i="460"/>
  <c r="I20" i="460" s="1"/>
  <c r="G20" i="460"/>
  <c r="E20" i="460"/>
  <c r="AQ19" i="460"/>
  <c r="AH19" i="460"/>
  <c r="V19" i="460"/>
  <c r="R19" i="460"/>
  <c r="S19" i="460" s="1"/>
  <c r="J19" i="460"/>
  <c r="K19" i="460" s="1"/>
  <c r="G19" i="460"/>
  <c r="E19" i="460"/>
  <c r="AQ18" i="460"/>
  <c r="AH18" i="460"/>
  <c r="V18" i="460"/>
  <c r="R18" i="460"/>
  <c r="T18" i="460" s="1"/>
  <c r="J18" i="460"/>
  <c r="I18" i="460" s="1"/>
  <c r="G18" i="460"/>
  <c r="E18" i="460"/>
  <c r="AQ17" i="460"/>
  <c r="AH17" i="460"/>
  <c r="V17" i="460"/>
  <c r="R17" i="460"/>
  <c r="T17" i="460" s="1"/>
  <c r="J17" i="460"/>
  <c r="K17" i="460" s="1"/>
  <c r="G17" i="460"/>
  <c r="E17" i="460"/>
  <c r="AQ16" i="460"/>
  <c r="AH16" i="460"/>
  <c r="V16" i="460"/>
  <c r="R16" i="460"/>
  <c r="J16" i="460"/>
  <c r="I16" i="460" s="1"/>
  <c r="G16" i="460"/>
  <c r="E16" i="460"/>
  <c r="AQ15" i="460"/>
  <c r="AH15" i="460"/>
  <c r="V15" i="460"/>
  <c r="R15" i="460"/>
  <c r="S15" i="460" s="1"/>
  <c r="J15" i="460"/>
  <c r="K15" i="460" s="1"/>
  <c r="G15" i="460"/>
  <c r="E15" i="460"/>
  <c r="AQ14" i="460"/>
  <c r="AH14" i="460"/>
  <c r="V14" i="460"/>
  <c r="R14" i="460"/>
  <c r="T14" i="460" s="1"/>
  <c r="J14" i="460"/>
  <c r="K14" i="460" s="1"/>
  <c r="G14" i="460"/>
  <c r="E14" i="460"/>
  <c r="AQ13" i="460"/>
  <c r="AH13" i="460"/>
  <c r="V13" i="460"/>
  <c r="R13" i="460"/>
  <c r="S13" i="460" s="1"/>
  <c r="J13" i="460"/>
  <c r="I13" i="460" s="1"/>
  <c r="G13" i="460"/>
  <c r="E13" i="460"/>
  <c r="AQ12" i="460"/>
  <c r="AH12" i="460"/>
  <c r="V12" i="460"/>
  <c r="R12" i="460"/>
  <c r="S12" i="460" s="1"/>
  <c r="J12" i="460"/>
  <c r="K12" i="460" s="1"/>
  <c r="G12" i="460"/>
  <c r="E12" i="460"/>
  <c r="V11" i="460"/>
  <c r="J11" i="460"/>
  <c r="K11" i="460" s="1"/>
  <c r="G11" i="460"/>
  <c r="E11" i="460"/>
  <c r="R11" i="460"/>
  <c r="AP10" i="457"/>
  <c r="AG10" i="457"/>
  <c r="Q10" i="457"/>
  <c r="T34" i="460" l="1"/>
  <c r="AI34" i="460" s="1"/>
  <c r="S20" i="460"/>
  <c r="T19" i="460"/>
  <c r="AI19" i="460" s="1"/>
  <c r="T15" i="460"/>
  <c r="S16" i="460"/>
  <c r="T16" i="460"/>
  <c r="AI16" i="460" s="1"/>
  <c r="AI18" i="460"/>
  <c r="AI14" i="460"/>
  <c r="AI15" i="460"/>
  <c r="AI17" i="460"/>
  <c r="AI20" i="460"/>
  <c r="AI33" i="460"/>
  <c r="T13" i="460"/>
  <c r="AI13" i="460" s="1"/>
  <c r="S14" i="460"/>
  <c r="S18" i="460"/>
  <c r="S33" i="460"/>
  <c r="T12" i="460"/>
  <c r="AI12" i="460" s="1"/>
  <c r="S17" i="460"/>
  <c r="R35" i="460"/>
  <c r="T11" i="460"/>
  <c r="S11" i="460"/>
  <c r="AI21" i="460"/>
  <c r="AI22" i="460"/>
  <c r="AI23" i="460"/>
  <c r="AI24" i="460"/>
  <c r="AI25" i="460"/>
  <c r="AI26" i="460"/>
  <c r="AI27" i="460"/>
  <c r="AI28" i="460"/>
  <c r="AI29" i="460"/>
  <c r="AI30" i="460"/>
  <c r="AI31" i="460"/>
  <c r="AI32" i="460"/>
  <c r="AQ11" i="460"/>
  <c r="AQ35" i="460" s="1"/>
  <c r="K13" i="460"/>
  <c r="K16" i="460"/>
  <c r="K18" i="460"/>
  <c r="K20" i="460"/>
  <c r="AH11" i="460"/>
  <c r="S21" i="460"/>
  <c r="S22" i="460"/>
  <c r="S23" i="460"/>
  <c r="S24" i="460"/>
  <c r="S25" i="460"/>
  <c r="S26" i="460"/>
  <c r="S27" i="460"/>
  <c r="S28" i="460"/>
  <c r="S29" i="460"/>
  <c r="S30" i="460"/>
  <c r="S31" i="460"/>
  <c r="S32" i="460"/>
  <c r="I11" i="460"/>
  <c r="I12" i="460"/>
  <c r="I14" i="460"/>
  <c r="I15" i="460"/>
  <c r="I17" i="460"/>
  <c r="I19" i="460"/>
  <c r="AG35" i="460"/>
  <c r="T35" i="460" l="1"/>
  <c r="S35" i="460"/>
  <c r="AH35" i="460"/>
  <c r="AI11" i="460"/>
  <c r="AI35" i="460" l="1"/>
  <c r="R25" i="457" l="1"/>
  <c r="AG8" i="457" l="1"/>
  <c r="R11" i="457"/>
  <c r="AR35" i="457"/>
  <c r="AQ34" i="457"/>
  <c r="AH34" i="457"/>
  <c r="V34" i="457"/>
  <c r="R34" i="457"/>
  <c r="J34" i="457"/>
  <c r="I34" i="457" s="1"/>
  <c r="G34" i="457"/>
  <c r="E34" i="457"/>
  <c r="AQ33" i="457"/>
  <c r="AH33" i="457"/>
  <c r="V33" i="457"/>
  <c r="R33" i="457"/>
  <c r="J33" i="457"/>
  <c r="I33" i="457" s="1"/>
  <c r="G33" i="457"/>
  <c r="E33" i="457"/>
  <c r="AW32" i="457"/>
  <c r="AQ32" i="457"/>
  <c r="AH32" i="457"/>
  <c r="V32" i="457"/>
  <c r="R32" i="457"/>
  <c r="K32" i="457"/>
  <c r="J32" i="457"/>
  <c r="I32" i="457" s="1"/>
  <c r="G32" i="457"/>
  <c r="E32" i="457"/>
  <c r="AQ31" i="457"/>
  <c r="AH31" i="457"/>
  <c r="V31" i="457"/>
  <c r="R31" i="457"/>
  <c r="K31" i="457"/>
  <c r="J31" i="457"/>
  <c r="I31" i="457" s="1"/>
  <c r="G31" i="457"/>
  <c r="E31" i="457"/>
  <c r="AQ30" i="457"/>
  <c r="AH30" i="457"/>
  <c r="V30" i="457"/>
  <c r="R30" i="457"/>
  <c r="K30" i="457"/>
  <c r="J30" i="457"/>
  <c r="I30" i="457" s="1"/>
  <c r="G30" i="457"/>
  <c r="E30" i="457"/>
  <c r="AQ29" i="457"/>
  <c r="AH29" i="457"/>
  <c r="V29" i="457"/>
  <c r="R29" i="457"/>
  <c r="J29" i="457"/>
  <c r="I29" i="457" s="1"/>
  <c r="G29" i="457"/>
  <c r="E29" i="457"/>
  <c r="AQ28" i="457"/>
  <c r="AH28" i="457"/>
  <c r="V28" i="457"/>
  <c r="R28" i="457"/>
  <c r="K28" i="457"/>
  <c r="J28" i="457"/>
  <c r="I28" i="457" s="1"/>
  <c r="G28" i="457"/>
  <c r="E28" i="457"/>
  <c r="AQ27" i="457"/>
  <c r="AH27" i="457"/>
  <c r="V27" i="457"/>
  <c r="R27" i="457"/>
  <c r="K27" i="457"/>
  <c r="J27" i="457"/>
  <c r="I27" i="457" s="1"/>
  <c r="G27" i="457"/>
  <c r="E27" i="457"/>
  <c r="AQ26" i="457"/>
  <c r="AH26" i="457"/>
  <c r="V26" i="457"/>
  <c r="R26" i="457"/>
  <c r="K26" i="457"/>
  <c r="J26" i="457"/>
  <c r="I26" i="457" s="1"/>
  <c r="G26" i="457"/>
  <c r="E26" i="457"/>
  <c r="AQ25" i="457"/>
  <c r="AH25" i="457"/>
  <c r="V25" i="457"/>
  <c r="J25" i="457"/>
  <c r="I25" i="457" s="1"/>
  <c r="G25" i="457"/>
  <c r="E25" i="457"/>
  <c r="AQ24" i="457"/>
  <c r="AH24" i="457"/>
  <c r="V24" i="457"/>
  <c r="R24" i="457"/>
  <c r="J24" i="457"/>
  <c r="I24" i="457" s="1"/>
  <c r="G24" i="457"/>
  <c r="E24" i="457"/>
  <c r="AQ23" i="457"/>
  <c r="AH23" i="457"/>
  <c r="V23" i="457"/>
  <c r="R23" i="457"/>
  <c r="J23" i="457"/>
  <c r="I23" i="457" s="1"/>
  <c r="G23" i="457"/>
  <c r="E23" i="457"/>
  <c r="AQ22" i="457"/>
  <c r="AH22" i="457"/>
  <c r="V22" i="457"/>
  <c r="R22" i="457"/>
  <c r="J22" i="457"/>
  <c r="I22" i="457" s="1"/>
  <c r="G22" i="457"/>
  <c r="E22" i="457"/>
  <c r="AQ21" i="457"/>
  <c r="AH21" i="457"/>
  <c r="V21" i="457"/>
  <c r="R21" i="457"/>
  <c r="J21" i="457"/>
  <c r="I21" i="457" s="1"/>
  <c r="G21" i="457"/>
  <c r="E21" i="457"/>
  <c r="AH20" i="457"/>
  <c r="V20" i="457"/>
  <c r="R20" i="457"/>
  <c r="J20" i="457"/>
  <c r="I20" i="457" s="1"/>
  <c r="G20" i="457"/>
  <c r="E20" i="457"/>
  <c r="AQ19" i="457"/>
  <c r="AH19" i="457"/>
  <c r="V19" i="457"/>
  <c r="R19" i="457"/>
  <c r="J19" i="457"/>
  <c r="K19" i="457" s="1"/>
  <c r="G19" i="457"/>
  <c r="E19" i="457"/>
  <c r="AQ18" i="457"/>
  <c r="AH18" i="457"/>
  <c r="V18" i="457"/>
  <c r="R18" i="457"/>
  <c r="J18" i="457"/>
  <c r="I18" i="457" s="1"/>
  <c r="G18" i="457"/>
  <c r="E18" i="457"/>
  <c r="AQ17" i="457"/>
  <c r="AH17" i="457"/>
  <c r="V17" i="457"/>
  <c r="R17" i="457"/>
  <c r="J17" i="457"/>
  <c r="K17" i="457" s="1"/>
  <c r="G17" i="457"/>
  <c r="E17" i="457"/>
  <c r="AQ16" i="457"/>
  <c r="AH16" i="457"/>
  <c r="V16" i="457"/>
  <c r="R16" i="457"/>
  <c r="J16" i="457"/>
  <c r="I16" i="457" s="1"/>
  <c r="G16" i="457"/>
  <c r="E16" i="457"/>
  <c r="AQ15" i="457"/>
  <c r="AH15" i="457"/>
  <c r="V15" i="457"/>
  <c r="R15" i="457"/>
  <c r="J15" i="457"/>
  <c r="K15" i="457" s="1"/>
  <c r="G15" i="457"/>
  <c r="E15" i="457"/>
  <c r="AQ14" i="457"/>
  <c r="AH14" i="457"/>
  <c r="V14" i="457"/>
  <c r="R14" i="457"/>
  <c r="J14" i="457"/>
  <c r="I14" i="457" s="1"/>
  <c r="G14" i="457"/>
  <c r="E14" i="457"/>
  <c r="AQ13" i="457"/>
  <c r="AH13" i="457"/>
  <c r="V13" i="457"/>
  <c r="R13" i="457"/>
  <c r="J13" i="457"/>
  <c r="I13" i="457" s="1"/>
  <c r="G13" i="457"/>
  <c r="E13" i="457"/>
  <c r="AQ12" i="457"/>
  <c r="AH12" i="457"/>
  <c r="V12" i="457"/>
  <c r="R12" i="457"/>
  <c r="J12" i="457"/>
  <c r="K12" i="457" s="1"/>
  <c r="G12" i="457"/>
  <c r="E12" i="457"/>
  <c r="V11" i="457"/>
  <c r="J11" i="457"/>
  <c r="I11" i="457" s="1"/>
  <c r="G11" i="457"/>
  <c r="E11" i="457"/>
  <c r="AP35" i="457"/>
  <c r="T22" i="457" l="1"/>
  <c r="AI22" i="457" s="1"/>
  <c r="T34" i="457"/>
  <c r="AI34" i="457" s="1"/>
  <c r="K29" i="457"/>
  <c r="S34" i="457"/>
  <c r="K22" i="457"/>
  <c r="T31" i="457"/>
  <c r="AI31" i="457" s="1"/>
  <c r="T32" i="457"/>
  <c r="AI32" i="457" s="1"/>
  <c r="K33" i="457"/>
  <c r="K34" i="457"/>
  <c r="K21" i="457"/>
  <c r="K23" i="457"/>
  <c r="K24" i="457"/>
  <c r="K25" i="457"/>
  <c r="S33" i="457"/>
  <c r="S30" i="457"/>
  <c r="T30" i="457"/>
  <c r="AI30" i="457" s="1"/>
  <c r="S29" i="457"/>
  <c r="S28" i="457"/>
  <c r="S27" i="457"/>
  <c r="S26" i="457"/>
  <c r="T26" i="457"/>
  <c r="AI26" i="457" s="1"/>
  <c r="S25" i="457"/>
  <c r="S24" i="457"/>
  <c r="S23" i="457"/>
  <c r="S22" i="457"/>
  <c r="S21" i="457"/>
  <c r="T20" i="457"/>
  <c r="AI20" i="457" s="1"/>
  <c r="T19" i="457"/>
  <c r="AI19" i="457" s="1"/>
  <c r="S18" i="457"/>
  <c r="T18" i="457"/>
  <c r="AI18" i="457" s="1"/>
  <c r="S17" i="457"/>
  <c r="T17" i="457"/>
  <c r="AI17" i="457" s="1"/>
  <c r="T16" i="457"/>
  <c r="AI16" i="457" s="1"/>
  <c r="S15" i="457"/>
  <c r="S14" i="457"/>
  <c r="T14" i="457"/>
  <c r="AI14" i="457" s="1"/>
  <c r="S13" i="457"/>
  <c r="T13" i="457"/>
  <c r="AI13" i="457" s="1"/>
  <c r="T12" i="457"/>
  <c r="AI12" i="457" s="1"/>
  <c r="S19" i="457"/>
  <c r="T15" i="457"/>
  <c r="AI15" i="457" s="1"/>
  <c r="S16" i="457"/>
  <c r="S20" i="457"/>
  <c r="T24" i="457"/>
  <c r="AI24" i="457" s="1"/>
  <c r="T28" i="457"/>
  <c r="AI28" i="457" s="1"/>
  <c r="T21" i="457"/>
  <c r="AI21" i="457" s="1"/>
  <c r="T25" i="457"/>
  <c r="AI25" i="457" s="1"/>
  <c r="T29" i="457"/>
  <c r="AI29" i="457" s="1"/>
  <c r="T33" i="457"/>
  <c r="AI33" i="457" s="1"/>
  <c r="T23" i="457"/>
  <c r="AI23" i="457" s="1"/>
  <c r="T27" i="457"/>
  <c r="AI27" i="457" s="1"/>
  <c r="S12" i="457"/>
  <c r="S11" i="457"/>
  <c r="T11" i="457"/>
  <c r="R35" i="457"/>
  <c r="AQ11" i="457"/>
  <c r="AQ35" i="457" s="1"/>
  <c r="K11" i="457"/>
  <c r="K13" i="457"/>
  <c r="K14" i="457"/>
  <c r="K16" i="457"/>
  <c r="K18" i="457"/>
  <c r="K20" i="457"/>
  <c r="AH11" i="457"/>
  <c r="S31" i="457"/>
  <c r="S32" i="457"/>
  <c r="I12" i="457"/>
  <c r="I15" i="457"/>
  <c r="I17" i="457"/>
  <c r="I19" i="457"/>
  <c r="AG35" i="457"/>
  <c r="T35" i="457" l="1"/>
  <c r="AH35" i="457"/>
  <c r="AI11" i="457"/>
  <c r="S35" i="457"/>
  <c r="AI35" i="457" l="1"/>
</calcChain>
</file>

<file path=xl/sharedStrings.xml><?xml version="1.0" encoding="utf-8"?>
<sst xmlns="http://schemas.openxmlformats.org/spreadsheetml/2006/main" count="11125" uniqueCount="240">
  <si>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</si>
  <si>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</si>
  <si>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</si>
  <si>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</si>
  <si>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</si>
  <si>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</si>
  <si>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</si>
  <si>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</si>
  <si>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</si>
  <si>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</si>
  <si>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</si>
  <si>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</si>
  <si>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</si>
  <si>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</si>
  <si>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</si>
  <si>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</si>
  <si>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</si>
  <si>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</si>
  <si>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</si>
  <si>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</si>
  <si>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</si>
  <si>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</si>
  <si>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</si>
  <si>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</si>
  <si>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</si>
  <si>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</si>
  <si>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</si>
  <si>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</si>
  <si>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</si>
  <si>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</si>
  <si>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</si>
  <si>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</si>
  <si>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</si>
  <si>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</si>
  <si>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</si>
  <si>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</si>
  <si>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</si>
  <si>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</si>
  <si>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</si>
  <si>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</si>
  <si>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</si>
  <si>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</si>
  <si>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</si>
  <si>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</si>
  <si>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</si>
  <si>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</si>
  <si>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</si>
  <si>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</si>
  <si>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</si>
  <si>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</si>
  <si>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</si>
  <si>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</si>
  <si>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</si>
  <si>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</si>
  <si>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</si>
  <si>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</si>
  <si>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</si>
  <si>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</si>
  <si>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</si>
  <si>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</si>
  <si>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</si>
  <si>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</si>
  <si>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</si>
  <si>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</si>
  <si>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</si>
  <si>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</si>
  <si>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</si>
  <si>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</si>
  <si>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</si>
  <si>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</si>
  <si>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</si>
  <si>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</si>
  <si>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</si>
  <si>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</si>
  <si>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</si>
  <si>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</si>
  <si>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</si>
  <si>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</si>
  <si>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</si>
  <si>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</si>
  <si>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</si>
  <si>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</si>
  <si>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</si>
  <si>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</si>
  <si>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</si>
  <si>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</si>
  <si>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</si>
  <si>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</si>
  <si>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</si>
  <si>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</si>
  <si>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</si>
  <si>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</si>
  <si>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</si>
  <si>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</si>
  <si>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</si>
  <si>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</si>
  <si>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</si>
  <si>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</si>
  <si>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</si>
  <si>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</si>
  <si>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</si>
  <si>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</si>
  <si>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</si>
  <si>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</si>
  <si>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</si>
  <si>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</si>
  <si>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</si>
  <si>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</si>
  <si>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</si>
  <si>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</si>
  <si>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</si>
  <si>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</si>
  <si>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</si>
  <si>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</si>
  <si>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</si>
  <si>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</si>
  <si>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</si>
  <si>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</si>
  <si>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</si>
  <si>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</si>
  <si>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</si>
  <si>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</si>
  <si>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</si>
  <si>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</si>
  <si>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FIDEL RAMOS</t>
  </si>
  <si>
    <t>GLITTERS SY</t>
  </si>
  <si>
    <t>ANDRO MIRAFLOR</t>
  </si>
  <si>
    <t>3B+1S</t>
  </si>
  <si>
    <t>Additional 3 psi to target discharge pressure from 12:01 am to 5am as per request of Engr.Frances Morla (SPM-South), due to shifting of WSR and Posadas Influence area.</t>
  </si>
  <si>
    <t>PAUL LABIAN</t>
  </si>
  <si>
    <t xml:space="preserve"> </t>
  </si>
  <si>
    <t>3B</t>
  </si>
  <si>
    <t xml:space="preserve">                                                                          </t>
  </si>
  <si>
    <t>Target Discharge Pressure set to 83psi @ 12:01 am as per request of Engr.FRANCIS MORLA (SPM-South)</t>
  </si>
  <si>
    <t>TARGET DISCHARGE PRESSURE SET TO  83 PSI @ 3:01 AM TO 5:01 AM AS PER SCHEDULE</t>
  </si>
  <si>
    <t>TARGET DISCHARGE PRESSURE SET TO  83 PSI @ 5:01 AM TO 6:01 AM AS PER SCHEDULE</t>
  </si>
  <si>
    <t>P.LABIAN/A.MIRAFLOR</t>
  </si>
  <si>
    <t>AS PER (SPM) ALVIN CRUZ EFFECTIVE @ 1:00AM AUGUST 16,2016 FROM 1AM NORMALY MEET THE TARGET DISCHARGE PRESSURE @ VILLAMOR PS 75 PSI DUE TO NORMAL SUCTION PRESSURE (BACK TO NORMAL OPERATION)</t>
  </si>
  <si>
    <t>XCV1- CLOSED @ 4:30 AM,WATER  ELEVATION  (9.5M)</t>
  </si>
  <si>
    <t>XCV1- INCREASE OPENING  @ 12:01 AM (65%)</t>
  </si>
  <si>
    <t>TARGET DISCHARGE PRESSURE SET TO  83 PSI @ 6:01 AM TO 12:01 PM AS PER SCHEDULE</t>
  </si>
  <si>
    <t>SP1- STARTED @ 6:01 AM TO MEET 83 PSI TARGET DISCHARGE PRESSURE</t>
  </si>
  <si>
    <t>TARGET DISCHARGE PRESSURE SET TO  81 PSI @ 12:01 PM TO 5:01 PM AS PER SCHEDULE</t>
  </si>
  <si>
    <t>SP2- STARTED @ 6:01 AM TO MEET 83 PSI TARGET DISCHARGE PRESSURE</t>
  </si>
  <si>
    <t>Additional 3 psi to target discharge pressure from 12:01 PM to 5PM (SEPT 1, 2016) as per request of Engr. Frances Morla (SPM-South), due to shifting of WSR and Posadas Influence area.</t>
  </si>
  <si>
    <t>TARGET DISCHARGE PRESSURE SET TO 78 PSI @ 5:01 PM TO 7:01PM AS PER SCHEDULE</t>
  </si>
  <si>
    <t>TARGET DISCHARGE PRESSURE SET TO 76 PSI @ 7:01 PM TO 8:01 PM AS PER SCHEDULE</t>
  </si>
  <si>
    <t>TARGET DISCHARGE PRESSURE SET TO 83 PSI @ 8:01 PM TO 10:01 PM AS PER SCHEDULE</t>
  </si>
  <si>
    <t>SP1 - STOPPED @ 10:00 PM DUE TO PLANT OPERATION SCHEDULE</t>
  </si>
  <si>
    <t>XCV2 -OPENED @ 10:01 PM (30%)</t>
  </si>
  <si>
    <t>SP2 - STOPPED @ 10:00 PM DUE TO PLANT OPERATION SCHEDULE</t>
  </si>
  <si>
    <t>XCV2- INCREASE OPENING  @ 12:01 AM (60%)</t>
  </si>
  <si>
    <t>XCV1- CLOSED @ 4:32 AM,WATER  ELEVATION  (9.5M)</t>
  </si>
  <si>
    <t>RANDY REGENCIA</t>
  </si>
  <si>
    <t>Additional 3 psi to target discharge pressure from 12:01 PM to 5PM (SEPT 2, 2016) as per request of Engr. Frances Morla (SPM-South), due to shifting of WSR and Posadas Influence area.</t>
  </si>
  <si>
    <t>TARGET DISCHARGE PRESSURE SET TO 83PSI @ 10:01 PM TO 12:01 AM AS PER SCHEDULE</t>
  </si>
  <si>
    <t>TARGET DISCHARGE PRESSURE SET TO  75 PSI @ 12:01 AM TO 3:01 aM AS PER SCHEDULE</t>
  </si>
  <si>
    <t>XCV1- CLOSED @ 5:10 AM,WATER  ELEVATION  (9.5M)</t>
  </si>
  <si>
    <t>SP2- STARTED @ 7:00 AM TO MEET 83 PSI TARGET DISCHARGE PRESSURE</t>
  </si>
  <si>
    <t>Additional 3 psi to target discharge pressure from 12:01 PM to 5PM (SEPT 3, 2016) as per request of Engr. Frances Morla (SPM-South), due to shifting of WSR and Posadas Influence area.</t>
  </si>
  <si>
    <t>Additional 3 psi to target discharge pressure from 12:01 PM to 5PM (SEPT 4, 2016) as per request of Engr. Frances Morla (SPM-South), due to shifting of WSR and Posadas Influence area.</t>
  </si>
  <si>
    <t>XCV1- CLOSED @ 5:00 AM,WATER  ELEVATION  (9.5M)</t>
  </si>
  <si>
    <t>SP1- STARTED @ 7:00 AM TO MEET 83 PSI TARGET DISCHARGE PRESSURE</t>
  </si>
  <si>
    <t>Additional 3 psi to target discharge pressure from 12:01 PM to 5PM (SEPT 5, 2016) as per request of Engr. Frances Morla (SPM-South), due to shifting of WSR and Posadas Influence area.</t>
  </si>
  <si>
    <t>XCV1- CLOSED @ 4:40 AM,WATER  ELEVATION  (9.5M)</t>
  </si>
  <si>
    <t>XCV2- INCREASE OPENING  @ 12:01 AM (70%)</t>
  </si>
  <si>
    <t>XCV2- CLOSED @ 4:10 AM,WATER  ELEVATION  (9.5M)</t>
  </si>
  <si>
    <t>SP2- STARTED @ 6:00 AM TO MEET 83 PSI TARGET DISCHARGE PRESSURE</t>
  </si>
  <si>
    <t>Additional 3 psi to target discharge pressure from 12:01 PM to 5PM (SEPT 6, 2016) as per request of Engr. Frances Morla (SPM-South), due to shifting of WSR and Posadas Influence area.</t>
  </si>
  <si>
    <t>SP1- STARTED @ 6:00 AM TO MEET 83 PSI TARGET DISCHARGE PRESSURE</t>
  </si>
  <si>
    <t>XCV2- CLOSED @ 4:50 AM,WATER  ELEVATION  (9.5M)</t>
  </si>
  <si>
    <t>Additional 3 psi to target discharge pressure from 12:01 PM to 5PM (SEPT 7, 2016) as per request of Engr. Frances Morla (SPM-South), due to shifting of WSR and Posadas Influence area.</t>
  </si>
  <si>
    <t>Change operation as per advise sir Alvin Cruz effective tonight SEPTEMBER 7.2016,target pressure for 12MN-3AM will be changed to from 75 psi to 83 psi only. This was requested by sir GIGI effective tonight until further notice.</t>
  </si>
  <si>
    <t>XCV2- CLOSED @ 4:45 AM,WATER  ELEVATION  (9.5M)</t>
  </si>
  <si>
    <t>TARGET DISCHARGE PRESSURE SET TO  83 PSI @ 12:01 AM TO 3:01 aM AS PER SCHEDULE</t>
  </si>
  <si>
    <t>Additional 3 psi to target discharge pressure from 12:01 PM to 5PM (SEPT 8, 2016) as per request of Engr. Frances Morla (SPM-South), due to shifting of WSR and Posadas Influence area.</t>
  </si>
  <si>
    <t>XCV2 -OPENED @ 10:01 PM (20%)</t>
  </si>
  <si>
    <t>XCV2- INCREASE OPENING  @ 12:01 AM (75%)</t>
  </si>
  <si>
    <t>XCV2- CLOSED @ 4:20 AM,WATER  ELEVATION  (9.5M)</t>
  </si>
  <si>
    <t>Additional 3 psi to target discharge pressure from 12:01 PM to 5PM (SEPT 9, 2016) as per request of Engr. Frances Morla (SPM-South), due to shifting of WSR and Posadas Influence area.</t>
  </si>
  <si>
    <t>XCV2- CLOSED @ 4:35 AM,WATER  ELEVATION  (9.5M)</t>
  </si>
  <si>
    <t>SP1- STARTED @ 6:30 AM TO MEET 83 PSI TARGET DISCHARGE PRESSURE</t>
  </si>
  <si>
    <t>SP2- STARTED @ 6:30 AM TO MEET 83 PSI TARGET DISCHARGE PRESSURE</t>
  </si>
  <si>
    <t>Additional 3 psi to target discharge pressure from 12:01 PM to 5PM (SEPT 11, 2016) as per request of Engr. Frances Morla (SPM-South), due to shifting of WSR and Posadas Influence area.</t>
  </si>
  <si>
    <t>SP1- STARTED @ 8:00 AM TO MEET 83 PSI TARGET DISCHARGE PRESSURE</t>
  </si>
  <si>
    <t>Additional 3 psi to target discharge pressure from 12:01 PM to 5PM (SEPT 12, 2016) as per request of Engr. Frances Morla (SPM-South), due to shifting of WSR and Posadas Influence area.</t>
  </si>
  <si>
    <t>XCV2- CLOSED @ 4:18 AM,WATER  ELEVATION  (9.5M)</t>
  </si>
  <si>
    <t>Additional 3 psi to target discharge pressure from 12:01 PM to 5PM (SEPT 13, 2016) as per request of Engr. Frances Morla (SPM-South), due to shifting of WSR and Posadas Influence area.</t>
  </si>
  <si>
    <t>XCV2- CLOSED @ 4:40 AM,WATER  ELEVATION  (9.5M)</t>
  </si>
  <si>
    <t>3B + 1S</t>
  </si>
  <si>
    <t>Additional 3 psi to target discharge pressure from 12:01 PM to 5PM (SEPT 14, 2016) as per request of Engr. Frances Morla (SPM-South), due to shifting of WSR and Posadas Influence area.</t>
  </si>
  <si>
    <t>XCV2- CLOSED @ 4:38 AM,WATER  ELEVATION  (9.5M)</t>
  </si>
  <si>
    <t>Additional 3 psi to target discharge pressure from 12:01 PM to 5PM (SEPT 15, 2016) as per request of Engr. Frances Morla (SPM-South), due to shifting of WSR and Posadas Influence area.</t>
  </si>
  <si>
    <t>XCV2- CLOSED @ 4:36 AM,WATER  ELEVATION  (9.5M)</t>
  </si>
  <si>
    <t>Additional 3 psi to target discharge pressure from 12:01 PM to 5PM (SEPT 16, 2016) as per request of Engr. Frances Morla (SPM-South), due to shifting of WSR and Posadas Influence area.</t>
  </si>
  <si>
    <t>BP1 STOPPED @ 12:01AM DUE TO EXPERIMENT TO THE SCHEDULED FOR ANNUAL PREVENTED MAINTENANCE</t>
  </si>
  <si>
    <t>BP1- STARTED @ 12:15 AM TO MEET 83 PSI TARGET DISCHARGE PRESSURE</t>
  </si>
  <si>
    <t>Additional 3 psi to target discharge pressure from 12:01 PM to 5PM (SEPT 17, 2016) as per request of Engr. Frances Morla (SPM-South), due to shifting of WSR and Posadas Influence area.</t>
  </si>
  <si>
    <t>Additional 3 psi to target discharge pressure from 12:01 PM to 5PM (SEPT 18, 2016) as per request of Engr. Frances Morla (SPM-South), due to shifting of WSR and Posadas Influence area.</t>
  </si>
  <si>
    <t>Additional 3 psi to target discharge pressure from 12:01 PM to 5PM (SEPT 19, 2016) as per request of Engr. Frances Morla (SPM-South), due to shifting of WSR and Posadas Influence area.</t>
  </si>
  <si>
    <t>XCV2 -OPENED @ 10:01 PM (23%)</t>
  </si>
  <si>
    <t xml:space="preserve">BP2 - STOPPED @ 12:01 AM DUE TO DRYRUN FOR 15 MINUTES AS PER ENGR ERNESTO PASCUA </t>
  </si>
  <si>
    <t>BP2 - STARTED @ 12:15 AM</t>
  </si>
  <si>
    <t>SP2 - STARTED @ 1:30 AM DUE TO DRYRUN FOR 15 MINUTES @ VILLAMOR P.S AS PER ENGR ERNESTO PASCUA</t>
  </si>
  <si>
    <t xml:space="preserve">BP1 - STOPPED @ 1:30 AM DUE TO DRYRUN FOR 15 MINUTES @ VILLAMOR P.S AS PER ENGR ERNESTO PASCUA </t>
  </si>
  <si>
    <t>SP2 - STOPPED @ 1:45 AM</t>
  </si>
  <si>
    <t>BP1 - STARTED @ 1: 45 AM</t>
  </si>
  <si>
    <t>AS. PER ENGR ERNESTO PASCUA DRYRUN TEST FOR 15 MINUTES</t>
  </si>
  <si>
    <t>Additional 3 psi to target discharge pressure from 12:01 PM to 5PM (SEPT 20, 2016) as per request of Engr. Frances Morla (SPM-South), due to shifting of WSR and Posadas Influence area.</t>
  </si>
  <si>
    <t>FIDEL RAMOS♥</t>
  </si>
  <si>
    <t>Additional 3 psi to target discharge pressure from 12:01 PM to 5PM (SEPT 21, 2016) as per request of Engr. Frances Morla (SPM-South), due to shifting of WSR and Posadas Influence area.</t>
  </si>
  <si>
    <t>Additional 3 psi to target discharge pressure from 12:01 PM to 5PM (SEPT 22, 2016) as per request of Engr. Frances Morla (SPM-South), due to shifting of WSR and Posadas Influence area.</t>
  </si>
  <si>
    <t>Additional 3 psi to target discharge pressure from 12:01 PM to 5PM (SEPT 23, 2016) as per request of Engr. Frances Morla (SPM-South), due to shifting of WSR and Posadas Influence area.</t>
  </si>
  <si>
    <t>PAUL LABIAN/ JEFFREY LAMAYO</t>
  </si>
  <si>
    <t>XCV2- CLOSED @ 4:24 AM,WATER  ELEVATION  (9.5M)</t>
  </si>
  <si>
    <t>Additional 3 psi to target discharge pressure from 12:01 PM to 5PM (SEPT 24, 2016) as per request of Engr. Frances Morla (SPM-South), due to shifting of WSR and Posadas Influence area.</t>
  </si>
  <si>
    <t>XCV2- CLOSED @ 4:26 AM,WATER  ELEVATION  (9.5M)</t>
  </si>
  <si>
    <t>Additional 3 psi to target discharge pressure from 12:01 PM to 5PM (SEPT 25, 2016) as per request of Engr. Frances Morla (SPM-South), due to shifting of WSR and Posadas Influence area.</t>
  </si>
  <si>
    <t>XCV2- CLOSED @ 4:22 AM,WATER  ELEVATION  (9.5M)</t>
  </si>
  <si>
    <t>Additional 3 psi to target discharge pressure from 12:01 PM to 5PM (SEPT 26, 2016) as per request of Engr. Frances Morla (SPM-South), due to shifting of WSR and Posadas Influence area.</t>
  </si>
  <si>
    <t>XCV2- INCREASE OPENING  @ 12:00 AM (75%)</t>
  </si>
  <si>
    <t>BP1 - STOPPED @ 12:01AM DUE TO ELECTRICAL INSTRUMENTAL TEST AND PREVENTIVE MAINTENANCE</t>
  </si>
  <si>
    <t>2B</t>
  </si>
  <si>
    <t>BP1 - STARTED @ 1:30 AM</t>
  </si>
  <si>
    <t>BP3 - STOPPED @ 1:31AM DUE TO ELECTRICAL INSTRUMENTAL TEST AND PREVENTIVE MAINTENANCE</t>
  </si>
  <si>
    <t>2B+1S</t>
  </si>
  <si>
    <t>SP1 - STARTED @ 2:15AM TO MEET THE 83PSI TARGET DISCHARGE PRESSURE</t>
  </si>
  <si>
    <t>BP3 - STARTED @ 2:49 AM</t>
  </si>
  <si>
    <t>BP2 - STOPPED @ 2:50AM DUE TO ELECTRICAL INSTRUMENTAL TEST AND PREVENTIVE MAINTENANCE</t>
  </si>
  <si>
    <t>XCV2- CLOSED @ 4:55 AM,WATER  ELEVATION  (9.5M)</t>
  </si>
  <si>
    <t>SP1 - STOPPED @ 4:00 AM</t>
  </si>
  <si>
    <t>BP2 - STARTED @ 4:01 AM</t>
  </si>
  <si>
    <t>UNABLE TO START SP2 DUE TO ERROR IN COMMUNICATION BETWEEN PLC AND MOTOR</t>
  </si>
  <si>
    <t>ENGR. A. TRINIDAD ARRIVED @ 8:30AM AND CHECK UP THE STORAGE PUMP 2. RESET THE VFD OF SP2. NOW OPERABLE BUT NOT IN OPERATION.</t>
  </si>
  <si>
    <t>XCV2- CLOSED @ 5:00 AM,WATER  ELEVATION  (9.5M)</t>
  </si>
  <si>
    <t>Additional 3 psi to target discharge pressure from 12:01 PM to 5PM (SEPT 28, 2016) as per request of Engr. Frances Morla (SPM-South), due to shifting of WSR and Posadas Influence area.</t>
  </si>
  <si>
    <t>XCV2- CLOSED @ 3:32 AM,WATER  ELEVATION  (9.5M)</t>
  </si>
  <si>
    <t>Additional 3 psi to target discharge pressure from 12:01 PM to 5PM (SEPT 29, 2016) as per request of Engr. Frances Morla (SPM-South), due to shifting of WSR and Posadas Influence area.</t>
  </si>
  <si>
    <t>XCV2- CLOSED @ 3:44 AM,WATER  ELEVATION  (9.5M)</t>
  </si>
  <si>
    <t>Additional 3 psi to target discharge pressure from 12:01 PM to 5PM (SEPT 30,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</si>
</sst>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22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5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3" borderId="1" xfId="1" applyNumberFormat="1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left"/>
    </xf>
    <xf numFmtId="0" fontId="27" fillId="17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11" xfId="0" applyFont="1" applyFill="1" applyBorder="1" applyAlignment="1"/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2" fontId="51" fillId="1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29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52" fillId="17" borderId="3" xfId="4" applyFont="1" applyFill="1" applyBorder="1" applyAlignment="1">
      <alignment horizontal="left"/>
    </xf>
    <xf numFmtId="0" fontId="52" fillId="17" borderId="0" xfId="4" applyFont="1" applyFill="1" applyBorder="1" applyAlignment="1">
      <alignment horizontal="left"/>
    </xf>
    <xf numFmtId="0" fontId="28" fillId="17" borderId="0" xfId="4" applyFont="1" applyFill="1" applyBorder="1" applyAlignment="1">
      <alignment horizontal="left"/>
    </xf>
    <xf numFmtId="0" fontId="0" fillId="17" borderId="0" xfId="0" applyFill="1" applyBorder="1"/>
    <xf numFmtId="0" fontId="29" fillId="17" borderId="0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27" fillId="17" borderId="3" xfId="4" applyFont="1" applyFill="1" applyBorder="1" applyAlignment="1">
      <alignment horizontal="left"/>
    </xf>
    <xf numFmtId="1" fontId="5" fillId="50" borderId="1" xfId="0" applyNumberFormat="1" applyFont="1" applyFill="1" applyBorder="1" applyAlignment="1">
      <alignment horizontal="center" vertical="center"/>
    </xf>
    <xf numFmtId="1" fontId="5" fillId="15" borderId="1" xfId="0" applyNumberFormat="1" applyFont="1" applyFill="1" applyBorder="1" applyAlignment="1">
      <alignment horizontal="center" vertical="center"/>
    </xf>
    <xf numFmtId="1" fontId="5" fillId="51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1" xfId="0" applyFont="1" applyFill="1" applyBorder="1"/>
    <xf numFmtId="0" fontId="28" fillId="0" borderId="3" xfId="0" applyFont="1" applyBorder="1"/>
    <xf numFmtId="0" fontId="53" fillId="17" borderId="3" xfId="4" applyFont="1" applyFill="1" applyBorder="1" applyAlignment="1">
      <alignment horizontal="left"/>
    </xf>
    <xf numFmtId="1" fontId="5" fillId="11" borderId="1" xfId="0" applyNumberFormat="1" applyFont="1" applyFill="1" applyBorder="1" applyAlignment="1">
      <alignment horizontal="center" vertical="center"/>
    </xf>
    <xf numFmtId="0" fontId="20" fillId="0" borderId="11" xfId="0" applyFont="1" applyBorder="1"/>
    <xf numFmtId="0" fontId="5" fillId="17" borderId="11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17" borderId="11" xfId="4" applyFont="1" applyFill="1" applyBorder="1" applyAlignment="1">
      <alignment horizontal="left"/>
    </xf>
    <xf numFmtId="0" fontId="28" fillId="6" borderId="11" xfId="4" applyFont="1" applyFill="1" applyBorder="1" applyAlignment="1">
      <alignment horizontal="left"/>
    </xf>
    <xf numFmtId="0" fontId="29" fillId="6" borderId="11" xfId="0" applyFont="1" applyFill="1" applyBorder="1" applyAlignment="1">
      <alignment horizontal="left"/>
    </xf>
    <xf numFmtId="0" fontId="5" fillId="6" borderId="11" xfId="0" applyFont="1" applyFill="1" applyBorder="1"/>
    <xf numFmtId="0" fontId="28" fillId="6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8" fillId="52" borderId="11" xfId="4" applyFont="1" applyFill="1" applyBorder="1" applyAlignment="1">
      <alignment horizontal="left"/>
    </xf>
    <xf numFmtId="0" fontId="29" fillId="52" borderId="11" xfId="0" applyFont="1" applyFill="1" applyBorder="1" applyAlignment="1">
      <alignment horizontal="left"/>
    </xf>
    <xf numFmtId="0" fontId="54" fillId="15" borderId="7" xfId="0" applyFont="1" applyFill="1" applyBorder="1" applyAlignment="1">
      <alignment vertical="center"/>
    </xf>
    <xf numFmtId="0" fontId="28" fillId="15" borderId="11" xfId="4" applyFont="1" applyFill="1" applyBorder="1" applyAlignment="1">
      <alignment horizontal="left"/>
    </xf>
    <xf numFmtId="0" fontId="29" fillId="15" borderId="11" xfId="0" applyFont="1" applyFill="1" applyBorder="1" applyAlignment="1">
      <alignment horizontal="left"/>
    </xf>
    <xf numFmtId="0" fontId="5" fillId="15" borderId="11" xfId="0" applyFont="1" applyFill="1" applyBorder="1"/>
    <xf numFmtId="0" fontId="54" fillId="53" borderId="7" xfId="0" applyFont="1" applyFill="1" applyBorder="1" applyAlignment="1">
      <alignment vertical="center"/>
    </xf>
    <xf numFmtId="0" fontId="28" fillId="53" borderId="11" xfId="4" applyFont="1" applyFill="1" applyBorder="1" applyAlignment="1">
      <alignment horizontal="left"/>
    </xf>
    <xf numFmtId="0" fontId="29" fillId="53" borderId="11" xfId="0" applyFont="1" applyFill="1" applyBorder="1" applyAlignment="1">
      <alignment horizontal="left"/>
    </xf>
    <xf numFmtId="0" fontId="5" fillId="53" borderId="11" xfId="0" applyFont="1" applyFill="1" applyBorder="1"/>
    <xf numFmtId="0" fontId="28" fillId="52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28" fillId="6" borderId="3" xfId="4" applyFont="1" applyFill="1" applyBorder="1" applyAlignment="1">
      <alignment horizontal="left"/>
    </xf>
    <xf numFmtId="0" fontId="29" fillId="6" borderId="3" xfId="0" applyFont="1" applyFill="1" applyBorder="1" applyAlignment="1">
      <alignment horizontal="left"/>
    </xf>
    <xf numFmtId="0" fontId="29" fillId="6" borderId="11" xfId="4" applyFont="1" applyFill="1" applyBorder="1" applyAlignment="1">
      <alignment horizontal="left"/>
    </xf>
    <xf numFmtId="0" fontId="29" fillId="6" borderId="3" xfId="4" applyFont="1" applyFill="1" applyBorder="1" applyAlignment="1">
      <alignment horizontal="left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4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VILLAMOR%20DAILY%20DATA%20-%20AUG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.VILLAMOR%20DAILY%20DATA%20-%20SETP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</sheetNames>
    <sheetDataSet>
      <sheetData sheetId="0">
        <row r="11">
          <cell r="D11">
            <v>4</v>
          </cell>
        </row>
      </sheetData>
      <sheetData sheetId="1">
        <row r="11">
          <cell r="D11">
            <v>4</v>
          </cell>
        </row>
      </sheetData>
      <sheetData sheetId="2">
        <row r="11">
          <cell r="D11">
            <v>4</v>
          </cell>
        </row>
      </sheetData>
      <sheetData sheetId="3">
        <row r="11">
          <cell r="D11">
            <v>4</v>
          </cell>
        </row>
      </sheetData>
      <sheetData sheetId="4">
        <row r="11">
          <cell r="D11">
            <v>3</v>
          </cell>
        </row>
      </sheetData>
      <sheetData sheetId="5">
        <row r="11">
          <cell r="D11">
            <v>3</v>
          </cell>
        </row>
      </sheetData>
      <sheetData sheetId="6">
        <row r="11">
          <cell r="D11">
            <v>3</v>
          </cell>
        </row>
      </sheetData>
      <sheetData sheetId="7">
        <row r="11">
          <cell r="D11">
            <v>4</v>
          </cell>
        </row>
      </sheetData>
      <sheetData sheetId="8">
        <row r="11">
          <cell r="D11">
            <v>5</v>
          </cell>
        </row>
      </sheetData>
      <sheetData sheetId="9">
        <row r="11">
          <cell r="D11">
            <v>5</v>
          </cell>
        </row>
      </sheetData>
      <sheetData sheetId="10">
        <row r="11">
          <cell r="D11">
            <v>4</v>
          </cell>
        </row>
      </sheetData>
      <sheetData sheetId="11">
        <row r="11">
          <cell r="D11">
            <v>4</v>
          </cell>
        </row>
      </sheetData>
      <sheetData sheetId="12">
        <row r="11">
          <cell r="D11">
            <v>5</v>
          </cell>
        </row>
      </sheetData>
      <sheetData sheetId="13">
        <row r="11">
          <cell r="D11">
            <v>8</v>
          </cell>
        </row>
      </sheetData>
      <sheetData sheetId="14">
        <row r="11">
          <cell r="D11">
            <v>5</v>
          </cell>
        </row>
      </sheetData>
      <sheetData sheetId="15">
        <row r="11">
          <cell r="D11">
            <v>16</v>
          </cell>
        </row>
      </sheetData>
      <sheetData sheetId="16">
        <row r="11">
          <cell r="D11">
            <v>0</v>
          </cell>
        </row>
      </sheetData>
      <sheetData sheetId="17">
        <row r="11">
          <cell r="D11">
            <v>10</v>
          </cell>
        </row>
      </sheetData>
      <sheetData sheetId="18">
        <row r="11">
          <cell r="D11">
            <v>8</v>
          </cell>
        </row>
      </sheetData>
      <sheetData sheetId="19">
        <row r="11">
          <cell r="D11">
            <v>4</v>
          </cell>
        </row>
      </sheetData>
      <sheetData sheetId="20">
        <row r="11">
          <cell r="D11">
            <v>4</v>
          </cell>
        </row>
      </sheetData>
      <sheetData sheetId="21">
        <row r="11">
          <cell r="D11">
            <v>4</v>
          </cell>
        </row>
      </sheetData>
      <sheetData sheetId="22">
        <row r="11">
          <cell r="D11">
            <v>4</v>
          </cell>
        </row>
      </sheetData>
      <sheetData sheetId="23">
        <row r="11">
          <cell r="D11">
            <v>4</v>
          </cell>
        </row>
      </sheetData>
      <sheetData sheetId="24">
        <row r="11">
          <cell r="D11">
            <v>4</v>
          </cell>
        </row>
      </sheetData>
      <sheetData sheetId="25">
        <row r="11">
          <cell r="D11">
            <v>4</v>
          </cell>
        </row>
      </sheetData>
      <sheetData sheetId="26">
        <row r="11">
          <cell r="D11">
            <v>5</v>
          </cell>
        </row>
      </sheetData>
      <sheetData sheetId="27">
        <row r="11">
          <cell r="D11">
            <v>4</v>
          </cell>
        </row>
      </sheetData>
      <sheetData sheetId="28">
        <row r="11">
          <cell r="D11">
            <v>6</v>
          </cell>
        </row>
      </sheetData>
      <sheetData sheetId="29">
        <row r="11">
          <cell r="D11">
            <v>4</v>
          </cell>
        </row>
      </sheetData>
      <sheetData sheetId="30">
        <row r="11">
          <cell r="D11">
            <v>4</v>
          </cell>
        </row>
        <row r="34">
          <cell r="Q34">
            <v>15480824</v>
          </cell>
          <cell r="AG34">
            <v>49738480</v>
          </cell>
          <cell r="AP34">
            <v>11206521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 1"/>
      <sheetName val="SEPT 2"/>
      <sheetName val="SEPT 3"/>
      <sheetName val="SEPT 4"/>
      <sheetName val="SEPT 5"/>
    </sheetNames>
    <sheetDataSet>
      <sheetData sheetId="0" refreshError="1">
        <row r="34">
          <cell r="Q34">
            <v>15613096</v>
          </cell>
        </row>
      </sheetData>
      <sheetData sheetId="1" refreshError="1">
        <row r="34">
          <cell r="Q34">
            <v>15745998</v>
          </cell>
        </row>
      </sheetData>
      <sheetData sheetId="2" refreshError="1">
        <row r="34">
          <cell r="Q34">
            <v>15880682</v>
          </cell>
        </row>
      </sheetData>
      <sheetData sheetId="3" refreshError="1">
        <row r="34">
          <cell r="Q34">
            <v>16013042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AY97"/>
  <sheetViews>
    <sheetView showWhiteSpace="0" topLeftCell="A34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3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3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3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42614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26770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36" t="s">
        <v>51</v>
      </c>
      <c r="V9" s="13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34" t="s">
        <v>55</v>
      </c>
      <c r="AG9" s="134" t="s">
        <v>56</v>
      </c>
      <c r="AH9" s="201" t="s">
        <v>57</v>
      </c>
      <c r="AI9" s="216" t="s">
        <v>58</v>
      </c>
      <c r="AJ9" s="136" t="s">
        <v>59</v>
      </c>
      <c r="AK9" s="136" t="s">
        <v>60</v>
      </c>
      <c r="AL9" s="136" t="s">
        <v>61</v>
      </c>
      <c r="AM9" s="136" t="s">
        <v>62</v>
      </c>
      <c r="AN9" s="136" t="s">
        <v>63</v>
      </c>
      <c r="AO9" s="136" t="s">
        <v>64</v>
      </c>
      <c r="AP9" s="136" t="s">
        <v>65</v>
      </c>
      <c r="AQ9" s="199" t="s">
        <v>66</v>
      </c>
      <c r="AR9" s="13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36" t="s">
        <v>72</v>
      </c>
      <c r="C10" s="136" t="s">
        <v>73</v>
      </c>
      <c r="D10" s="136" t="s">
        <v>74</v>
      </c>
      <c r="E10" s="136" t="s">
        <v>75</v>
      </c>
      <c r="F10" s="136" t="s">
        <v>74</v>
      </c>
      <c r="G10" s="136" t="s">
        <v>75</v>
      </c>
      <c r="H10" s="195"/>
      <c r="I10" s="136" t="s">
        <v>75</v>
      </c>
      <c r="J10" s="136" t="s">
        <v>75</v>
      </c>
      <c r="K10" s="136" t="s">
        <v>75</v>
      </c>
      <c r="L10" s="28" t="s">
        <v>29</v>
      </c>
      <c r="M10" s="198"/>
      <c r="N10" s="28" t="s">
        <v>29</v>
      </c>
      <c r="O10" s="200"/>
      <c r="P10" s="200"/>
      <c r="Q10" s="1">
        <f>'[1]AUG 31'!Q34</f>
        <v>15480824</v>
      </c>
      <c r="R10" s="209"/>
      <c r="S10" s="210"/>
      <c r="T10" s="211"/>
      <c r="U10" s="136" t="s">
        <v>75</v>
      </c>
      <c r="V10" s="13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'[1]AUG 31'!AG34</f>
        <v>49738480</v>
      </c>
      <c r="AH10" s="201"/>
      <c r="AI10" s="217"/>
      <c r="AJ10" s="136" t="s">
        <v>84</v>
      </c>
      <c r="AK10" s="136" t="s">
        <v>84</v>
      </c>
      <c r="AL10" s="136" t="s">
        <v>84</v>
      </c>
      <c r="AM10" s="136" t="s">
        <v>84</v>
      </c>
      <c r="AN10" s="136" t="s">
        <v>84</v>
      </c>
      <c r="AO10" s="136" t="s">
        <v>84</v>
      </c>
      <c r="AP10" s="1">
        <f>'[1]AUG 31'!AP34</f>
        <v>11206521</v>
      </c>
      <c r="AQ10" s="200"/>
      <c r="AR10" s="137" t="s">
        <v>85</v>
      </c>
      <c r="AS10" s="201"/>
      <c r="AV10" s="39" t="s">
        <v>86</v>
      </c>
      <c r="AW10" s="39" t="s">
        <v>87</v>
      </c>
      <c r="AY10" s="80" t="s">
        <v>126</v>
      </c>
    </row>
    <row r="11" spans="2:51" x14ac:dyDescent="0.25">
      <c r="B11" s="40">
        <v>2</v>
      </c>
      <c r="C11" s="40">
        <v>4.1666666666666664E-2</v>
      </c>
      <c r="D11" s="102">
        <v>4</v>
      </c>
      <c r="E11" s="41">
        <f t="shared" ref="E11:E34" si="0">D11/1.42</f>
        <v>2.8169014084507045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135</v>
      </c>
      <c r="P11" s="103">
        <v>106</v>
      </c>
      <c r="Q11" s="103">
        <v>15485552</v>
      </c>
      <c r="R11" s="46">
        <f>IF(ISBLANK(Q11),"-",Q11-Q10)</f>
        <v>4728</v>
      </c>
      <c r="S11" s="47">
        <f>R11*24/1000</f>
        <v>113.47199999999999</v>
      </c>
      <c r="T11" s="47">
        <f>R11/1000</f>
        <v>4.7279999999999998</v>
      </c>
      <c r="U11" s="104">
        <v>4.5</v>
      </c>
      <c r="V11" s="104">
        <f>U11</f>
        <v>4.5</v>
      </c>
      <c r="W11" s="105" t="s">
        <v>131</v>
      </c>
      <c r="X11" s="107">
        <v>0</v>
      </c>
      <c r="Y11" s="107">
        <v>0</v>
      </c>
      <c r="Z11" s="107">
        <v>1065</v>
      </c>
      <c r="AA11" s="107">
        <v>1185</v>
      </c>
      <c r="AB11" s="107">
        <v>1065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49739369</v>
      </c>
      <c r="AH11" s="49">
        <f>IF(ISBLANK(AG11),"-",AG11-AG10)</f>
        <v>889</v>
      </c>
      <c r="AI11" s="50">
        <f>AH11/T11</f>
        <v>188.02876480541457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0.65</v>
      </c>
      <c r="AP11" s="107">
        <v>11206927</v>
      </c>
      <c r="AQ11" s="107">
        <f t="shared" ref="AQ11:AQ34" si="1">AP11-AP10</f>
        <v>406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4</v>
      </c>
      <c r="E12" s="41">
        <f t="shared" si="0"/>
        <v>2.8169014084507045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131</v>
      </c>
      <c r="P12" s="103">
        <v>108</v>
      </c>
      <c r="Q12" s="103">
        <v>15489331</v>
      </c>
      <c r="R12" s="46">
        <f t="shared" ref="R12:R34" si="4">IF(ISBLANK(Q12),"-",Q12-Q11)</f>
        <v>3779</v>
      </c>
      <c r="S12" s="47">
        <f t="shared" ref="S12:S34" si="5">R12*24/1000</f>
        <v>90.695999999999998</v>
      </c>
      <c r="T12" s="47">
        <f t="shared" ref="T12:T34" si="6">R12/1000</f>
        <v>3.7789999999999999</v>
      </c>
      <c r="U12" s="104">
        <v>5.8</v>
      </c>
      <c r="V12" s="104">
        <f t="shared" ref="V12:V34" si="7">U12</f>
        <v>5.8</v>
      </c>
      <c r="W12" s="105" t="s">
        <v>131</v>
      </c>
      <c r="X12" s="107">
        <v>0</v>
      </c>
      <c r="Y12" s="107">
        <v>0</v>
      </c>
      <c r="Z12" s="107">
        <v>1066</v>
      </c>
      <c r="AA12" s="107">
        <v>1185</v>
      </c>
      <c r="AB12" s="107">
        <v>1066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49740118</v>
      </c>
      <c r="AH12" s="49">
        <f>IF(ISBLANK(AG12),"-",AG12-AG11)</f>
        <v>749</v>
      </c>
      <c r="AI12" s="50">
        <f t="shared" ref="AI12:AI34" si="8">AH12/T12</f>
        <v>198.20058216459381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0.65</v>
      </c>
      <c r="AP12" s="107">
        <v>11207716</v>
      </c>
      <c r="AQ12" s="107">
        <f t="shared" si="1"/>
        <v>789</v>
      </c>
      <c r="AR12" s="110">
        <v>0.98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137</v>
      </c>
      <c r="P13" s="103">
        <v>105</v>
      </c>
      <c r="Q13" s="103">
        <v>15493008</v>
      </c>
      <c r="R13" s="46">
        <f t="shared" si="4"/>
        <v>3677</v>
      </c>
      <c r="S13" s="47">
        <f t="shared" si="5"/>
        <v>88.248000000000005</v>
      </c>
      <c r="T13" s="47">
        <f t="shared" si="6"/>
        <v>3.677</v>
      </c>
      <c r="U13" s="104">
        <v>7.1</v>
      </c>
      <c r="V13" s="104">
        <f t="shared" si="7"/>
        <v>7.1</v>
      </c>
      <c r="W13" s="105" t="s">
        <v>131</v>
      </c>
      <c r="X13" s="107">
        <v>0</v>
      </c>
      <c r="Y13" s="107">
        <v>0</v>
      </c>
      <c r="Z13" s="107">
        <v>1066</v>
      </c>
      <c r="AA13" s="107">
        <v>1185</v>
      </c>
      <c r="AB13" s="107">
        <v>1066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49741103</v>
      </c>
      <c r="AH13" s="49">
        <f>IF(ISBLANK(AG13),"-",AG13-AG12)</f>
        <v>985</v>
      </c>
      <c r="AI13" s="50">
        <f t="shared" si="8"/>
        <v>267.88142507478921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0.65</v>
      </c>
      <c r="AP13" s="107">
        <v>11208618</v>
      </c>
      <c r="AQ13" s="107">
        <f t="shared" si="1"/>
        <v>902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131</v>
      </c>
      <c r="P14" s="103">
        <v>120</v>
      </c>
      <c r="Q14" s="103">
        <v>15497785</v>
      </c>
      <c r="R14" s="46">
        <f t="shared" si="4"/>
        <v>4777</v>
      </c>
      <c r="S14" s="47">
        <f t="shared" si="5"/>
        <v>114.648</v>
      </c>
      <c r="T14" s="47">
        <f t="shared" si="6"/>
        <v>4.7770000000000001</v>
      </c>
      <c r="U14" s="104">
        <v>8.6999999999999993</v>
      </c>
      <c r="V14" s="104">
        <f t="shared" si="7"/>
        <v>8.6999999999999993</v>
      </c>
      <c r="W14" s="105" t="s">
        <v>131</v>
      </c>
      <c r="X14" s="107">
        <v>0</v>
      </c>
      <c r="Y14" s="107">
        <v>0</v>
      </c>
      <c r="Z14" s="107">
        <v>1166</v>
      </c>
      <c r="AA14" s="107">
        <v>1185</v>
      </c>
      <c r="AB14" s="107">
        <v>1166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49742102</v>
      </c>
      <c r="AH14" s="49">
        <f t="shared" ref="AH14:AH34" si="9">IF(ISBLANK(AG14),"-",AG14-AG13)</f>
        <v>999</v>
      </c>
      <c r="AI14" s="50">
        <f t="shared" si="8"/>
        <v>209.12706719698554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0.65</v>
      </c>
      <c r="AP14" s="107">
        <v>11209340</v>
      </c>
      <c r="AQ14" s="107">
        <f>AP14-AP13</f>
        <v>722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130</v>
      </c>
      <c r="P15" s="103">
        <v>123</v>
      </c>
      <c r="Q15" s="103">
        <v>15502651</v>
      </c>
      <c r="R15" s="46">
        <f t="shared" si="4"/>
        <v>4866</v>
      </c>
      <c r="S15" s="47">
        <f t="shared" si="5"/>
        <v>116.78400000000001</v>
      </c>
      <c r="T15" s="47">
        <f t="shared" si="6"/>
        <v>4.8659999999999997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1166</v>
      </c>
      <c r="AA15" s="107">
        <v>1185</v>
      </c>
      <c r="AB15" s="107">
        <v>1166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49743102</v>
      </c>
      <c r="AH15" s="49">
        <f t="shared" si="9"/>
        <v>1000</v>
      </c>
      <c r="AI15" s="50">
        <f t="shared" si="8"/>
        <v>205.50760378133992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0.65</v>
      </c>
      <c r="AP15" s="107">
        <v>11209940</v>
      </c>
      <c r="AQ15" s="107">
        <f>AP15-AP14</f>
        <v>600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139</v>
      </c>
      <c r="P16" s="103">
        <v>133</v>
      </c>
      <c r="Q16" s="103">
        <v>15507754</v>
      </c>
      <c r="R16" s="46">
        <f t="shared" si="4"/>
        <v>5103</v>
      </c>
      <c r="S16" s="47">
        <f t="shared" si="5"/>
        <v>122.47199999999999</v>
      </c>
      <c r="T16" s="47">
        <f t="shared" si="6"/>
        <v>5.1029999999999998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1186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49744110</v>
      </c>
      <c r="AH16" s="49">
        <f t="shared" si="9"/>
        <v>1008</v>
      </c>
      <c r="AI16" s="50">
        <f t="shared" si="8"/>
        <v>197.53086419753086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11209940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130</v>
      </c>
      <c r="P17" s="103">
        <v>140</v>
      </c>
      <c r="Q17" s="103">
        <v>15513706</v>
      </c>
      <c r="R17" s="46">
        <f t="shared" si="4"/>
        <v>5952</v>
      </c>
      <c r="S17" s="47">
        <f t="shared" si="5"/>
        <v>142.84800000000001</v>
      </c>
      <c r="T17" s="47">
        <f t="shared" si="6"/>
        <v>5.952</v>
      </c>
      <c r="U17" s="104">
        <v>9.1</v>
      </c>
      <c r="V17" s="104">
        <f t="shared" si="7"/>
        <v>9.1</v>
      </c>
      <c r="W17" s="105" t="s">
        <v>127</v>
      </c>
      <c r="X17" s="107">
        <v>0</v>
      </c>
      <c r="Y17" s="107">
        <v>1026</v>
      </c>
      <c r="Z17" s="107">
        <v>1187</v>
      </c>
      <c r="AA17" s="107">
        <v>1185</v>
      </c>
      <c r="AB17" s="107">
        <v>1186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49745289</v>
      </c>
      <c r="AH17" s="49">
        <f t="shared" si="9"/>
        <v>1179</v>
      </c>
      <c r="AI17" s="50">
        <f t="shared" si="8"/>
        <v>198.08467741935485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11209940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4</v>
      </c>
      <c r="E18" s="41">
        <f t="shared" si="0"/>
        <v>2.8169014084507045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130</v>
      </c>
      <c r="P18" s="103">
        <v>141</v>
      </c>
      <c r="Q18" s="103">
        <v>15519782</v>
      </c>
      <c r="R18" s="46">
        <f t="shared" si="4"/>
        <v>6076</v>
      </c>
      <c r="S18" s="47">
        <f t="shared" si="5"/>
        <v>145.82400000000001</v>
      </c>
      <c r="T18" s="47">
        <f t="shared" si="6"/>
        <v>6.0759999999999996</v>
      </c>
      <c r="U18" s="104">
        <v>8.5</v>
      </c>
      <c r="V18" s="104">
        <f t="shared" si="7"/>
        <v>8.5</v>
      </c>
      <c r="W18" s="105" t="s">
        <v>127</v>
      </c>
      <c r="X18" s="107">
        <v>0</v>
      </c>
      <c r="Y18" s="107">
        <v>1047</v>
      </c>
      <c r="Z18" s="107">
        <v>1187</v>
      </c>
      <c r="AA18" s="107">
        <v>1185</v>
      </c>
      <c r="AB18" s="107">
        <v>1186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49746486</v>
      </c>
      <c r="AH18" s="49">
        <f t="shared" si="9"/>
        <v>1197</v>
      </c>
      <c r="AI18" s="50">
        <f t="shared" si="8"/>
        <v>197.00460829493088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11209940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4</v>
      </c>
      <c r="E19" s="41">
        <f t="shared" si="0"/>
        <v>2.8169014084507045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130</v>
      </c>
      <c r="P19" s="103">
        <v>139</v>
      </c>
      <c r="Q19" s="103">
        <v>15525976</v>
      </c>
      <c r="R19" s="46">
        <f t="shared" si="4"/>
        <v>6194</v>
      </c>
      <c r="S19" s="47">
        <f t="shared" si="5"/>
        <v>148.65600000000001</v>
      </c>
      <c r="T19" s="47">
        <f t="shared" si="6"/>
        <v>6.194</v>
      </c>
      <c r="U19" s="104">
        <v>7.8</v>
      </c>
      <c r="V19" s="104">
        <f t="shared" si="7"/>
        <v>7.8</v>
      </c>
      <c r="W19" s="105" t="s">
        <v>127</v>
      </c>
      <c r="X19" s="107">
        <v>0</v>
      </c>
      <c r="Y19" s="107">
        <v>1047</v>
      </c>
      <c r="Z19" s="107">
        <v>1187</v>
      </c>
      <c r="AA19" s="107">
        <v>1185</v>
      </c>
      <c r="AB19" s="107">
        <v>1186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49747693</v>
      </c>
      <c r="AH19" s="49">
        <f t="shared" si="9"/>
        <v>1207</v>
      </c>
      <c r="AI19" s="50">
        <f t="shared" si="8"/>
        <v>194.86599935421376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11209940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4</v>
      </c>
      <c r="E20" s="41">
        <f t="shared" si="0"/>
        <v>2.8169014084507045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131</v>
      </c>
      <c r="P20" s="103">
        <v>141</v>
      </c>
      <c r="Q20" s="103">
        <v>15532099</v>
      </c>
      <c r="R20" s="46">
        <f t="shared" si="4"/>
        <v>6123</v>
      </c>
      <c r="S20" s="47">
        <f t="shared" si="5"/>
        <v>146.952</v>
      </c>
      <c r="T20" s="47">
        <f t="shared" si="6"/>
        <v>6.1230000000000002</v>
      </c>
      <c r="U20" s="104">
        <v>7.2</v>
      </c>
      <c r="V20" s="104">
        <f t="shared" si="7"/>
        <v>7.2</v>
      </c>
      <c r="W20" s="105" t="s">
        <v>127</v>
      </c>
      <c r="X20" s="107">
        <v>0</v>
      </c>
      <c r="Y20" s="107">
        <v>1047</v>
      </c>
      <c r="Z20" s="107">
        <v>1187</v>
      </c>
      <c r="AA20" s="107">
        <v>1185</v>
      </c>
      <c r="AB20" s="107">
        <v>1186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49748893</v>
      </c>
      <c r="AH20" s="49">
        <f t="shared" si="9"/>
        <v>1200</v>
      </c>
      <c r="AI20" s="50">
        <f t="shared" si="8"/>
        <v>195.98236158745712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11209940</v>
      </c>
      <c r="AQ20" s="107">
        <v>0</v>
      </c>
      <c r="AR20" s="53">
        <v>1.18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4</v>
      </c>
      <c r="E21" s="41">
        <f t="shared" si="0"/>
        <v>2.8169014084507045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130</v>
      </c>
      <c r="P21" s="103">
        <v>148</v>
      </c>
      <c r="Q21" s="103">
        <v>15538122</v>
      </c>
      <c r="R21" s="46">
        <f t="shared" si="4"/>
        <v>6023</v>
      </c>
      <c r="S21" s="47">
        <f t="shared" si="5"/>
        <v>144.55199999999999</v>
      </c>
      <c r="T21" s="47">
        <f t="shared" si="6"/>
        <v>6.0229999999999997</v>
      </c>
      <c r="U21" s="104">
        <v>6.6</v>
      </c>
      <c r="V21" s="104">
        <f t="shared" si="7"/>
        <v>6.6</v>
      </c>
      <c r="W21" s="105" t="s">
        <v>127</v>
      </c>
      <c r="X21" s="107">
        <v>0</v>
      </c>
      <c r="Y21" s="107">
        <v>1047</v>
      </c>
      <c r="Z21" s="107">
        <v>1187</v>
      </c>
      <c r="AA21" s="107">
        <v>1185</v>
      </c>
      <c r="AB21" s="107">
        <v>1186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49750089</v>
      </c>
      <c r="AH21" s="49">
        <f t="shared" si="9"/>
        <v>1196</v>
      </c>
      <c r="AI21" s="50">
        <f t="shared" si="8"/>
        <v>198.57214012950357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11209940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4</v>
      </c>
      <c r="E22" s="41">
        <f t="shared" si="0"/>
        <v>2.8169014084507045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130</v>
      </c>
      <c r="P22" s="103">
        <v>138</v>
      </c>
      <c r="Q22" s="103">
        <v>15543919</v>
      </c>
      <c r="R22" s="46">
        <f t="shared" si="4"/>
        <v>5797</v>
      </c>
      <c r="S22" s="47">
        <f t="shared" si="5"/>
        <v>139.12799999999999</v>
      </c>
      <c r="T22" s="47">
        <f t="shared" si="6"/>
        <v>5.7969999999999997</v>
      </c>
      <c r="U22" s="104">
        <v>6.1</v>
      </c>
      <c r="V22" s="104">
        <f t="shared" si="7"/>
        <v>6.1</v>
      </c>
      <c r="W22" s="105" t="s">
        <v>127</v>
      </c>
      <c r="X22" s="107">
        <v>0</v>
      </c>
      <c r="Y22" s="107">
        <v>1047</v>
      </c>
      <c r="Z22" s="107">
        <v>1187</v>
      </c>
      <c r="AA22" s="107">
        <v>1185</v>
      </c>
      <c r="AB22" s="107">
        <v>1186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49751276</v>
      </c>
      <c r="AH22" s="49">
        <f t="shared" si="9"/>
        <v>1187</v>
      </c>
      <c r="AI22" s="50">
        <f t="shared" si="8"/>
        <v>204.7610833189581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11209940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4</v>
      </c>
      <c r="E23" s="41">
        <f t="shared" si="0"/>
        <v>2.8169014084507045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139</v>
      </c>
      <c r="Q23" s="103">
        <v>15549727</v>
      </c>
      <c r="R23" s="46">
        <f t="shared" si="4"/>
        <v>5808</v>
      </c>
      <c r="S23" s="47">
        <f t="shared" si="5"/>
        <v>139.392</v>
      </c>
      <c r="T23" s="47">
        <f t="shared" si="6"/>
        <v>5.8079999999999998</v>
      </c>
      <c r="U23" s="104">
        <v>5.6</v>
      </c>
      <c r="V23" s="104">
        <f t="shared" si="7"/>
        <v>5.6</v>
      </c>
      <c r="W23" s="105" t="s">
        <v>127</v>
      </c>
      <c r="X23" s="107">
        <v>0</v>
      </c>
      <c r="Y23" s="107">
        <v>1036</v>
      </c>
      <c r="Z23" s="107">
        <v>1187</v>
      </c>
      <c r="AA23" s="107">
        <v>1185</v>
      </c>
      <c r="AB23" s="107">
        <v>1186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49752456</v>
      </c>
      <c r="AH23" s="49">
        <f t="shared" si="9"/>
        <v>1180</v>
      </c>
      <c r="AI23" s="50">
        <f t="shared" si="8"/>
        <v>203.16804407713499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11209940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132</v>
      </c>
      <c r="P24" s="103">
        <v>137</v>
      </c>
      <c r="Q24" s="103">
        <v>15555791</v>
      </c>
      <c r="R24" s="46">
        <f t="shared" si="4"/>
        <v>6064</v>
      </c>
      <c r="S24" s="47">
        <f t="shared" si="5"/>
        <v>145.536</v>
      </c>
      <c r="T24" s="47">
        <f t="shared" si="6"/>
        <v>6.0640000000000001</v>
      </c>
      <c r="U24" s="104">
        <v>5.3</v>
      </c>
      <c r="V24" s="104">
        <f t="shared" si="7"/>
        <v>5.3</v>
      </c>
      <c r="W24" s="105" t="s">
        <v>127</v>
      </c>
      <c r="X24" s="107">
        <v>0</v>
      </c>
      <c r="Y24" s="107">
        <v>1005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49753727</v>
      </c>
      <c r="AH24" s="49">
        <f>IF(ISBLANK(AG24),"-",AG24-AG23)</f>
        <v>1271</v>
      </c>
      <c r="AI24" s="50">
        <f t="shared" si="8"/>
        <v>209.59762532981532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11209940</v>
      </c>
      <c r="AQ24" s="107">
        <f t="shared" si="1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137</v>
      </c>
      <c r="P25" s="103">
        <v>137</v>
      </c>
      <c r="Q25" s="103">
        <v>15561570</v>
      </c>
      <c r="R25" s="46">
        <f t="shared" si="4"/>
        <v>5779</v>
      </c>
      <c r="S25" s="47">
        <f t="shared" si="5"/>
        <v>138.696</v>
      </c>
      <c r="T25" s="47">
        <f t="shared" si="6"/>
        <v>5.7789999999999999</v>
      </c>
      <c r="U25" s="104">
        <v>5</v>
      </c>
      <c r="V25" s="104">
        <f t="shared" si="7"/>
        <v>5</v>
      </c>
      <c r="W25" s="105" t="s">
        <v>127</v>
      </c>
      <c r="X25" s="107">
        <v>0</v>
      </c>
      <c r="Y25" s="107">
        <v>1005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49754876</v>
      </c>
      <c r="AH25" s="49">
        <f t="shared" si="9"/>
        <v>1149</v>
      </c>
      <c r="AI25" s="50">
        <f t="shared" si="8"/>
        <v>198.82332583491953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11209940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137</v>
      </c>
      <c r="P26" s="103">
        <v>147</v>
      </c>
      <c r="Q26" s="103">
        <v>15567490</v>
      </c>
      <c r="R26" s="46">
        <f t="shared" si="4"/>
        <v>5920</v>
      </c>
      <c r="S26" s="47">
        <f t="shared" si="5"/>
        <v>142.08000000000001</v>
      </c>
      <c r="T26" s="47">
        <f t="shared" si="6"/>
        <v>5.92</v>
      </c>
      <c r="U26" s="104">
        <v>4.8</v>
      </c>
      <c r="V26" s="104">
        <f t="shared" si="7"/>
        <v>4.8</v>
      </c>
      <c r="W26" s="105" t="s">
        <v>127</v>
      </c>
      <c r="X26" s="107">
        <v>0</v>
      </c>
      <c r="Y26" s="107">
        <v>1006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49756057</v>
      </c>
      <c r="AH26" s="49">
        <f t="shared" si="9"/>
        <v>1181</v>
      </c>
      <c r="AI26" s="50">
        <f t="shared" si="8"/>
        <v>199.49324324324326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11209940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136</v>
      </c>
      <c r="P27" s="103">
        <v>138</v>
      </c>
      <c r="Q27" s="103">
        <v>15573328</v>
      </c>
      <c r="R27" s="46">
        <f t="shared" si="4"/>
        <v>5838</v>
      </c>
      <c r="S27" s="47">
        <f t="shared" si="5"/>
        <v>140.11199999999999</v>
      </c>
      <c r="T27" s="47">
        <f t="shared" si="6"/>
        <v>5.8380000000000001</v>
      </c>
      <c r="U27" s="104">
        <v>4.5999999999999996</v>
      </c>
      <c r="V27" s="104">
        <f t="shared" si="7"/>
        <v>4.5999999999999996</v>
      </c>
      <c r="W27" s="105" t="s">
        <v>127</v>
      </c>
      <c r="X27" s="107">
        <v>0</v>
      </c>
      <c r="Y27" s="107">
        <v>1005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49757214</v>
      </c>
      <c r="AH27" s="49">
        <f t="shared" si="9"/>
        <v>1157</v>
      </c>
      <c r="AI27" s="50">
        <f t="shared" si="8"/>
        <v>198.18430969510106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11209940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137</v>
      </c>
      <c r="P28" s="103">
        <v>140</v>
      </c>
      <c r="Q28" s="103">
        <v>15579193</v>
      </c>
      <c r="R28" s="46">
        <f t="shared" si="4"/>
        <v>5865</v>
      </c>
      <c r="S28" s="47">
        <f t="shared" si="5"/>
        <v>140.76</v>
      </c>
      <c r="T28" s="47">
        <f t="shared" si="6"/>
        <v>5.8650000000000002</v>
      </c>
      <c r="U28" s="104">
        <v>4.5</v>
      </c>
      <c r="V28" s="104">
        <f t="shared" si="7"/>
        <v>4.5</v>
      </c>
      <c r="W28" s="105" t="s">
        <v>127</v>
      </c>
      <c r="X28" s="107">
        <v>0</v>
      </c>
      <c r="Y28" s="107">
        <v>1005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49758389</v>
      </c>
      <c r="AH28" s="49">
        <f t="shared" si="9"/>
        <v>1175</v>
      </c>
      <c r="AI28" s="50">
        <f t="shared" si="8"/>
        <v>200.34100596760442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11209940</v>
      </c>
      <c r="AQ28" s="107">
        <f t="shared" si="1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136</v>
      </c>
      <c r="P29" s="103">
        <v>137</v>
      </c>
      <c r="Q29" s="103">
        <v>15585070</v>
      </c>
      <c r="R29" s="46">
        <f t="shared" si="4"/>
        <v>5877</v>
      </c>
      <c r="S29" s="47">
        <f t="shared" si="5"/>
        <v>141.048</v>
      </c>
      <c r="T29" s="47">
        <f t="shared" si="6"/>
        <v>5.8769999999999998</v>
      </c>
      <c r="U29" s="104">
        <v>4.0999999999999996</v>
      </c>
      <c r="V29" s="104">
        <f t="shared" si="7"/>
        <v>4.0999999999999996</v>
      </c>
      <c r="W29" s="105" t="s">
        <v>127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49759566</v>
      </c>
      <c r="AH29" s="49">
        <f t="shared" si="9"/>
        <v>1177</v>
      </c>
      <c r="AI29" s="50">
        <f t="shared" si="8"/>
        <v>200.27224774544837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11209940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135</v>
      </c>
      <c r="P30" s="103">
        <v>139</v>
      </c>
      <c r="Q30" s="103">
        <v>15590776</v>
      </c>
      <c r="R30" s="46">
        <f t="shared" si="4"/>
        <v>5706</v>
      </c>
      <c r="S30" s="47">
        <f t="shared" si="5"/>
        <v>136.94399999999999</v>
      </c>
      <c r="T30" s="47">
        <f t="shared" si="6"/>
        <v>5.7060000000000004</v>
      </c>
      <c r="U30" s="104">
        <v>3.8</v>
      </c>
      <c r="V30" s="104">
        <f t="shared" si="7"/>
        <v>3.8</v>
      </c>
      <c r="W30" s="105" t="s">
        <v>127</v>
      </c>
      <c r="X30" s="107">
        <v>0</v>
      </c>
      <c r="Y30" s="107">
        <v>1004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49760733</v>
      </c>
      <c r="AH30" s="49">
        <f t="shared" si="9"/>
        <v>1167</v>
      </c>
      <c r="AI30" s="50">
        <f t="shared" si="8"/>
        <v>204.52155625657201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11209940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137</v>
      </c>
      <c r="Q31" s="103">
        <v>15596617</v>
      </c>
      <c r="R31" s="46">
        <f t="shared" si="4"/>
        <v>5841</v>
      </c>
      <c r="S31" s="47">
        <f t="shared" si="5"/>
        <v>140.184</v>
      </c>
      <c r="T31" s="47">
        <f t="shared" si="6"/>
        <v>5.8410000000000002</v>
      </c>
      <c r="U31" s="104">
        <v>3.5</v>
      </c>
      <c r="V31" s="104">
        <f t="shared" si="7"/>
        <v>3.5</v>
      </c>
      <c r="W31" s="105" t="s">
        <v>127</v>
      </c>
      <c r="X31" s="107">
        <v>0</v>
      </c>
      <c r="Y31" s="107">
        <v>1025</v>
      </c>
      <c r="Z31" s="107">
        <v>1186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49761905</v>
      </c>
      <c r="AH31" s="49">
        <f t="shared" si="9"/>
        <v>1172</v>
      </c>
      <c r="AI31" s="50">
        <f t="shared" si="8"/>
        <v>200.65057353192947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11209940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129</v>
      </c>
      <c r="P32" s="103">
        <v>128</v>
      </c>
      <c r="Q32" s="103">
        <v>15602732</v>
      </c>
      <c r="R32" s="46">
        <f t="shared" si="4"/>
        <v>6115</v>
      </c>
      <c r="S32" s="47">
        <f t="shared" si="5"/>
        <v>146.76</v>
      </c>
      <c r="T32" s="47">
        <f t="shared" si="6"/>
        <v>6.1150000000000002</v>
      </c>
      <c r="U32" s="104">
        <v>3.2</v>
      </c>
      <c r="V32" s="104">
        <f t="shared" si="7"/>
        <v>3.2</v>
      </c>
      <c r="W32" s="105" t="s">
        <v>127</v>
      </c>
      <c r="X32" s="107">
        <v>0</v>
      </c>
      <c r="Y32" s="107">
        <v>1024</v>
      </c>
      <c r="Z32" s="107">
        <v>1186</v>
      </c>
      <c r="AA32" s="107">
        <v>1185</v>
      </c>
      <c r="AB32" s="107">
        <v>1186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49763122</v>
      </c>
      <c r="AH32" s="49">
        <f t="shared" si="9"/>
        <v>1217</v>
      </c>
      <c r="AI32" s="50">
        <f t="shared" si="8"/>
        <v>199.01880621422731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11209940</v>
      </c>
      <c r="AQ32" s="107">
        <f t="shared" si="1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129</v>
      </c>
      <c r="P33" s="103">
        <v>126</v>
      </c>
      <c r="Q33" s="103">
        <v>15608054</v>
      </c>
      <c r="R33" s="46">
        <f t="shared" si="4"/>
        <v>5322</v>
      </c>
      <c r="S33" s="47">
        <f t="shared" si="5"/>
        <v>127.72799999999999</v>
      </c>
      <c r="T33" s="47">
        <f t="shared" si="6"/>
        <v>5.3220000000000001</v>
      </c>
      <c r="U33" s="104">
        <v>3.2</v>
      </c>
      <c r="V33" s="104">
        <f t="shared" si="7"/>
        <v>3.2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49764216</v>
      </c>
      <c r="AH33" s="49">
        <f t="shared" si="9"/>
        <v>1094</v>
      </c>
      <c r="AI33" s="50">
        <f t="shared" si="8"/>
        <v>205.5618188650883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11209967</v>
      </c>
      <c r="AQ33" s="107">
        <f t="shared" si="1"/>
        <v>27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128</v>
      </c>
      <c r="P34" s="103">
        <v>120</v>
      </c>
      <c r="Q34" s="103">
        <v>15613096</v>
      </c>
      <c r="R34" s="46">
        <f t="shared" si="4"/>
        <v>5042</v>
      </c>
      <c r="S34" s="47">
        <f t="shared" si="5"/>
        <v>121.008</v>
      </c>
      <c r="T34" s="47">
        <f t="shared" si="6"/>
        <v>5.0419999999999998</v>
      </c>
      <c r="U34" s="104">
        <v>3.3</v>
      </c>
      <c r="V34" s="104">
        <f t="shared" si="7"/>
        <v>3.3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1167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49765250</v>
      </c>
      <c r="AH34" s="49">
        <f t="shared" si="9"/>
        <v>1034</v>
      </c>
      <c r="AI34" s="50">
        <f t="shared" si="8"/>
        <v>205.07735025783421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11210128</v>
      </c>
      <c r="AQ34" s="107">
        <f t="shared" si="1"/>
        <v>161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132272</v>
      </c>
      <c r="S35" s="65">
        <f>AVERAGE(S11:S34)</f>
        <v>132.27199999999996</v>
      </c>
      <c r="T35" s="65">
        <f>SUM(T11:T34)</f>
        <v>132.27199999999996</v>
      </c>
      <c r="U35" s="104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26770</v>
      </c>
      <c r="AH35" s="67">
        <f>SUM(AH11:AH34)</f>
        <v>26770</v>
      </c>
      <c r="AI35" s="68">
        <f>$AH$35/$T35</f>
        <v>202.38599250030245</v>
      </c>
      <c r="AJ35" s="95"/>
      <c r="AK35" s="95"/>
      <c r="AL35" s="95"/>
      <c r="AM35" s="95"/>
      <c r="AN35" s="95"/>
      <c r="AO35" s="69"/>
      <c r="AP35" s="70">
        <f>AP34-AP10</f>
        <v>3607</v>
      </c>
      <c r="AQ35" s="71">
        <f>SUM(AQ11:AQ34)</f>
        <v>3607</v>
      </c>
      <c r="AR35" s="72">
        <f>AVERAGE(AR11:AR34)</f>
        <v>1.1333333333333331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139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138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143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144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Q10" name="Range1_16_3_1_1_1_1_1_4_1_1"/>
    <protectedRange sqref="AG10" name="Range1_16_3_1_1_1_1_1_3_1"/>
    <protectedRange sqref="AP10" name="Range1_16_3_1_1_1_1_1_5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15 AA11:AA15 X16:AB34">
    <cfRule type="containsText" dxfId="1469" priority="36" operator="containsText" text="N/A">
      <formula>NOT(ISERROR(SEARCH("N/A",X11)))</formula>
    </cfRule>
    <cfRule type="cellIs" dxfId="1468" priority="49" operator="equal">
      <formula>0</formula>
    </cfRule>
  </conditionalFormatting>
  <conditionalFormatting sqref="AC11:AE34 X11:Y15 AA11:AA15 X16:AB34">
    <cfRule type="cellIs" dxfId="1467" priority="48" operator="greaterThanOrEqual">
      <formula>1185</formula>
    </cfRule>
  </conditionalFormatting>
  <conditionalFormatting sqref="AC11:AE34 X11:Y15 AA11:AA15 X16:AB34">
    <cfRule type="cellIs" dxfId="1466" priority="47" operator="between">
      <formula>0.1</formula>
      <formula>1184</formula>
    </cfRule>
  </conditionalFormatting>
  <conditionalFormatting sqref="X8">
    <cfRule type="cellIs" dxfId="1465" priority="46" operator="equal">
      <formula>0</formula>
    </cfRule>
  </conditionalFormatting>
  <conditionalFormatting sqref="X8">
    <cfRule type="cellIs" dxfId="1464" priority="45" operator="greaterThan">
      <formula>1179</formula>
    </cfRule>
  </conditionalFormatting>
  <conditionalFormatting sqref="X8">
    <cfRule type="cellIs" dxfId="1463" priority="44" operator="greaterThan">
      <formula>99</formula>
    </cfRule>
  </conditionalFormatting>
  <conditionalFormatting sqref="X8">
    <cfRule type="cellIs" dxfId="1462" priority="43" operator="greaterThan">
      <formula>0.99</formula>
    </cfRule>
  </conditionalFormatting>
  <conditionalFormatting sqref="AB8">
    <cfRule type="cellIs" dxfId="1461" priority="42" operator="equal">
      <formula>0</formula>
    </cfRule>
  </conditionalFormatting>
  <conditionalFormatting sqref="AB8">
    <cfRule type="cellIs" dxfId="1460" priority="41" operator="greaterThan">
      <formula>1179</formula>
    </cfRule>
  </conditionalFormatting>
  <conditionalFormatting sqref="AB8">
    <cfRule type="cellIs" dxfId="1459" priority="40" operator="greaterThan">
      <formula>99</formula>
    </cfRule>
  </conditionalFormatting>
  <conditionalFormatting sqref="AB8">
    <cfRule type="cellIs" dxfId="1458" priority="39" operator="greaterThan">
      <formula>0.99</formula>
    </cfRule>
  </conditionalFormatting>
  <conditionalFormatting sqref="AH11:AH31">
    <cfRule type="cellIs" dxfId="1457" priority="37" operator="greaterThan">
      <formula>$AH$8</formula>
    </cfRule>
    <cfRule type="cellIs" dxfId="1456" priority="38" operator="greaterThan">
      <formula>$AH$8</formula>
    </cfRule>
  </conditionalFormatting>
  <conditionalFormatting sqref="AB11:AB15">
    <cfRule type="containsText" dxfId="1455" priority="32" operator="containsText" text="N/A">
      <formula>NOT(ISERROR(SEARCH("N/A",AB11)))</formula>
    </cfRule>
    <cfRule type="cellIs" dxfId="1454" priority="35" operator="equal">
      <formula>0</formula>
    </cfRule>
  </conditionalFormatting>
  <conditionalFormatting sqref="AB11:AB15">
    <cfRule type="cellIs" dxfId="1453" priority="34" operator="greaterThanOrEqual">
      <formula>1185</formula>
    </cfRule>
  </conditionalFormatting>
  <conditionalFormatting sqref="AB11:AB15">
    <cfRule type="cellIs" dxfId="1452" priority="33" operator="between">
      <formula>0.1</formula>
      <formula>1184</formula>
    </cfRule>
  </conditionalFormatting>
  <conditionalFormatting sqref="AO11:AO34 AN11:AN35">
    <cfRule type="cellIs" dxfId="1451" priority="31" operator="equal">
      <formula>0</formula>
    </cfRule>
  </conditionalFormatting>
  <conditionalFormatting sqref="AO11:AO34 AN11:AN35">
    <cfRule type="cellIs" dxfId="1450" priority="30" operator="greaterThan">
      <formula>1179</formula>
    </cfRule>
  </conditionalFormatting>
  <conditionalFormatting sqref="AO11:AO34 AN11:AN35">
    <cfRule type="cellIs" dxfId="1449" priority="29" operator="greaterThan">
      <formula>99</formula>
    </cfRule>
  </conditionalFormatting>
  <conditionalFormatting sqref="AO11:AO34 AN11:AN35">
    <cfRule type="cellIs" dxfId="1448" priority="28" operator="greaterThan">
      <formula>0.99</formula>
    </cfRule>
  </conditionalFormatting>
  <conditionalFormatting sqref="AQ11:AQ34">
    <cfRule type="cellIs" dxfId="1447" priority="27" operator="equal">
      <formula>0</formula>
    </cfRule>
  </conditionalFormatting>
  <conditionalFormatting sqref="AQ11:AQ34">
    <cfRule type="cellIs" dxfId="1446" priority="26" operator="greaterThan">
      <formula>1179</formula>
    </cfRule>
  </conditionalFormatting>
  <conditionalFormatting sqref="AQ11:AQ34">
    <cfRule type="cellIs" dxfId="1445" priority="25" operator="greaterThan">
      <formula>99</formula>
    </cfRule>
  </conditionalFormatting>
  <conditionalFormatting sqref="AQ11:AQ34">
    <cfRule type="cellIs" dxfId="1444" priority="24" operator="greaterThan">
      <formula>0.99</formula>
    </cfRule>
  </conditionalFormatting>
  <conditionalFormatting sqref="Z11:Z15">
    <cfRule type="containsText" dxfId="1443" priority="20" operator="containsText" text="N/A">
      <formula>NOT(ISERROR(SEARCH("N/A",Z11)))</formula>
    </cfRule>
    <cfRule type="cellIs" dxfId="1442" priority="23" operator="equal">
      <formula>0</formula>
    </cfRule>
  </conditionalFormatting>
  <conditionalFormatting sqref="Z11:Z15">
    <cfRule type="cellIs" dxfId="1441" priority="22" operator="greaterThanOrEqual">
      <formula>1185</formula>
    </cfRule>
  </conditionalFormatting>
  <conditionalFormatting sqref="Z11:Z15">
    <cfRule type="cellIs" dxfId="1440" priority="21" operator="between">
      <formula>0.1</formula>
      <formula>1184</formula>
    </cfRule>
  </conditionalFormatting>
  <conditionalFormatting sqref="AJ11:AN35">
    <cfRule type="cellIs" dxfId="1439" priority="19" operator="equal">
      <formula>0</formula>
    </cfRule>
  </conditionalFormatting>
  <conditionalFormatting sqref="AJ11:AN35">
    <cfRule type="cellIs" dxfId="1438" priority="18" operator="greaterThan">
      <formula>1179</formula>
    </cfRule>
  </conditionalFormatting>
  <conditionalFormatting sqref="AJ11:AN35">
    <cfRule type="cellIs" dxfId="1437" priority="17" operator="greaterThan">
      <formula>99</formula>
    </cfRule>
  </conditionalFormatting>
  <conditionalFormatting sqref="AJ11:AN35">
    <cfRule type="cellIs" dxfId="1436" priority="16" operator="greaterThan">
      <formula>0.99</formula>
    </cfRule>
  </conditionalFormatting>
  <conditionalFormatting sqref="AP11:AP34">
    <cfRule type="cellIs" dxfId="1435" priority="15" operator="equal">
      <formula>0</formula>
    </cfRule>
  </conditionalFormatting>
  <conditionalFormatting sqref="AP11:AP34">
    <cfRule type="cellIs" dxfId="1434" priority="14" operator="greaterThan">
      <formula>1179</formula>
    </cfRule>
  </conditionalFormatting>
  <conditionalFormatting sqref="AP11:AP34">
    <cfRule type="cellIs" dxfId="1433" priority="13" operator="greaterThan">
      <formula>99</formula>
    </cfRule>
  </conditionalFormatting>
  <conditionalFormatting sqref="AP11:AP34">
    <cfRule type="cellIs" dxfId="1432" priority="12" operator="greaterThan">
      <formula>0.99</formula>
    </cfRule>
  </conditionalFormatting>
  <conditionalFormatting sqref="AH32:AH34">
    <cfRule type="cellIs" dxfId="1431" priority="10" operator="greaterThan">
      <formula>$AH$8</formula>
    </cfRule>
    <cfRule type="cellIs" dxfId="1430" priority="11" operator="greaterThan">
      <formula>$AH$8</formula>
    </cfRule>
  </conditionalFormatting>
  <conditionalFormatting sqref="AI11:AI34">
    <cfRule type="cellIs" dxfId="1429" priority="9" operator="greaterThan">
      <formula>$AI$8</formula>
    </cfRule>
  </conditionalFormatting>
  <conditionalFormatting sqref="AL32:AN34 AL11:AL34">
    <cfRule type="cellIs" dxfId="1428" priority="8" operator="equal">
      <formula>0</formula>
    </cfRule>
  </conditionalFormatting>
  <conditionalFormatting sqref="AL32:AN34 AL11:AL34">
    <cfRule type="cellIs" dxfId="1427" priority="7" operator="greaterThan">
      <formula>1179</formula>
    </cfRule>
  </conditionalFormatting>
  <conditionalFormatting sqref="AL32:AN34 AL11:AL34">
    <cfRule type="cellIs" dxfId="1426" priority="6" operator="greaterThan">
      <formula>99</formula>
    </cfRule>
  </conditionalFormatting>
  <conditionalFormatting sqref="AL32:AN34 AL11:AL34">
    <cfRule type="cellIs" dxfId="1425" priority="5" operator="greaterThan">
      <formula>0.99</formula>
    </cfRule>
  </conditionalFormatting>
  <conditionalFormatting sqref="AM16:AM34">
    <cfRule type="cellIs" dxfId="1424" priority="4" operator="equal">
      <formula>0</formula>
    </cfRule>
  </conditionalFormatting>
  <conditionalFormatting sqref="AM16:AM34">
    <cfRule type="cellIs" dxfId="1423" priority="3" operator="greaterThan">
      <formula>1179</formula>
    </cfRule>
  </conditionalFormatting>
  <conditionalFormatting sqref="AM16:AM34">
    <cfRule type="cellIs" dxfId="1422" priority="2" operator="greaterThan">
      <formula>99</formula>
    </cfRule>
  </conditionalFormatting>
  <conditionalFormatting sqref="AM16:AM34">
    <cfRule type="cellIs" dxfId="142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AY96"/>
  <sheetViews>
    <sheetView showWhiteSpace="0" topLeftCell="A37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42623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27078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9'!Q34</f>
        <v>16683432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9'!AG34</f>
        <v>49981586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9'!AP34</f>
        <v>11233046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135</v>
      </c>
      <c r="P11" s="103">
        <v>116</v>
      </c>
      <c r="Q11" s="103">
        <v>16687626</v>
      </c>
      <c r="R11" s="46">
        <f>IF(ISBLANK(Q11),"-",Q11-Q10)</f>
        <v>4194</v>
      </c>
      <c r="S11" s="47">
        <f>R11*24/1000</f>
        <v>100.65600000000001</v>
      </c>
      <c r="T11" s="47">
        <f>R11/1000</f>
        <v>4.194</v>
      </c>
      <c r="U11" s="104">
        <v>4.5999999999999996</v>
      </c>
      <c r="V11" s="104">
        <f>U11</f>
        <v>4.5999999999999996</v>
      </c>
      <c r="W11" s="105" t="s">
        <v>131</v>
      </c>
      <c r="X11" s="107">
        <v>0</v>
      </c>
      <c r="Y11" s="107">
        <v>0</v>
      </c>
      <c r="Z11" s="107">
        <v>1167</v>
      </c>
      <c r="AA11" s="107">
        <v>1185</v>
      </c>
      <c r="AB11" s="107">
        <v>1167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49982606</v>
      </c>
      <c r="AH11" s="49">
        <f>IF(ISBLANK(AG11),"-",AG11-AG10)</f>
        <v>1020</v>
      </c>
      <c r="AI11" s="50">
        <f>AH11/T11</f>
        <v>243.20457796852648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11233640</v>
      </c>
      <c r="AQ11" s="107">
        <f t="shared" ref="AQ11:AQ34" si="1">AP11-AP10</f>
        <v>594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114</v>
      </c>
      <c r="Q12" s="103">
        <v>16692498</v>
      </c>
      <c r="R12" s="46">
        <f t="shared" ref="R12:R34" si="4">IF(ISBLANK(Q12),"-",Q12-Q11)</f>
        <v>4872</v>
      </c>
      <c r="S12" s="47">
        <f t="shared" ref="S12:S34" si="5">R12*24/1000</f>
        <v>116.928</v>
      </c>
      <c r="T12" s="47">
        <f t="shared" ref="T12:T34" si="6">R12/1000</f>
        <v>4.8719999999999999</v>
      </c>
      <c r="U12" s="104">
        <v>5.3</v>
      </c>
      <c r="V12" s="104">
        <f t="shared" ref="V12:V34" si="7">U12</f>
        <v>5.3</v>
      </c>
      <c r="W12" s="105" t="s">
        <v>131</v>
      </c>
      <c r="X12" s="107">
        <v>0</v>
      </c>
      <c r="Y12" s="107">
        <v>0</v>
      </c>
      <c r="Z12" s="107">
        <v>1148</v>
      </c>
      <c r="AA12" s="107">
        <v>1185</v>
      </c>
      <c r="AB12" s="107">
        <v>1148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49983618</v>
      </c>
      <c r="AH12" s="49">
        <f>IF(ISBLANK(AG12),"-",AG12-AG11)</f>
        <v>1012</v>
      </c>
      <c r="AI12" s="50">
        <f t="shared" ref="AI12:AI34" si="8">AH12/T12</f>
        <v>207.71756978653531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11234380</v>
      </c>
      <c r="AQ12" s="107">
        <f t="shared" si="1"/>
        <v>740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132</v>
      </c>
      <c r="P13" s="103">
        <v>116</v>
      </c>
      <c r="Q13" s="103">
        <v>16697176</v>
      </c>
      <c r="R13" s="46">
        <f t="shared" si="4"/>
        <v>4678</v>
      </c>
      <c r="S13" s="47">
        <f t="shared" si="5"/>
        <v>112.27200000000001</v>
      </c>
      <c r="T13" s="47">
        <f t="shared" si="6"/>
        <v>4.6779999999999999</v>
      </c>
      <c r="U13" s="104">
        <v>6.2</v>
      </c>
      <c r="V13" s="104">
        <f t="shared" si="7"/>
        <v>6.2</v>
      </c>
      <c r="W13" s="105" t="s">
        <v>131</v>
      </c>
      <c r="X13" s="107">
        <v>0</v>
      </c>
      <c r="Y13" s="107">
        <v>0</v>
      </c>
      <c r="Z13" s="107">
        <v>1136</v>
      </c>
      <c r="AA13" s="107">
        <v>1185</v>
      </c>
      <c r="AB13" s="107">
        <v>1136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49984588</v>
      </c>
      <c r="AH13" s="49">
        <f>IF(ISBLANK(AG13),"-",AG13-AG12)</f>
        <v>970</v>
      </c>
      <c r="AI13" s="50">
        <f t="shared" si="8"/>
        <v>207.35356990166738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11235084</v>
      </c>
      <c r="AQ13" s="107">
        <f t="shared" si="1"/>
        <v>704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124</v>
      </c>
      <c r="P14" s="103">
        <v>110</v>
      </c>
      <c r="Q14" s="103">
        <v>16701426</v>
      </c>
      <c r="R14" s="46">
        <f t="shared" si="4"/>
        <v>4250</v>
      </c>
      <c r="S14" s="47">
        <f t="shared" si="5"/>
        <v>102</v>
      </c>
      <c r="T14" s="47">
        <f t="shared" si="6"/>
        <v>4.25</v>
      </c>
      <c r="U14" s="104">
        <v>8.1</v>
      </c>
      <c r="V14" s="104">
        <f t="shared" si="7"/>
        <v>8.1</v>
      </c>
      <c r="W14" s="105" t="s">
        <v>131</v>
      </c>
      <c r="X14" s="107">
        <v>0</v>
      </c>
      <c r="Y14" s="107">
        <v>0</v>
      </c>
      <c r="Z14" s="107">
        <v>1136</v>
      </c>
      <c r="AA14" s="107">
        <v>1185</v>
      </c>
      <c r="AB14" s="107">
        <v>1136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49985594</v>
      </c>
      <c r="AH14" s="49">
        <f t="shared" ref="AH14:AH34" si="9">IF(ISBLANK(AG14),"-",AG14-AG13)</f>
        <v>1006</v>
      </c>
      <c r="AI14" s="50">
        <f t="shared" si="8"/>
        <v>236.70588235294119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11235184</v>
      </c>
      <c r="AQ14" s="107">
        <f>AP14-AP13</f>
        <v>100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118</v>
      </c>
      <c r="P15" s="103">
        <v>114</v>
      </c>
      <c r="Q15" s="103">
        <v>16705692</v>
      </c>
      <c r="R15" s="46">
        <f t="shared" si="4"/>
        <v>4266</v>
      </c>
      <c r="S15" s="47">
        <f t="shared" si="5"/>
        <v>102.384</v>
      </c>
      <c r="T15" s="47">
        <f t="shared" si="6"/>
        <v>4.266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1096</v>
      </c>
      <c r="AA15" s="107">
        <v>1185</v>
      </c>
      <c r="AB15" s="107">
        <v>1096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49986662</v>
      </c>
      <c r="AH15" s="49">
        <f t="shared" si="9"/>
        <v>1068</v>
      </c>
      <c r="AI15" s="50">
        <f t="shared" si="8"/>
        <v>250.35161744022503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11235205</v>
      </c>
      <c r="AQ15" s="107">
        <f>AP15-AP14</f>
        <v>21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123</v>
      </c>
      <c r="P16" s="103">
        <v>134</v>
      </c>
      <c r="Q16" s="103">
        <v>16710989</v>
      </c>
      <c r="R16" s="46">
        <f t="shared" si="4"/>
        <v>5297</v>
      </c>
      <c r="S16" s="47">
        <f t="shared" si="5"/>
        <v>127.128</v>
      </c>
      <c r="T16" s="47">
        <f t="shared" si="6"/>
        <v>5.2969999999999997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49987762</v>
      </c>
      <c r="AH16" s="49">
        <f t="shared" si="9"/>
        <v>1100</v>
      </c>
      <c r="AI16" s="50">
        <f t="shared" si="8"/>
        <v>207.66471587691146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11235205</v>
      </c>
      <c r="AQ16" s="107">
        <f>AP16-AP15</f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130</v>
      </c>
      <c r="P17" s="103">
        <v>150</v>
      </c>
      <c r="Q17" s="103">
        <v>16716745</v>
      </c>
      <c r="R17" s="46">
        <f t="shared" si="4"/>
        <v>5756</v>
      </c>
      <c r="S17" s="47">
        <f t="shared" si="5"/>
        <v>138.14400000000001</v>
      </c>
      <c r="T17" s="47">
        <f t="shared" si="6"/>
        <v>5.7560000000000002</v>
      </c>
      <c r="U17" s="104">
        <v>9.4</v>
      </c>
      <c r="V17" s="104">
        <f t="shared" si="7"/>
        <v>9.4</v>
      </c>
      <c r="W17" s="105" t="s">
        <v>127</v>
      </c>
      <c r="X17" s="107">
        <v>1037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49988881</v>
      </c>
      <c r="AH17" s="49">
        <f t="shared" si="9"/>
        <v>1119</v>
      </c>
      <c r="AI17" s="50">
        <f t="shared" si="8"/>
        <v>194.40583738707434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11235205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132</v>
      </c>
      <c r="P18" s="103">
        <v>152</v>
      </c>
      <c r="Q18" s="103">
        <v>16722900</v>
      </c>
      <c r="R18" s="46">
        <f t="shared" si="4"/>
        <v>6155</v>
      </c>
      <c r="S18" s="47">
        <f t="shared" si="5"/>
        <v>147.72</v>
      </c>
      <c r="T18" s="47">
        <f t="shared" si="6"/>
        <v>6.1550000000000002</v>
      </c>
      <c r="U18" s="104">
        <v>9.1</v>
      </c>
      <c r="V18" s="104">
        <f t="shared" si="7"/>
        <v>9.1</v>
      </c>
      <c r="W18" s="105" t="s">
        <v>127</v>
      </c>
      <c r="X18" s="107">
        <v>1037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49990019</v>
      </c>
      <c r="AH18" s="49">
        <f t="shared" si="9"/>
        <v>1138</v>
      </c>
      <c r="AI18" s="50">
        <f t="shared" si="8"/>
        <v>184.89033306255075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11235205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132</v>
      </c>
      <c r="P19" s="103">
        <v>152</v>
      </c>
      <c r="Q19" s="103">
        <v>16729178</v>
      </c>
      <c r="R19" s="46">
        <f t="shared" si="4"/>
        <v>6278</v>
      </c>
      <c r="S19" s="47">
        <f t="shared" si="5"/>
        <v>150.672</v>
      </c>
      <c r="T19" s="47">
        <f t="shared" si="6"/>
        <v>6.2779999999999996</v>
      </c>
      <c r="U19" s="104">
        <v>8.6999999999999993</v>
      </c>
      <c r="V19" s="104">
        <f t="shared" si="7"/>
        <v>8.6999999999999993</v>
      </c>
      <c r="W19" s="105" t="s">
        <v>127</v>
      </c>
      <c r="X19" s="107">
        <v>1047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49991179</v>
      </c>
      <c r="AH19" s="49">
        <f t="shared" si="9"/>
        <v>1160</v>
      </c>
      <c r="AI19" s="50">
        <f t="shared" si="8"/>
        <v>184.77222045237338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11235205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132</v>
      </c>
      <c r="P20" s="103">
        <v>145</v>
      </c>
      <c r="Q20" s="103">
        <v>16735421</v>
      </c>
      <c r="R20" s="46">
        <f t="shared" si="4"/>
        <v>6243</v>
      </c>
      <c r="S20" s="47">
        <f t="shared" si="5"/>
        <v>149.83199999999999</v>
      </c>
      <c r="T20" s="47">
        <f t="shared" si="6"/>
        <v>6.2430000000000003</v>
      </c>
      <c r="U20" s="104">
        <v>8.1</v>
      </c>
      <c r="V20" s="104">
        <f t="shared" si="7"/>
        <v>8.1</v>
      </c>
      <c r="W20" s="105" t="s">
        <v>127</v>
      </c>
      <c r="X20" s="107">
        <v>1047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49992395</v>
      </c>
      <c r="AH20" s="49">
        <f t="shared" si="9"/>
        <v>1216</v>
      </c>
      <c r="AI20" s="50">
        <f t="shared" si="8"/>
        <v>194.77815152971326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11235205</v>
      </c>
      <c r="AQ20" s="107">
        <v>0</v>
      </c>
      <c r="AR20" s="53">
        <v>1.07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133</v>
      </c>
      <c r="P21" s="103">
        <v>143</v>
      </c>
      <c r="Q21" s="103">
        <v>16741812</v>
      </c>
      <c r="R21" s="46">
        <f t="shared" si="4"/>
        <v>6391</v>
      </c>
      <c r="S21" s="47">
        <f t="shared" si="5"/>
        <v>153.38399999999999</v>
      </c>
      <c r="T21" s="47">
        <f t="shared" si="6"/>
        <v>6.391</v>
      </c>
      <c r="U21" s="104">
        <v>7.4</v>
      </c>
      <c r="V21" s="104">
        <f t="shared" si="7"/>
        <v>7.4</v>
      </c>
      <c r="W21" s="105" t="s">
        <v>127</v>
      </c>
      <c r="X21" s="107">
        <v>1047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49993610</v>
      </c>
      <c r="AH21" s="49">
        <f t="shared" si="9"/>
        <v>1215</v>
      </c>
      <c r="AI21" s="50">
        <f t="shared" si="8"/>
        <v>190.11109372555157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11235205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131</v>
      </c>
      <c r="P22" s="103">
        <v>140</v>
      </c>
      <c r="Q22" s="103">
        <v>16747879</v>
      </c>
      <c r="R22" s="46">
        <f t="shared" si="4"/>
        <v>6067</v>
      </c>
      <c r="S22" s="47">
        <f t="shared" si="5"/>
        <v>145.608</v>
      </c>
      <c r="T22" s="47">
        <f t="shared" si="6"/>
        <v>6.0670000000000002</v>
      </c>
      <c r="U22" s="104">
        <v>6.7</v>
      </c>
      <c r="V22" s="104">
        <f t="shared" si="7"/>
        <v>6.7</v>
      </c>
      <c r="W22" s="105" t="s">
        <v>127</v>
      </c>
      <c r="X22" s="107">
        <v>1047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49994820</v>
      </c>
      <c r="AH22" s="49">
        <f t="shared" si="9"/>
        <v>1210</v>
      </c>
      <c r="AI22" s="50">
        <f t="shared" si="8"/>
        <v>199.43959123125103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11235205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135</v>
      </c>
      <c r="Q23" s="103">
        <v>16753773</v>
      </c>
      <c r="R23" s="46">
        <f t="shared" si="4"/>
        <v>5894</v>
      </c>
      <c r="S23" s="47">
        <f t="shared" si="5"/>
        <v>141.45599999999999</v>
      </c>
      <c r="T23" s="47">
        <f t="shared" si="6"/>
        <v>5.8940000000000001</v>
      </c>
      <c r="U23" s="104">
        <v>6.1</v>
      </c>
      <c r="V23" s="104">
        <f t="shared" si="7"/>
        <v>6.1</v>
      </c>
      <c r="W23" s="105" t="s">
        <v>127</v>
      </c>
      <c r="X23" s="107">
        <v>1047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49995993</v>
      </c>
      <c r="AH23" s="49">
        <f t="shared" si="9"/>
        <v>1173</v>
      </c>
      <c r="AI23" s="50">
        <f t="shared" si="8"/>
        <v>199.01594842212418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11235205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139</v>
      </c>
      <c r="Q24" s="103">
        <v>16759138</v>
      </c>
      <c r="R24" s="46">
        <f t="shared" si="4"/>
        <v>5365</v>
      </c>
      <c r="S24" s="47">
        <f t="shared" si="5"/>
        <v>128.76</v>
      </c>
      <c r="T24" s="47">
        <f t="shared" si="6"/>
        <v>5.3650000000000002</v>
      </c>
      <c r="U24" s="104">
        <v>5.6</v>
      </c>
      <c r="V24" s="104">
        <f t="shared" si="7"/>
        <v>5.6</v>
      </c>
      <c r="W24" s="105" t="s">
        <v>127</v>
      </c>
      <c r="X24" s="107">
        <v>1026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49997044</v>
      </c>
      <c r="AH24" s="49">
        <f>IF(ISBLANK(AG24),"-",AG24-AG23)</f>
        <v>1051</v>
      </c>
      <c r="AI24" s="50">
        <f t="shared" si="8"/>
        <v>195.89934762348554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11235205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4</v>
      </c>
      <c r="E25" s="41">
        <f t="shared" si="0"/>
        <v>2.8169014084507045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133</v>
      </c>
      <c r="P25" s="103">
        <v>137</v>
      </c>
      <c r="Q25" s="103">
        <v>16764974</v>
      </c>
      <c r="R25" s="46">
        <f t="shared" si="4"/>
        <v>5836</v>
      </c>
      <c r="S25" s="47">
        <f t="shared" si="5"/>
        <v>140.06399999999999</v>
      </c>
      <c r="T25" s="47">
        <f t="shared" si="6"/>
        <v>5.8360000000000003</v>
      </c>
      <c r="U25" s="104">
        <v>5.0999999999999996</v>
      </c>
      <c r="V25" s="104">
        <f t="shared" si="7"/>
        <v>5.0999999999999996</v>
      </c>
      <c r="W25" s="105" t="s">
        <v>127</v>
      </c>
      <c r="X25" s="107">
        <v>1026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49998236</v>
      </c>
      <c r="AH25" s="49">
        <f t="shared" si="9"/>
        <v>1192</v>
      </c>
      <c r="AI25" s="50">
        <f t="shared" si="8"/>
        <v>204.24948594928031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11235205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4</v>
      </c>
      <c r="E26" s="41">
        <f t="shared" si="0"/>
        <v>2.8169014084507045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144</v>
      </c>
      <c r="Q26" s="103">
        <v>16771114</v>
      </c>
      <c r="R26" s="46">
        <f t="shared" si="4"/>
        <v>6140</v>
      </c>
      <c r="S26" s="47">
        <f t="shared" si="5"/>
        <v>147.36000000000001</v>
      </c>
      <c r="T26" s="47">
        <f t="shared" si="6"/>
        <v>6.14</v>
      </c>
      <c r="U26" s="104">
        <v>4.7</v>
      </c>
      <c r="V26" s="104">
        <f t="shared" si="7"/>
        <v>4.7</v>
      </c>
      <c r="W26" s="105" t="s">
        <v>127</v>
      </c>
      <c r="X26" s="107">
        <v>1026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49999411</v>
      </c>
      <c r="AH26" s="49">
        <f t="shared" si="9"/>
        <v>1175</v>
      </c>
      <c r="AI26" s="50">
        <f t="shared" si="8"/>
        <v>191.36807817589579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11235205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136</v>
      </c>
      <c r="Q27" s="103">
        <v>16777231</v>
      </c>
      <c r="R27" s="46">
        <f t="shared" si="4"/>
        <v>6117</v>
      </c>
      <c r="S27" s="47">
        <f t="shared" si="5"/>
        <v>146.80799999999999</v>
      </c>
      <c r="T27" s="47">
        <f t="shared" si="6"/>
        <v>6.117</v>
      </c>
      <c r="U27" s="104">
        <v>4.2</v>
      </c>
      <c r="V27" s="104">
        <f t="shared" si="7"/>
        <v>4.2</v>
      </c>
      <c r="W27" s="105" t="s">
        <v>127</v>
      </c>
      <c r="X27" s="107">
        <v>1026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50000589</v>
      </c>
      <c r="AH27" s="49">
        <f t="shared" si="9"/>
        <v>1178</v>
      </c>
      <c r="AI27" s="50">
        <f t="shared" si="8"/>
        <v>192.57806114108223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11235205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125</v>
      </c>
      <c r="Q28" s="103">
        <v>16782970</v>
      </c>
      <c r="R28" s="46">
        <f t="shared" si="4"/>
        <v>5739</v>
      </c>
      <c r="S28" s="47">
        <f t="shared" si="5"/>
        <v>137.73599999999999</v>
      </c>
      <c r="T28" s="47">
        <f t="shared" si="6"/>
        <v>5.7389999999999999</v>
      </c>
      <c r="U28" s="104">
        <v>3.8</v>
      </c>
      <c r="V28" s="104">
        <f t="shared" si="7"/>
        <v>3.8</v>
      </c>
      <c r="W28" s="105" t="s">
        <v>127</v>
      </c>
      <c r="X28" s="107">
        <v>1006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50001759</v>
      </c>
      <c r="AH28" s="49">
        <f t="shared" si="9"/>
        <v>1170</v>
      </c>
      <c r="AI28" s="50">
        <f t="shared" si="8"/>
        <v>203.86826973340303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11235205</v>
      </c>
      <c r="AQ28" s="107">
        <f t="shared" si="1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136</v>
      </c>
      <c r="Q29" s="103">
        <v>16788762</v>
      </c>
      <c r="R29" s="46">
        <f t="shared" si="4"/>
        <v>5792</v>
      </c>
      <c r="S29" s="47">
        <f t="shared" si="5"/>
        <v>139.00800000000001</v>
      </c>
      <c r="T29" s="47">
        <f t="shared" si="6"/>
        <v>5.7919999999999998</v>
      </c>
      <c r="U29" s="104">
        <v>3.6</v>
      </c>
      <c r="V29" s="104">
        <f t="shared" si="7"/>
        <v>3.6</v>
      </c>
      <c r="W29" s="105" t="s">
        <v>127</v>
      </c>
      <c r="X29" s="107">
        <v>1006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50002918</v>
      </c>
      <c r="AH29" s="49">
        <f t="shared" si="9"/>
        <v>1159</v>
      </c>
      <c r="AI29" s="50">
        <f t="shared" si="8"/>
        <v>200.10359116022101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11235205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133</v>
      </c>
      <c r="P30" s="103">
        <v>139</v>
      </c>
      <c r="Q30" s="103">
        <v>16794667</v>
      </c>
      <c r="R30" s="46">
        <f t="shared" si="4"/>
        <v>5905</v>
      </c>
      <c r="S30" s="47">
        <f t="shared" si="5"/>
        <v>141.72</v>
      </c>
      <c r="T30" s="47">
        <f t="shared" si="6"/>
        <v>5.9050000000000002</v>
      </c>
      <c r="U30" s="104">
        <v>3.3</v>
      </c>
      <c r="V30" s="104">
        <f t="shared" si="7"/>
        <v>3.3</v>
      </c>
      <c r="W30" s="105" t="s">
        <v>127</v>
      </c>
      <c r="X30" s="107">
        <v>1006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50004084</v>
      </c>
      <c r="AH30" s="49">
        <f t="shared" si="9"/>
        <v>1166</v>
      </c>
      <c r="AI30" s="50">
        <f t="shared" si="8"/>
        <v>197.45977984758679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11235205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129</v>
      </c>
      <c r="P31" s="103">
        <v>134</v>
      </c>
      <c r="Q31" s="103">
        <v>16800419</v>
      </c>
      <c r="R31" s="46">
        <f t="shared" si="4"/>
        <v>5752</v>
      </c>
      <c r="S31" s="47">
        <f t="shared" si="5"/>
        <v>138.048</v>
      </c>
      <c r="T31" s="47">
        <f t="shared" si="6"/>
        <v>5.7519999999999998</v>
      </c>
      <c r="U31" s="104">
        <v>2.9</v>
      </c>
      <c r="V31" s="104">
        <f t="shared" si="7"/>
        <v>2.9</v>
      </c>
      <c r="W31" s="105" t="s">
        <v>127</v>
      </c>
      <c r="X31" s="107">
        <v>1056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50005266</v>
      </c>
      <c r="AH31" s="49">
        <f t="shared" si="9"/>
        <v>1182</v>
      </c>
      <c r="AI31" s="50">
        <f t="shared" si="8"/>
        <v>205.49374130737135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11235205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133</v>
      </c>
      <c r="Q32" s="103">
        <v>16806418</v>
      </c>
      <c r="R32" s="46">
        <f t="shared" si="4"/>
        <v>5999</v>
      </c>
      <c r="S32" s="47">
        <f t="shared" si="5"/>
        <v>143.976</v>
      </c>
      <c r="T32" s="47">
        <f t="shared" si="6"/>
        <v>5.9989999999999997</v>
      </c>
      <c r="U32" s="104">
        <v>2.6</v>
      </c>
      <c r="V32" s="104">
        <f t="shared" si="7"/>
        <v>2.6</v>
      </c>
      <c r="W32" s="105" t="s">
        <v>127</v>
      </c>
      <c r="X32" s="107">
        <v>1035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50006504</v>
      </c>
      <c r="AH32" s="49">
        <f t="shared" si="9"/>
        <v>1238</v>
      </c>
      <c r="AI32" s="50">
        <f t="shared" si="8"/>
        <v>206.36772795465913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11235205</v>
      </c>
      <c r="AQ32" s="107">
        <f t="shared" si="1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126</v>
      </c>
      <c r="P33" s="103">
        <v>125</v>
      </c>
      <c r="Q33" s="103">
        <v>16811768</v>
      </c>
      <c r="R33" s="46">
        <f t="shared" si="4"/>
        <v>5350</v>
      </c>
      <c r="S33" s="47">
        <f t="shared" si="5"/>
        <v>128.4</v>
      </c>
      <c r="T33" s="47">
        <f t="shared" si="6"/>
        <v>5.35</v>
      </c>
      <c r="U33" s="104">
        <v>2.8</v>
      </c>
      <c r="V33" s="104">
        <f t="shared" si="7"/>
        <v>2.8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50007606</v>
      </c>
      <c r="AH33" s="49">
        <f t="shared" si="9"/>
        <v>1102</v>
      </c>
      <c r="AI33" s="50">
        <f t="shared" si="8"/>
        <v>205.98130841121497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11235407</v>
      </c>
      <c r="AQ33" s="107">
        <f t="shared" si="1"/>
        <v>202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140</v>
      </c>
      <c r="P34" s="103">
        <v>123</v>
      </c>
      <c r="Q34" s="103">
        <v>16816462</v>
      </c>
      <c r="R34" s="46">
        <f t="shared" si="4"/>
        <v>4694</v>
      </c>
      <c r="S34" s="47">
        <f t="shared" si="5"/>
        <v>112.65600000000001</v>
      </c>
      <c r="T34" s="47">
        <f t="shared" si="6"/>
        <v>4.694</v>
      </c>
      <c r="U34" s="104">
        <v>3.3</v>
      </c>
      <c r="V34" s="104">
        <f t="shared" si="7"/>
        <v>3.3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50008664</v>
      </c>
      <c r="AH34" s="49">
        <f t="shared" si="9"/>
        <v>1058</v>
      </c>
      <c r="AI34" s="50">
        <f t="shared" si="8"/>
        <v>225.39412015338729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11235911</v>
      </c>
      <c r="AQ34" s="107">
        <f t="shared" si="1"/>
        <v>504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133030</v>
      </c>
      <c r="S35" s="65">
        <f>AVERAGE(S11:S34)</f>
        <v>133.02999999999997</v>
      </c>
      <c r="T35" s="65">
        <f>SUM(T11:T34)</f>
        <v>133.03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27078</v>
      </c>
      <c r="AH35" s="67">
        <f>SUM(AH11:AH34)</f>
        <v>27078</v>
      </c>
      <c r="AI35" s="68">
        <f>$AH$35/$T35</f>
        <v>203.54807186348944</v>
      </c>
      <c r="AJ35" s="95"/>
      <c r="AK35" s="95"/>
      <c r="AL35" s="95"/>
      <c r="AM35" s="95"/>
      <c r="AN35" s="95"/>
      <c r="AO35" s="69"/>
      <c r="AP35" s="70">
        <f>AP34-AP10</f>
        <v>2865</v>
      </c>
      <c r="AQ35" s="71">
        <f>SUM(AQ11:AQ34)</f>
        <v>2865</v>
      </c>
      <c r="AR35" s="72">
        <f>AVERAGE(AR11:AR34)</f>
        <v>1.1233333333333333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180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181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179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028" priority="36" operator="containsText" text="N/A">
      <formula>NOT(ISERROR(SEARCH("N/A",X11)))</formula>
    </cfRule>
    <cfRule type="cellIs" dxfId="1027" priority="49" operator="equal">
      <formula>0</formula>
    </cfRule>
  </conditionalFormatting>
  <conditionalFormatting sqref="AC11:AE34 X11:Y34 AA11:AA34">
    <cfRule type="cellIs" dxfId="1026" priority="48" operator="greaterThanOrEqual">
      <formula>1185</formula>
    </cfRule>
  </conditionalFormatting>
  <conditionalFormatting sqref="AC11:AE34 X11:Y34 AA11:AA34">
    <cfRule type="cellIs" dxfId="1025" priority="47" operator="between">
      <formula>0.1</formula>
      <formula>1184</formula>
    </cfRule>
  </conditionalFormatting>
  <conditionalFormatting sqref="X8">
    <cfRule type="cellIs" dxfId="1024" priority="46" operator="equal">
      <formula>0</formula>
    </cfRule>
  </conditionalFormatting>
  <conditionalFormatting sqref="X8">
    <cfRule type="cellIs" dxfId="1023" priority="45" operator="greaterThan">
      <formula>1179</formula>
    </cfRule>
  </conditionalFormatting>
  <conditionalFormatting sqref="X8">
    <cfRule type="cellIs" dxfId="1022" priority="44" operator="greaterThan">
      <formula>99</formula>
    </cfRule>
  </conditionalFormatting>
  <conditionalFormatting sqref="X8">
    <cfRule type="cellIs" dxfId="1021" priority="43" operator="greaterThan">
      <formula>0.99</formula>
    </cfRule>
  </conditionalFormatting>
  <conditionalFormatting sqref="AB8">
    <cfRule type="cellIs" dxfId="1020" priority="42" operator="equal">
      <formula>0</formula>
    </cfRule>
  </conditionalFormatting>
  <conditionalFormatting sqref="AB8">
    <cfRule type="cellIs" dxfId="1019" priority="41" operator="greaterThan">
      <formula>1179</formula>
    </cfRule>
  </conditionalFormatting>
  <conditionalFormatting sqref="AB8">
    <cfRule type="cellIs" dxfId="1018" priority="40" operator="greaterThan">
      <formula>99</formula>
    </cfRule>
  </conditionalFormatting>
  <conditionalFormatting sqref="AB8">
    <cfRule type="cellIs" dxfId="1017" priority="39" operator="greaterThan">
      <formula>0.99</formula>
    </cfRule>
  </conditionalFormatting>
  <conditionalFormatting sqref="AH11:AH31">
    <cfRule type="cellIs" dxfId="1016" priority="37" operator="greaterThan">
      <formula>$AH$8</formula>
    </cfRule>
    <cfRule type="cellIs" dxfId="1015" priority="38" operator="greaterThan">
      <formula>$AH$8</formula>
    </cfRule>
  </conditionalFormatting>
  <conditionalFormatting sqref="AB11:AB34">
    <cfRule type="containsText" dxfId="1014" priority="32" operator="containsText" text="N/A">
      <formula>NOT(ISERROR(SEARCH("N/A",AB11)))</formula>
    </cfRule>
    <cfRule type="cellIs" dxfId="1013" priority="35" operator="equal">
      <formula>0</formula>
    </cfRule>
  </conditionalFormatting>
  <conditionalFormatting sqref="AB11:AB34">
    <cfRule type="cellIs" dxfId="1012" priority="34" operator="greaterThanOrEqual">
      <formula>1185</formula>
    </cfRule>
  </conditionalFormatting>
  <conditionalFormatting sqref="AB11:AB34">
    <cfRule type="cellIs" dxfId="1011" priority="33" operator="between">
      <formula>0.1</formula>
      <formula>1184</formula>
    </cfRule>
  </conditionalFormatting>
  <conditionalFormatting sqref="AN11:AN35 AO11:AO34">
    <cfRule type="cellIs" dxfId="1010" priority="31" operator="equal">
      <formula>0</formula>
    </cfRule>
  </conditionalFormatting>
  <conditionalFormatting sqref="AN11:AN35 AO11:AO34">
    <cfRule type="cellIs" dxfId="1009" priority="30" operator="greaterThan">
      <formula>1179</formula>
    </cfRule>
  </conditionalFormatting>
  <conditionalFormatting sqref="AN11:AN35 AO11:AO34">
    <cfRule type="cellIs" dxfId="1008" priority="29" operator="greaterThan">
      <formula>99</formula>
    </cfRule>
  </conditionalFormatting>
  <conditionalFormatting sqref="AN11:AN35 AO11:AO34">
    <cfRule type="cellIs" dxfId="1007" priority="28" operator="greaterThan">
      <formula>0.99</formula>
    </cfRule>
  </conditionalFormatting>
  <conditionalFormatting sqref="AQ11:AQ34">
    <cfRule type="cellIs" dxfId="1006" priority="27" operator="equal">
      <formula>0</formula>
    </cfRule>
  </conditionalFormatting>
  <conditionalFormatting sqref="AQ11:AQ34">
    <cfRule type="cellIs" dxfId="1005" priority="26" operator="greaterThan">
      <formula>1179</formula>
    </cfRule>
  </conditionalFormatting>
  <conditionalFormatting sqref="AQ11:AQ34">
    <cfRule type="cellIs" dxfId="1004" priority="25" operator="greaterThan">
      <formula>99</formula>
    </cfRule>
  </conditionalFormatting>
  <conditionalFormatting sqref="AQ11:AQ34">
    <cfRule type="cellIs" dxfId="1003" priority="24" operator="greaterThan">
      <formula>0.99</formula>
    </cfRule>
  </conditionalFormatting>
  <conditionalFormatting sqref="Z11:Z34">
    <cfRule type="containsText" dxfId="1002" priority="20" operator="containsText" text="N/A">
      <formula>NOT(ISERROR(SEARCH("N/A",Z11)))</formula>
    </cfRule>
    <cfRule type="cellIs" dxfId="1001" priority="23" operator="equal">
      <formula>0</formula>
    </cfRule>
  </conditionalFormatting>
  <conditionalFormatting sqref="Z11:Z34">
    <cfRule type="cellIs" dxfId="1000" priority="22" operator="greaterThanOrEqual">
      <formula>1185</formula>
    </cfRule>
  </conditionalFormatting>
  <conditionalFormatting sqref="Z11:Z34">
    <cfRule type="cellIs" dxfId="999" priority="21" operator="between">
      <formula>0.1</formula>
      <formula>1184</formula>
    </cfRule>
  </conditionalFormatting>
  <conditionalFormatting sqref="AJ11:AN35">
    <cfRule type="cellIs" dxfId="998" priority="19" operator="equal">
      <formula>0</formula>
    </cfRule>
  </conditionalFormatting>
  <conditionalFormatting sqref="AJ11:AN35">
    <cfRule type="cellIs" dxfId="997" priority="18" operator="greaterThan">
      <formula>1179</formula>
    </cfRule>
  </conditionalFormatting>
  <conditionalFormatting sqref="AJ11:AN35">
    <cfRule type="cellIs" dxfId="996" priority="17" operator="greaterThan">
      <formula>99</formula>
    </cfRule>
  </conditionalFormatting>
  <conditionalFormatting sqref="AJ11:AN35">
    <cfRule type="cellIs" dxfId="995" priority="16" operator="greaterThan">
      <formula>0.99</formula>
    </cfRule>
  </conditionalFormatting>
  <conditionalFormatting sqref="AP11:AP34">
    <cfRule type="cellIs" dxfId="994" priority="15" operator="equal">
      <formula>0</formula>
    </cfRule>
  </conditionalFormatting>
  <conditionalFormatting sqref="AP11:AP34">
    <cfRule type="cellIs" dxfId="993" priority="14" operator="greaterThan">
      <formula>1179</formula>
    </cfRule>
  </conditionalFormatting>
  <conditionalFormatting sqref="AP11:AP34">
    <cfRule type="cellIs" dxfId="992" priority="13" operator="greaterThan">
      <formula>99</formula>
    </cfRule>
  </conditionalFormatting>
  <conditionalFormatting sqref="AP11:AP34">
    <cfRule type="cellIs" dxfId="991" priority="12" operator="greaterThan">
      <formula>0.99</formula>
    </cfRule>
  </conditionalFormatting>
  <conditionalFormatting sqref="AH32:AH34">
    <cfRule type="cellIs" dxfId="990" priority="10" operator="greaterThan">
      <formula>$AH$8</formula>
    </cfRule>
    <cfRule type="cellIs" dxfId="989" priority="11" operator="greaterThan">
      <formula>$AH$8</formula>
    </cfRule>
  </conditionalFormatting>
  <conditionalFormatting sqref="AI11:AI34">
    <cfRule type="cellIs" dxfId="988" priority="9" operator="greaterThan">
      <formula>$AI$8</formula>
    </cfRule>
  </conditionalFormatting>
  <conditionalFormatting sqref="AL32:AN34 AL11:AL31 AK17:AK23">
    <cfRule type="cellIs" dxfId="987" priority="8" operator="equal">
      <formula>0</formula>
    </cfRule>
  </conditionalFormatting>
  <conditionalFormatting sqref="AL32:AN34 AL11:AL31 AK17:AK23">
    <cfRule type="cellIs" dxfId="986" priority="7" operator="greaterThan">
      <formula>1179</formula>
    </cfRule>
  </conditionalFormatting>
  <conditionalFormatting sqref="AL32:AN34 AL11:AL31 AK17:AK23">
    <cfRule type="cellIs" dxfId="985" priority="6" operator="greaterThan">
      <formula>99</formula>
    </cfRule>
  </conditionalFormatting>
  <conditionalFormatting sqref="AL32:AN34 AL11:AL31 AK17:AK23">
    <cfRule type="cellIs" dxfId="984" priority="5" operator="greaterThan">
      <formula>0.99</formula>
    </cfRule>
  </conditionalFormatting>
  <conditionalFormatting sqref="AM16:AM34">
    <cfRule type="cellIs" dxfId="983" priority="4" operator="equal">
      <formula>0</formula>
    </cfRule>
  </conditionalFormatting>
  <conditionalFormatting sqref="AM16:AM34">
    <cfRule type="cellIs" dxfId="982" priority="3" operator="greaterThan">
      <formula>1179</formula>
    </cfRule>
  </conditionalFormatting>
  <conditionalFormatting sqref="AM16:AM34">
    <cfRule type="cellIs" dxfId="981" priority="2" operator="greaterThan">
      <formula>99</formula>
    </cfRule>
  </conditionalFormatting>
  <conditionalFormatting sqref="AM16:AM34">
    <cfRule type="cellIs" dxfId="98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AY96"/>
  <sheetViews>
    <sheetView showWhiteSpace="0" topLeftCell="A37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42624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27218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10'!Q34</f>
        <v>16816462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10'!AG34</f>
        <v>50008664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10'!AP34</f>
        <v>11235911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4</v>
      </c>
      <c r="E11" s="41">
        <f t="shared" ref="E11:E34" si="0">D11/1.42</f>
        <v>2.8169014084507045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115</v>
      </c>
      <c r="Q11" s="103">
        <v>16822110</v>
      </c>
      <c r="R11" s="46">
        <f>IF(ISBLANK(Q11),"-",Q11-Q10)</f>
        <v>5648</v>
      </c>
      <c r="S11" s="47">
        <f>R11*24/1000</f>
        <v>135.55199999999999</v>
      </c>
      <c r="T11" s="47">
        <f>R11/1000</f>
        <v>5.6479999999999997</v>
      </c>
      <c r="U11" s="104">
        <v>4</v>
      </c>
      <c r="V11" s="104">
        <f>U11</f>
        <v>4</v>
      </c>
      <c r="W11" s="105" t="s">
        <v>131</v>
      </c>
      <c r="X11" s="107">
        <v>0</v>
      </c>
      <c r="Y11" s="107">
        <v>0</v>
      </c>
      <c r="Z11" s="107">
        <v>1166</v>
      </c>
      <c r="AA11" s="107">
        <v>1185</v>
      </c>
      <c r="AB11" s="107">
        <v>1167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50009750</v>
      </c>
      <c r="AH11" s="49">
        <f>IF(ISBLANK(AG11),"-",AG11-AG10)</f>
        <v>1086</v>
      </c>
      <c r="AI11" s="50">
        <f>AH11/T11</f>
        <v>192.28045325779038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11236557</v>
      </c>
      <c r="AQ11" s="107">
        <f t="shared" ref="AQ11:AQ34" si="1">AP11-AP10</f>
        <v>646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129</v>
      </c>
      <c r="P12" s="103">
        <v>116</v>
      </c>
      <c r="Q12" s="103">
        <v>16826942</v>
      </c>
      <c r="R12" s="46">
        <f t="shared" ref="R12:R34" si="4">IF(ISBLANK(Q12),"-",Q12-Q11)</f>
        <v>4832</v>
      </c>
      <c r="S12" s="47">
        <f t="shared" ref="S12:S34" si="5">R12*24/1000</f>
        <v>115.968</v>
      </c>
      <c r="T12" s="47">
        <f t="shared" ref="T12:T34" si="6">R12/1000</f>
        <v>4.8319999999999999</v>
      </c>
      <c r="U12" s="104">
        <v>5.3</v>
      </c>
      <c r="V12" s="104">
        <f t="shared" ref="V12:V34" si="7">U12</f>
        <v>5.3</v>
      </c>
      <c r="W12" s="105" t="s">
        <v>131</v>
      </c>
      <c r="X12" s="107">
        <v>0</v>
      </c>
      <c r="Y12" s="107">
        <v>0</v>
      </c>
      <c r="Z12" s="107">
        <v>1166</v>
      </c>
      <c r="AA12" s="107">
        <v>1185</v>
      </c>
      <c r="AB12" s="107">
        <v>1167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50010748</v>
      </c>
      <c r="AH12" s="49">
        <f>IF(ISBLANK(AG12),"-",AG12-AG11)</f>
        <v>998</v>
      </c>
      <c r="AI12" s="50">
        <f t="shared" ref="AI12:AI34" si="8">AH12/T12</f>
        <v>206.53973509933775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11237388</v>
      </c>
      <c r="AQ12" s="107">
        <f t="shared" si="1"/>
        <v>831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132</v>
      </c>
      <c r="P13" s="103">
        <v>111</v>
      </c>
      <c r="Q13" s="103">
        <v>16831762</v>
      </c>
      <c r="R13" s="46">
        <f t="shared" si="4"/>
        <v>4820</v>
      </c>
      <c r="S13" s="47">
        <f t="shared" si="5"/>
        <v>115.68</v>
      </c>
      <c r="T13" s="47">
        <f t="shared" si="6"/>
        <v>4.82</v>
      </c>
      <c r="U13" s="104">
        <v>5.8</v>
      </c>
      <c r="V13" s="104">
        <f t="shared" si="7"/>
        <v>5.8</v>
      </c>
      <c r="W13" s="105" t="s">
        <v>131</v>
      </c>
      <c r="X13" s="107">
        <v>0</v>
      </c>
      <c r="Y13" s="107">
        <v>0</v>
      </c>
      <c r="Z13" s="107">
        <v>1126</v>
      </c>
      <c r="AA13" s="107">
        <v>1185</v>
      </c>
      <c r="AB13" s="107">
        <v>1127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50011742</v>
      </c>
      <c r="AH13" s="49">
        <f>IF(ISBLANK(AG13),"-",AG13-AG12)</f>
        <v>994</v>
      </c>
      <c r="AI13" s="50">
        <f t="shared" si="8"/>
        <v>206.22406639004149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11238109</v>
      </c>
      <c r="AQ13" s="107">
        <f t="shared" si="1"/>
        <v>721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134</v>
      </c>
      <c r="P14" s="103">
        <v>110</v>
      </c>
      <c r="Q14" s="103">
        <v>16836022</v>
      </c>
      <c r="R14" s="46">
        <f t="shared" si="4"/>
        <v>4260</v>
      </c>
      <c r="S14" s="47">
        <f t="shared" si="5"/>
        <v>102.24</v>
      </c>
      <c r="T14" s="47">
        <f t="shared" si="6"/>
        <v>4.26</v>
      </c>
      <c r="U14" s="104">
        <v>7.8</v>
      </c>
      <c r="V14" s="104">
        <f t="shared" si="7"/>
        <v>7.8</v>
      </c>
      <c r="W14" s="105" t="s">
        <v>131</v>
      </c>
      <c r="X14" s="107">
        <v>0</v>
      </c>
      <c r="Y14" s="107">
        <v>0</v>
      </c>
      <c r="Z14" s="107">
        <v>1126</v>
      </c>
      <c r="AA14" s="107">
        <v>1185</v>
      </c>
      <c r="AB14" s="107">
        <v>1126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50012618</v>
      </c>
      <c r="AH14" s="49">
        <f t="shared" ref="AH14:AH34" si="9">IF(ISBLANK(AG14),"-",AG14-AG13)</f>
        <v>876</v>
      </c>
      <c r="AI14" s="50">
        <f t="shared" si="8"/>
        <v>205.63380281690141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11238200</v>
      </c>
      <c r="AQ14" s="107">
        <f>AP14-AP13</f>
        <v>91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130</v>
      </c>
      <c r="P15" s="103">
        <v>119</v>
      </c>
      <c r="Q15" s="103">
        <v>16840120</v>
      </c>
      <c r="R15" s="46">
        <f t="shared" si="4"/>
        <v>4098</v>
      </c>
      <c r="S15" s="47">
        <f t="shared" si="5"/>
        <v>98.352000000000004</v>
      </c>
      <c r="T15" s="47">
        <f t="shared" si="6"/>
        <v>4.0979999999999999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1086</v>
      </c>
      <c r="AA15" s="107">
        <v>1185</v>
      </c>
      <c r="AB15" s="107">
        <v>1087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50013468</v>
      </c>
      <c r="AH15" s="49">
        <f t="shared" si="9"/>
        <v>850</v>
      </c>
      <c r="AI15" s="50">
        <f t="shared" si="8"/>
        <v>207.41825280624695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11238209</v>
      </c>
      <c r="AQ15" s="107">
        <f>AP15-AP14</f>
        <v>9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133</v>
      </c>
      <c r="P16" s="103">
        <v>133</v>
      </c>
      <c r="Q16" s="103">
        <v>16844862</v>
      </c>
      <c r="R16" s="46">
        <f t="shared" si="4"/>
        <v>4742</v>
      </c>
      <c r="S16" s="47">
        <f t="shared" si="5"/>
        <v>113.80800000000001</v>
      </c>
      <c r="T16" s="47">
        <f t="shared" si="6"/>
        <v>4.742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50014869</v>
      </c>
      <c r="AH16" s="49">
        <f t="shared" si="9"/>
        <v>1401</v>
      </c>
      <c r="AI16" s="50">
        <f t="shared" si="8"/>
        <v>295.44495993251792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11238209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140</v>
      </c>
      <c r="Q17" s="103">
        <v>16850747</v>
      </c>
      <c r="R17" s="46">
        <f t="shared" si="4"/>
        <v>5885</v>
      </c>
      <c r="S17" s="47">
        <f t="shared" si="5"/>
        <v>141.24</v>
      </c>
      <c r="T17" s="47">
        <f t="shared" si="6"/>
        <v>5.8849999999999998</v>
      </c>
      <c r="U17" s="104">
        <v>9.5</v>
      </c>
      <c r="V17" s="104">
        <f t="shared" si="7"/>
        <v>9.5</v>
      </c>
      <c r="W17" s="105" t="s">
        <v>127</v>
      </c>
      <c r="X17" s="107">
        <v>0</v>
      </c>
      <c r="Y17" s="107">
        <v>1006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50016061</v>
      </c>
      <c r="AH17" s="49">
        <f t="shared" si="9"/>
        <v>1192</v>
      </c>
      <c r="AI17" s="50">
        <f t="shared" si="8"/>
        <v>202.54885301614274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11238209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134</v>
      </c>
      <c r="P18" s="103">
        <v>143</v>
      </c>
      <c r="Q18" s="103">
        <v>16856792</v>
      </c>
      <c r="R18" s="46">
        <f t="shared" si="4"/>
        <v>6045</v>
      </c>
      <c r="S18" s="47">
        <f t="shared" si="5"/>
        <v>145.08000000000001</v>
      </c>
      <c r="T18" s="47">
        <f t="shared" si="6"/>
        <v>6.0449999999999999</v>
      </c>
      <c r="U18" s="104">
        <v>9.4</v>
      </c>
      <c r="V18" s="104">
        <f t="shared" si="7"/>
        <v>9.4</v>
      </c>
      <c r="W18" s="105" t="s">
        <v>127</v>
      </c>
      <c r="X18" s="107">
        <v>0</v>
      </c>
      <c r="Y18" s="107">
        <v>1016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50017189</v>
      </c>
      <c r="AH18" s="49">
        <f t="shared" si="9"/>
        <v>1128</v>
      </c>
      <c r="AI18" s="50">
        <f t="shared" si="8"/>
        <v>186.60049627791562</v>
      </c>
      <c r="AJ18" s="95">
        <v>0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11238209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133</v>
      </c>
      <c r="P19" s="103">
        <v>144</v>
      </c>
      <c r="Q19" s="103">
        <v>16863034</v>
      </c>
      <c r="R19" s="46">
        <f t="shared" si="4"/>
        <v>6242</v>
      </c>
      <c r="S19" s="47">
        <f t="shared" si="5"/>
        <v>149.80799999999999</v>
      </c>
      <c r="T19" s="47">
        <f t="shared" si="6"/>
        <v>6.242</v>
      </c>
      <c r="U19" s="104">
        <v>9.3000000000000007</v>
      </c>
      <c r="V19" s="104">
        <f t="shared" si="7"/>
        <v>9.3000000000000007</v>
      </c>
      <c r="W19" s="105" t="s">
        <v>127</v>
      </c>
      <c r="X19" s="107">
        <v>0</v>
      </c>
      <c r="Y19" s="107">
        <v>1045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50018385</v>
      </c>
      <c r="AH19" s="49">
        <f t="shared" si="9"/>
        <v>1196</v>
      </c>
      <c r="AI19" s="50">
        <f t="shared" si="8"/>
        <v>191.60525472604934</v>
      </c>
      <c r="AJ19" s="95">
        <v>0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11238209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123</v>
      </c>
      <c r="P20" s="103">
        <v>144</v>
      </c>
      <c r="Q20" s="103">
        <v>16869038</v>
      </c>
      <c r="R20" s="46">
        <f t="shared" si="4"/>
        <v>6004</v>
      </c>
      <c r="S20" s="47">
        <f t="shared" si="5"/>
        <v>144.096</v>
      </c>
      <c r="T20" s="47">
        <f t="shared" si="6"/>
        <v>6.0039999999999996</v>
      </c>
      <c r="U20" s="104">
        <v>8.6999999999999993</v>
      </c>
      <c r="V20" s="104">
        <f t="shared" si="7"/>
        <v>8.6999999999999993</v>
      </c>
      <c r="W20" s="105" t="s">
        <v>127</v>
      </c>
      <c r="X20" s="107">
        <v>0</v>
      </c>
      <c r="Y20" s="107">
        <v>1046</v>
      </c>
      <c r="Z20" s="107">
        <v>1188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50019593</v>
      </c>
      <c r="AH20" s="49">
        <f t="shared" si="9"/>
        <v>1208</v>
      </c>
      <c r="AI20" s="50">
        <f t="shared" si="8"/>
        <v>201.19920053297804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11238209</v>
      </c>
      <c r="AQ20" s="107">
        <v>0</v>
      </c>
      <c r="AR20" s="53">
        <v>1.18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123</v>
      </c>
      <c r="P21" s="103">
        <v>143</v>
      </c>
      <c r="Q21" s="103">
        <v>16875399</v>
      </c>
      <c r="R21" s="46">
        <f t="shared" si="4"/>
        <v>6361</v>
      </c>
      <c r="S21" s="47">
        <f t="shared" si="5"/>
        <v>152.66399999999999</v>
      </c>
      <c r="T21" s="47">
        <f t="shared" si="6"/>
        <v>6.3609999999999998</v>
      </c>
      <c r="U21" s="104">
        <v>8</v>
      </c>
      <c r="V21" s="104">
        <f t="shared" si="7"/>
        <v>8</v>
      </c>
      <c r="W21" s="105" t="s">
        <v>127</v>
      </c>
      <c r="X21" s="107">
        <v>0</v>
      </c>
      <c r="Y21" s="107">
        <v>1046</v>
      </c>
      <c r="Z21" s="107">
        <v>1187</v>
      </c>
      <c r="AA21" s="107">
        <v>1185</v>
      </c>
      <c r="AB21" s="107">
        <v>1186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50020808</v>
      </c>
      <c r="AH21" s="49">
        <f t="shared" si="9"/>
        <v>1215</v>
      </c>
      <c r="AI21" s="50">
        <f t="shared" si="8"/>
        <v>191.00770319132212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11238209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125</v>
      </c>
      <c r="P22" s="103">
        <v>145</v>
      </c>
      <c r="Q22" s="103">
        <v>16881482</v>
      </c>
      <c r="R22" s="46">
        <f t="shared" si="4"/>
        <v>6083</v>
      </c>
      <c r="S22" s="47">
        <f t="shared" si="5"/>
        <v>145.99199999999999</v>
      </c>
      <c r="T22" s="47">
        <f t="shared" si="6"/>
        <v>6.0830000000000002</v>
      </c>
      <c r="U22" s="104">
        <v>7.3</v>
      </c>
      <c r="V22" s="104">
        <f t="shared" si="7"/>
        <v>7.3</v>
      </c>
      <c r="W22" s="105" t="s">
        <v>127</v>
      </c>
      <c r="X22" s="107">
        <v>0</v>
      </c>
      <c r="Y22" s="107">
        <v>1046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50021954</v>
      </c>
      <c r="AH22" s="49">
        <f t="shared" si="9"/>
        <v>1146</v>
      </c>
      <c r="AI22" s="50">
        <f t="shared" si="8"/>
        <v>188.39388459641623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11238209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130</v>
      </c>
      <c r="P23" s="103">
        <v>135</v>
      </c>
      <c r="Q23" s="103">
        <v>16887605</v>
      </c>
      <c r="R23" s="46">
        <f t="shared" si="4"/>
        <v>6123</v>
      </c>
      <c r="S23" s="47">
        <f t="shared" si="5"/>
        <v>146.952</v>
      </c>
      <c r="T23" s="47">
        <f t="shared" si="6"/>
        <v>6.1230000000000002</v>
      </c>
      <c r="U23" s="104">
        <v>6.7</v>
      </c>
      <c r="V23" s="104">
        <f t="shared" si="7"/>
        <v>6.7</v>
      </c>
      <c r="W23" s="105" t="s">
        <v>127</v>
      </c>
      <c r="X23" s="107">
        <v>0</v>
      </c>
      <c r="Y23" s="107">
        <v>1046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50023209</v>
      </c>
      <c r="AH23" s="49">
        <f t="shared" si="9"/>
        <v>1255</v>
      </c>
      <c r="AI23" s="50">
        <f t="shared" si="8"/>
        <v>204.9648864935489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11238209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132</v>
      </c>
      <c r="Q24" s="103">
        <v>16893230</v>
      </c>
      <c r="R24" s="46">
        <f t="shared" si="4"/>
        <v>5625</v>
      </c>
      <c r="S24" s="47">
        <f t="shared" si="5"/>
        <v>135</v>
      </c>
      <c r="T24" s="47">
        <f t="shared" si="6"/>
        <v>5.625</v>
      </c>
      <c r="U24" s="104">
        <v>6.3</v>
      </c>
      <c r="V24" s="104">
        <f t="shared" si="7"/>
        <v>6.3</v>
      </c>
      <c r="W24" s="105" t="s">
        <v>127</v>
      </c>
      <c r="X24" s="107">
        <v>0</v>
      </c>
      <c r="Y24" s="107">
        <v>1026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50024336</v>
      </c>
      <c r="AH24" s="49">
        <f>IF(ISBLANK(AG24),"-",AG24-AG23)</f>
        <v>1127</v>
      </c>
      <c r="AI24" s="50">
        <f t="shared" si="8"/>
        <v>200.35555555555555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11238209</v>
      </c>
      <c r="AQ24" s="107">
        <f t="shared" si="1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142</v>
      </c>
      <c r="Q25" s="103">
        <v>16898980</v>
      </c>
      <c r="R25" s="46">
        <f t="shared" si="4"/>
        <v>5750</v>
      </c>
      <c r="S25" s="47">
        <f t="shared" si="5"/>
        <v>138</v>
      </c>
      <c r="T25" s="47">
        <f t="shared" si="6"/>
        <v>5.75</v>
      </c>
      <c r="U25" s="104">
        <v>5.8</v>
      </c>
      <c r="V25" s="104">
        <f t="shared" si="7"/>
        <v>5.8</v>
      </c>
      <c r="W25" s="105" t="s">
        <v>127</v>
      </c>
      <c r="X25" s="107">
        <v>0</v>
      </c>
      <c r="Y25" s="107">
        <v>1026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50025488</v>
      </c>
      <c r="AH25" s="49">
        <f t="shared" si="9"/>
        <v>1152</v>
      </c>
      <c r="AI25" s="50">
        <f t="shared" si="8"/>
        <v>200.34782608695653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11238209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133</v>
      </c>
      <c r="P26" s="103">
        <v>134</v>
      </c>
      <c r="Q26" s="103">
        <v>16904805</v>
      </c>
      <c r="R26" s="46">
        <f t="shared" si="4"/>
        <v>5825</v>
      </c>
      <c r="S26" s="47">
        <f t="shared" si="5"/>
        <v>139.80000000000001</v>
      </c>
      <c r="T26" s="47">
        <f t="shared" si="6"/>
        <v>5.8250000000000002</v>
      </c>
      <c r="U26" s="104">
        <v>5.4</v>
      </c>
      <c r="V26" s="104">
        <f t="shared" si="7"/>
        <v>5.4</v>
      </c>
      <c r="W26" s="105" t="s">
        <v>127</v>
      </c>
      <c r="X26" s="107">
        <v>0</v>
      </c>
      <c r="Y26" s="107">
        <v>1026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50026669</v>
      </c>
      <c r="AH26" s="49">
        <f t="shared" si="9"/>
        <v>1181</v>
      </c>
      <c r="AI26" s="50">
        <f t="shared" si="8"/>
        <v>202.74678111587983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11238209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134</v>
      </c>
      <c r="Q27" s="103">
        <v>16910657</v>
      </c>
      <c r="R27" s="46">
        <f t="shared" si="4"/>
        <v>5852</v>
      </c>
      <c r="S27" s="47">
        <f t="shared" si="5"/>
        <v>140.44800000000001</v>
      </c>
      <c r="T27" s="47">
        <f t="shared" si="6"/>
        <v>5.8520000000000003</v>
      </c>
      <c r="U27" s="104">
        <v>5</v>
      </c>
      <c r="V27" s="104">
        <f t="shared" si="7"/>
        <v>5</v>
      </c>
      <c r="W27" s="105" t="s">
        <v>127</v>
      </c>
      <c r="X27" s="107">
        <v>0</v>
      </c>
      <c r="Y27" s="107">
        <v>1026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50027850</v>
      </c>
      <c r="AH27" s="49">
        <f t="shared" si="9"/>
        <v>1181</v>
      </c>
      <c r="AI27" s="50">
        <f t="shared" si="8"/>
        <v>201.81134654818865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11238209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135</v>
      </c>
      <c r="P28" s="103">
        <v>144</v>
      </c>
      <c r="Q28" s="103">
        <v>16916722</v>
      </c>
      <c r="R28" s="46">
        <f t="shared" si="4"/>
        <v>6065</v>
      </c>
      <c r="S28" s="47">
        <f t="shared" si="5"/>
        <v>145.56</v>
      </c>
      <c r="T28" s="47">
        <f t="shared" si="6"/>
        <v>6.0650000000000004</v>
      </c>
      <c r="U28" s="104">
        <v>4.5999999999999996</v>
      </c>
      <c r="V28" s="104">
        <f t="shared" si="7"/>
        <v>4.5999999999999996</v>
      </c>
      <c r="W28" s="105" t="s">
        <v>127</v>
      </c>
      <c r="X28" s="107">
        <v>0</v>
      </c>
      <c r="Y28" s="107">
        <v>1026</v>
      </c>
      <c r="Z28" s="107">
        <v>1186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50029036</v>
      </c>
      <c r="AH28" s="49">
        <f t="shared" si="9"/>
        <v>1186</v>
      </c>
      <c r="AI28" s="50">
        <f t="shared" si="8"/>
        <v>195.54822753503709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11238209</v>
      </c>
      <c r="AQ28" s="107">
        <f t="shared" si="1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140</v>
      </c>
      <c r="Q29" s="103">
        <v>16922611</v>
      </c>
      <c r="R29" s="46">
        <f t="shared" si="4"/>
        <v>5889</v>
      </c>
      <c r="S29" s="47">
        <f t="shared" si="5"/>
        <v>141.33600000000001</v>
      </c>
      <c r="T29" s="47">
        <f t="shared" si="6"/>
        <v>5.8890000000000002</v>
      </c>
      <c r="U29" s="104">
        <v>4.2</v>
      </c>
      <c r="V29" s="104">
        <f t="shared" si="7"/>
        <v>4.2</v>
      </c>
      <c r="W29" s="105" t="s">
        <v>127</v>
      </c>
      <c r="X29" s="107">
        <v>0</v>
      </c>
      <c r="Y29" s="107">
        <v>1026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50030217</v>
      </c>
      <c r="AH29" s="49">
        <f t="shared" si="9"/>
        <v>1181</v>
      </c>
      <c r="AI29" s="50">
        <f t="shared" si="8"/>
        <v>200.54338597384955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11238209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133</v>
      </c>
      <c r="P30" s="103">
        <v>137</v>
      </c>
      <c r="Q30" s="103">
        <v>16928402</v>
      </c>
      <c r="R30" s="46">
        <f t="shared" si="4"/>
        <v>5791</v>
      </c>
      <c r="S30" s="47">
        <f t="shared" si="5"/>
        <v>138.98400000000001</v>
      </c>
      <c r="T30" s="47">
        <f t="shared" si="6"/>
        <v>5.7910000000000004</v>
      </c>
      <c r="U30" s="104">
        <v>3.8</v>
      </c>
      <c r="V30" s="104">
        <f t="shared" si="7"/>
        <v>3.8</v>
      </c>
      <c r="W30" s="105" t="s">
        <v>127</v>
      </c>
      <c r="X30" s="107">
        <v>0</v>
      </c>
      <c r="Y30" s="107">
        <v>1026</v>
      </c>
      <c r="Z30" s="107">
        <v>1186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50031388</v>
      </c>
      <c r="AH30" s="49">
        <f t="shared" si="9"/>
        <v>1171</v>
      </c>
      <c r="AI30" s="50">
        <f t="shared" si="8"/>
        <v>202.21032636850285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11238209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131</v>
      </c>
      <c r="P31" s="103">
        <v>134</v>
      </c>
      <c r="Q31" s="103">
        <v>16934077</v>
      </c>
      <c r="R31" s="46">
        <f t="shared" si="4"/>
        <v>5675</v>
      </c>
      <c r="S31" s="47">
        <f t="shared" si="5"/>
        <v>136.19999999999999</v>
      </c>
      <c r="T31" s="47">
        <f t="shared" si="6"/>
        <v>5.6749999999999998</v>
      </c>
      <c r="U31" s="104">
        <v>3.5</v>
      </c>
      <c r="V31" s="104">
        <f t="shared" si="7"/>
        <v>3.5</v>
      </c>
      <c r="W31" s="105" t="s">
        <v>127</v>
      </c>
      <c r="X31" s="107">
        <v>0</v>
      </c>
      <c r="Y31" s="107">
        <v>1045</v>
      </c>
      <c r="Z31" s="107">
        <v>1186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50032537</v>
      </c>
      <c r="AH31" s="49">
        <f t="shared" si="9"/>
        <v>1149</v>
      </c>
      <c r="AI31" s="50">
        <f t="shared" si="8"/>
        <v>202.46696035242292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11238209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131</v>
      </c>
      <c r="Q32" s="103">
        <v>16939806</v>
      </c>
      <c r="R32" s="46">
        <f t="shared" si="4"/>
        <v>5729</v>
      </c>
      <c r="S32" s="47">
        <f t="shared" si="5"/>
        <v>137.49600000000001</v>
      </c>
      <c r="T32" s="47">
        <f t="shared" si="6"/>
        <v>5.7290000000000001</v>
      </c>
      <c r="U32" s="104">
        <v>3.2</v>
      </c>
      <c r="V32" s="104">
        <f t="shared" si="7"/>
        <v>3.2</v>
      </c>
      <c r="W32" s="105" t="s">
        <v>127</v>
      </c>
      <c r="X32" s="107">
        <v>0</v>
      </c>
      <c r="Y32" s="107">
        <v>1044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50033698</v>
      </c>
      <c r="AH32" s="49">
        <f t="shared" si="9"/>
        <v>1161</v>
      </c>
      <c r="AI32" s="50">
        <f t="shared" si="8"/>
        <v>202.65316809216267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11238209</v>
      </c>
      <c r="AQ32" s="107">
        <f t="shared" si="1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132</v>
      </c>
      <c r="P33" s="103">
        <v>123</v>
      </c>
      <c r="Q33" s="103">
        <v>16945112</v>
      </c>
      <c r="R33" s="46">
        <f t="shared" si="4"/>
        <v>5306</v>
      </c>
      <c r="S33" s="47">
        <f t="shared" si="5"/>
        <v>127.34399999999999</v>
      </c>
      <c r="T33" s="47">
        <f t="shared" si="6"/>
        <v>5.306</v>
      </c>
      <c r="U33" s="104">
        <v>3.3</v>
      </c>
      <c r="V33" s="104">
        <f t="shared" si="7"/>
        <v>3.3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50034798</v>
      </c>
      <c r="AH33" s="49">
        <f t="shared" si="9"/>
        <v>1100</v>
      </c>
      <c r="AI33" s="50">
        <f t="shared" si="8"/>
        <v>207.31247644176403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11238363</v>
      </c>
      <c r="AQ33" s="107">
        <f t="shared" si="1"/>
        <v>154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135</v>
      </c>
      <c r="P34" s="103">
        <v>120</v>
      </c>
      <c r="Q34" s="103">
        <v>16950338</v>
      </c>
      <c r="R34" s="46">
        <f t="shared" si="4"/>
        <v>5226</v>
      </c>
      <c r="S34" s="47">
        <f t="shared" si="5"/>
        <v>125.42400000000001</v>
      </c>
      <c r="T34" s="47">
        <f t="shared" si="6"/>
        <v>5.226</v>
      </c>
      <c r="U34" s="104">
        <v>3.9</v>
      </c>
      <c r="V34" s="104">
        <f t="shared" si="7"/>
        <v>3.9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1188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50035882</v>
      </c>
      <c r="AH34" s="49">
        <f t="shared" si="9"/>
        <v>1084</v>
      </c>
      <c r="AI34" s="50">
        <f t="shared" si="8"/>
        <v>207.42441637964026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11238859</v>
      </c>
      <c r="AQ34" s="107">
        <f t="shared" si="1"/>
        <v>496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133876</v>
      </c>
      <c r="S35" s="65">
        <f>AVERAGE(S11:S34)</f>
        <v>133.876</v>
      </c>
      <c r="T35" s="65">
        <f>SUM(T11:T34)</f>
        <v>133.876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27218</v>
      </c>
      <c r="AH35" s="67">
        <f>SUM(AH11:AH34)</f>
        <v>27218</v>
      </c>
      <c r="AI35" s="68">
        <f>$AH$35/$T35</f>
        <v>203.3075383190415</v>
      </c>
      <c r="AJ35" s="95"/>
      <c r="AK35" s="95"/>
      <c r="AL35" s="95"/>
      <c r="AM35" s="95"/>
      <c r="AN35" s="95"/>
      <c r="AO35" s="69"/>
      <c r="AP35" s="70">
        <f>AP34-AP10</f>
        <v>2948</v>
      </c>
      <c r="AQ35" s="71">
        <f>SUM(AQ11:AQ34)</f>
        <v>2948</v>
      </c>
      <c r="AR35" s="72">
        <f>AVERAGE(AR11:AR34)</f>
        <v>1.1283333333333334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178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182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183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979" priority="36" operator="containsText" text="N/A">
      <formula>NOT(ISERROR(SEARCH("N/A",X11)))</formula>
    </cfRule>
    <cfRule type="cellIs" dxfId="978" priority="49" operator="equal">
      <formula>0</formula>
    </cfRule>
  </conditionalFormatting>
  <conditionalFormatting sqref="AC11:AE34 AA11:AA34 X11:Y34">
    <cfRule type="cellIs" dxfId="977" priority="48" operator="greaterThanOrEqual">
      <formula>1185</formula>
    </cfRule>
  </conditionalFormatting>
  <conditionalFormatting sqref="AC11:AE34 AA11:AA34 X11:Y34">
    <cfRule type="cellIs" dxfId="976" priority="47" operator="between">
      <formula>0.1</formula>
      <formula>1184</formula>
    </cfRule>
  </conditionalFormatting>
  <conditionalFormatting sqref="X8">
    <cfRule type="cellIs" dxfId="975" priority="46" operator="equal">
      <formula>0</formula>
    </cfRule>
  </conditionalFormatting>
  <conditionalFormatting sqref="X8">
    <cfRule type="cellIs" dxfId="974" priority="45" operator="greaterThan">
      <formula>1179</formula>
    </cfRule>
  </conditionalFormatting>
  <conditionalFormatting sqref="X8">
    <cfRule type="cellIs" dxfId="973" priority="44" operator="greaterThan">
      <formula>99</formula>
    </cfRule>
  </conditionalFormatting>
  <conditionalFormatting sqref="X8">
    <cfRule type="cellIs" dxfId="972" priority="43" operator="greaterThan">
      <formula>0.99</formula>
    </cfRule>
  </conditionalFormatting>
  <conditionalFormatting sqref="AB8">
    <cfRule type="cellIs" dxfId="971" priority="42" operator="equal">
      <formula>0</formula>
    </cfRule>
  </conditionalFormatting>
  <conditionalFormatting sqref="AB8">
    <cfRule type="cellIs" dxfId="970" priority="41" operator="greaterThan">
      <formula>1179</formula>
    </cfRule>
  </conditionalFormatting>
  <conditionalFormatting sqref="AB8">
    <cfRule type="cellIs" dxfId="969" priority="40" operator="greaterThan">
      <formula>99</formula>
    </cfRule>
  </conditionalFormatting>
  <conditionalFormatting sqref="AB8">
    <cfRule type="cellIs" dxfId="968" priority="39" operator="greaterThan">
      <formula>0.99</formula>
    </cfRule>
  </conditionalFormatting>
  <conditionalFormatting sqref="AH11:AH31">
    <cfRule type="cellIs" dxfId="967" priority="37" operator="greaterThan">
      <formula>$AH$8</formula>
    </cfRule>
    <cfRule type="cellIs" dxfId="966" priority="38" operator="greaterThan">
      <formula>$AH$8</formula>
    </cfRule>
  </conditionalFormatting>
  <conditionalFormatting sqref="AB11:AB34">
    <cfRule type="containsText" dxfId="965" priority="32" operator="containsText" text="N/A">
      <formula>NOT(ISERROR(SEARCH("N/A",AB11)))</formula>
    </cfRule>
    <cfRule type="cellIs" dxfId="964" priority="35" operator="equal">
      <formula>0</formula>
    </cfRule>
  </conditionalFormatting>
  <conditionalFormatting sqref="AB11:AB34">
    <cfRule type="cellIs" dxfId="963" priority="34" operator="greaterThanOrEqual">
      <formula>1185</formula>
    </cfRule>
  </conditionalFormatting>
  <conditionalFormatting sqref="AB11:AB34">
    <cfRule type="cellIs" dxfId="962" priority="33" operator="between">
      <formula>0.1</formula>
      <formula>1184</formula>
    </cfRule>
  </conditionalFormatting>
  <conditionalFormatting sqref="AN11:AN35 AO11:AO34">
    <cfRule type="cellIs" dxfId="961" priority="31" operator="equal">
      <formula>0</formula>
    </cfRule>
  </conditionalFormatting>
  <conditionalFormatting sqref="AN11:AN35 AO11:AO34">
    <cfRule type="cellIs" dxfId="960" priority="30" operator="greaterThan">
      <formula>1179</formula>
    </cfRule>
  </conditionalFormatting>
  <conditionalFormatting sqref="AN11:AN35 AO11:AO34">
    <cfRule type="cellIs" dxfId="959" priority="29" operator="greaterThan">
      <formula>99</formula>
    </cfRule>
  </conditionalFormatting>
  <conditionalFormatting sqref="AN11:AN35 AO11:AO34">
    <cfRule type="cellIs" dxfId="958" priority="28" operator="greaterThan">
      <formula>0.99</formula>
    </cfRule>
  </conditionalFormatting>
  <conditionalFormatting sqref="AQ11:AQ34">
    <cfRule type="cellIs" dxfId="957" priority="27" operator="equal">
      <formula>0</formula>
    </cfRule>
  </conditionalFormatting>
  <conditionalFormatting sqref="AQ11:AQ34">
    <cfRule type="cellIs" dxfId="956" priority="26" operator="greaterThan">
      <formula>1179</formula>
    </cfRule>
  </conditionalFormatting>
  <conditionalFormatting sqref="AQ11:AQ34">
    <cfRule type="cellIs" dxfId="955" priority="25" operator="greaterThan">
      <formula>99</formula>
    </cfRule>
  </conditionalFormatting>
  <conditionalFormatting sqref="AQ11:AQ34">
    <cfRule type="cellIs" dxfId="954" priority="24" operator="greaterThan">
      <formula>0.99</formula>
    </cfRule>
  </conditionalFormatting>
  <conditionalFormatting sqref="Z11:Z34">
    <cfRule type="containsText" dxfId="953" priority="20" operator="containsText" text="N/A">
      <formula>NOT(ISERROR(SEARCH("N/A",Z11)))</formula>
    </cfRule>
    <cfRule type="cellIs" dxfId="952" priority="23" operator="equal">
      <formula>0</formula>
    </cfRule>
  </conditionalFormatting>
  <conditionalFormatting sqref="Z11:Z34">
    <cfRule type="cellIs" dxfId="951" priority="22" operator="greaterThanOrEqual">
      <formula>1185</formula>
    </cfRule>
  </conditionalFormatting>
  <conditionalFormatting sqref="Z11:Z34">
    <cfRule type="cellIs" dxfId="950" priority="21" operator="between">
      <formula>0.1</formula>
      <formula>1184</formula>
    </cfRule>
  </conditionalFormatting>
  <conditionalFormatting sqref="AJ11:AN35">
    <cfRule type="cellIs" dxfId="949" priority="19" operator="equal">
      <formula>0</formula>
    </cfRule>
  </conditionalFormatting>
  <conditionalFormatting sqref="AJ11:AN35">
    <cfRule type="cellIs" dxfId="948" priority="18" operator="greaterThan">
      <formula>1179</formula>
    </cfRule>
  </conditionalFormatting>
  <conditionalFormatting sqref="AJ11:AN35">
    <cfRule type="cellIs" dxfId="947" priority="17" operator="greaterThan">
      <formula>99</formula>
    </cfRule>
  </conditionalFormatting>
  <conditionalFormatting sqref="AJ11:AN35">
    <cfRule type="cellIs" dxfId="946" priority="16" operator="greaterThan">
      <formula>0.99</formula>
    </cfRule>
  </conditionalFormatting>
  <conditionalFormatting sqref="AP11:AP34">
    <cfRule type="cellIs" dxfId="945" priority="15" operator="equal">
      <formula>0</formula>
    </cfRule>
  </conditionalFormatting>
  <conditionalFormatting sqref="AP11:AP34">
    <cfRule type="cellIs" dxfId="944" priority="14" operator="greaterThan">
      <formula>1179</formula>
    </cfRule>
  </conditionalFormatting>
  <conditionalFormatting sqref="AP11:AP34">
    <cfRule type="cellIs" dxfId="943" priority="13" operator="greaterThan">
      <formula>99</formula>
    </cfRule>
  </conditionalFormatting>
  <conditionalFormatting sqref="AP11:AP34">
    <cfRule type="cellIs" dxfId="942" priority="12" operator="greaterThan">
      <formula>0.99</formula>
    </cfRule>
  </conditionalFormatting>
  <conditionalFormatting sqref="AH32:AH34">
    <cfRule type="cellIs" dxfId="941" priority="10" operator="greaterThan">
      <formula>$AH$8</formula>
    </cfRule>
    <cfRule type="cellIs" dxfId="940" priority="11" operator="greaterThan">
      <formula>$AH$8</formula>
    </cfRule>
  </conditionalFormatting>
  <conditionalFormatting sqref="AI11:AI34">
    <cfRule type="cellIs" dxfId="939" priority="9" operator="greaterThan">
      <formula>$AI$8</formula>
    </cfRule>
  </conditionalFormatting>
  <conditionalFormatting sqref="AL32:AN34 AL11:AL31 AK17:AK23">
    <cfRule type="cellIs" dxfId="938" priority="8" operator="equal">
      <formula>0</formula>
    </cfRule>
  </conditionalFormatting>
  <conditionalFormatting sqref="AL32:AN34 AL11:AL31 AK17:AK23">
    <cfRule type="cellIs" dxfId="937" priority="7" operator="greaterThan">
      <formula>1179</formula>
    </cfRule>
  </conditionalFormatting>
  <conditionalFormatting sqref="AL32:AN34 AL11:AL31 AK17:AK23">
    <cfRule type="cellIs" dxfId="936" priority="6" operator="greaterThan">
      <formula>99</formula>
    </cfRule>
  </conditionalFormatting>
  <conditionalFormatting sqref="AL32:AN34 AL11:AL31 AK17:AK23">
    <cfRule type="cellIs" dxfId="935" priority="5" operator="greaterThan">
      <formula>0.99</formula>
    </cfRule>
  </conditionalFormatting>
  <conditionalFormatting sqref="AM16:AM34">
    <cfRule type="cellIs" dxfId="934" priority="4" operator="equal">
      <formula>0</formula>
    </cfRule>
  </conditionalFormatting>
  <conditionalFormatting sqref="AM16:AM34">
    <cfRule type="cellIs" dxfId="933" priority="3" operator="greaterThan">
      <formula>1179</formula>
    </cfRule>
  </conditionalFormatting>
  <conditionalFormatting sqref="AM16:AM34">
    <cfRule type="cellIs" dxfId="932" priority="2" operator="greaterThan">
      <formula>99</formula>
    </cfRule>
  </conditionalFormatting>
  <conditionalFormatting sqref="AM16:AM34">
    <cfRule type="cellIs" dxfId="93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2:AY96"/>
  <sheetViews>
    <sheetView showWhiteSpace="0" topLeftCell="A31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125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42625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26748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11'!Q34</f>
        <v>16950338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11'!AG34</f>
        <v>50035882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11'!AP34</f>
        <v>11238859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134</v>
      </c>
      <c r="P11" s="103">
        <v>113</v>
      </c>
      <c r="Q11" s="103">
        <v>16955304</v>
      </c>
      <c r="R11" s="46">
        <f>IF(ISBLANK(Q11),"-",Q11-Q10)</f>
        <v>4966</v>
      </c>
      <c r="S11" s="47">
        <f>R11*24/1000</f>
        <v>119.184</v>
      </c>
      <c r="T11" s="47">
        <f>R11/1000</f>
        <v>4.9660000000000002</v>
      </c>
      <c r="U11" s="104">
        <v>4.4000000000000004</v>
      </c>
      <c r="V11" s="104">
        <f>U11</f>
        <v>4.4000000000000004</v>
      </c>
      <c r="W11" s="105" t="s">
        <v>131</v>
      </c>
      <c r="X11" s="107">
        <v>0</v>
      </c>
      <c r="Y11" s="107">
        <v>0</v>
      </c>
      <c r="Z11" s="107">
        <v>1156</v>
      </c>
      <c r="AA11" s="107">
        <v>1185</v>
      </c>
      <c r="AB11" s="107">
        <v>1156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50036934</v>
      </c>
      <c r="AH11" s="49">
        <f>IF(ISBLANK(AG11),"-",AG11-AG10)</f>
        <v>1052</v>
      </c>
      <c r="AI11" s="50">
        <f>AH11/T11</f>
        <v>211.84051550543697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11239350</v>
      </c>
      <c r="AQ11" s="107">
        <f t="shared" ref="AQ11:AQ34" si="1">AP11-AP10</f>
        <v>491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136</v>
      </c>
      <c r="P12" s="103">
        <v>116</v>
      </c>
      <c r="Q12" s="103">
        <v>16959822</v>
      </c>
      <c r="R12" s="46">
        <f t="shared" ref="R12:R34" si="4">IF(ISBLANK(Q12),"-",Q12-Q11)</f>
        <v>4518</v>
      </c>
      <c r="S12" s="47">
        <f t="shared" ref="S12:S34" si="5">R12*24/1000</f>
        <v>108.432</v>
      </c>
      <c r="T12" s="47">
        <f t="shared" ref="T12:T34" si="6">R12/1000</f>
        <v>4.5179999999999998</v>
      </c>
      <c r="U12" s="104">
        <v>5.6</v>
      </c>
      <c r="V12" s="104">
        <f t="shared" ref="V12:V34" si="7">U12</f>
        <v>5.6</v>
      </c>
      <c r="W12" s="105" t="s">
        <v>131</v>
      </c>
      <c r="X12" s="107">
        <v>0</v>
      </c>
      <c r="Y12" s="107">
        <v>0</v>
      </c>
      <c r="Z12" s="107">
        <v>1126</v>
      </c>
      <c r="AA12" s="107">
        <v>1185</v>
      </c>
      <c r="AB12" s="107">
        <v>1126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50037872</v>
      </c>
      <c r="AH12" s="49">
        <f>IF(ISBLANK(AG12),"-",AG12-AG11)</f>
        <v>938</v>
      </c>
      <c r="AI12" s="50">
        <f t="shared" ref="AI12:AI34" si="8">AH12/T12</f>
        <v>207.61398849048251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11239988</v>
      </c>
      <c r="AQ12" s="107">
        <f t="shared" si="1"/>
        <v>638</v>
      </c>
      <c r="AR12" s="110">
        <v>1.22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132</v>
      </c>
      <c r="P13" s="103">
        <v>113</v>
      </c>
      <c r="Q13" s="103">
        <v>16964356</v>
      </c>
      <c r="R13" s="46">
        <f t="shared" si="4"/>
        <v>4534</v>
      </c>
      <c r="S13" s="47">
        <f t="shared" si="5"/>
        <v>108.816</v>
      </c>
      <c r="T13" s="47">
        <f t="shared" si="6"/>
        <v>4.5339999999999998</v>
      </c>
      <c r="U13" s="104">
        <v>6.3</v>
      </c>
      <c r="V13" s="104">
        <f t="shared" si="7"/>
        <v>6.3</v>
      </c>
      <c r="W13" s="105" t="s">
        <v>131</v>
      </c>
      <c r="X13" s="107">
        <v>0</v>
      </c>
      <c r="Y13" s="107">
        <v>0</v>
      </c>
      <c r="Z13" s="107">
        <v>1097</v>
      </c>
      <c r="AA13" s="107">
        <v>1185</v>
      </c>
      <c r="AB13" s="107">
        <v>1097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50038808</v>
      </c>
      <c r="AH13" s="49">
        <f>IF(ISBLANK(AG13),"-",AG13-AG12)</f>
        <v>936</v>
      </c>
      <c r="AI13" s="50">
        <f t="shared" si="8"/>
        <v>206.44022937803265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11240698</v>
      </c>
      <c r="AQ13" s="107">
        <f t="shared" si="1"/>
        <v>710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124</v>
      </c>
      <c r="P14" s="103">
        <v>115</v>
      </c>
      <c r="Q14" s="103">
        <v>16967624</v>
      </c>
      <c r="R14" s="46">
        <f t="shared" si="4"/>
        <v>3268</v>
      </c>
      <c r="S14" s="47">
        <f t="shared" si="5"/>
        <v>78.432000000000002</v>
      </c>
      <c r="T14" s="47">
        <f t="shared" si="6"/>
        <v>3.2679999999999998</v>
      </c>
      <c r="U14" s="104">
        <v>8</v>
      </c>
      <c r="V14" s="104">
        <f t="shared" si="7"/>
        <v>8</v>
      </c>
      <c r="W14" s="105" t="s">
        <v>131</v>
      </c>
      <c r="X14" s="107">
        <v>0</v>
      </c>
      <c r="Y14" s="107">
        <v>0</v>
      </c>
      <c r="Z14" s="107">
        <v>1097</v>
      </c>
      <c r="AA14" s="107">
        <v>1185</v>
      </c>
      <c r="AB14" s="107">
        <v>1097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50039786</v>
      </c>
      <c r="AH14" s="49">
        <f t="shared" ref="AH14:AH34" si="9">IF(ISBLANK(AG14),"-",AG14-AG13)</f>
        <v>978</v>
      </c>
      <c r="AI14" s="50">
        <f t="shared" si="8"/>
        <v>299.26560587515303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11240918</v>
      </c>
      <c r="AQ14" s="107">
        <f>AP14-AP13</f>
        <v>220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114</v>
      </c>
      <c r="P15" s="103">
        <v>111</v>
      </c>
      <c r="Q15" s="103">
        <v>16970750</v>
      </c>
      <c r="R15" s="46">
        <f t="shared" si="4"/>
        <v>3126</v>
      </c>
      <c r="S15" s="47">
        <f t="shared" si="5"/>
        <v>75.024000000000001</v>
      </c>
      <c r="T15" s="47">
        <f t="shared" si="6"/>
        <v>3.1259999999999999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1097</v>
      </c>
      <c r="AA15" s="107">
        <v>1185</v>
      </c>
      <c r="AB15" s="107">
        <v>1096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50040740</v>
      </c>
      <c r="AH15" s="49">
        <f t="shared" si="9"/>
        <v>954</v>
      </c>
      <c r="AI15" s="50">
        <f t="shared" si="8"/>
        <v>305.18234165067179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11241020</v>
      </c>
      <c r="AQ15" s="107">
        <f>AP15-AP14</f>
        <v>102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8</v>
      </c>
      <c r="E16" s="41">
        <f t="shared" si="0"/>
        <v>5.6338028169014089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129</v>
      </c>
      <c r="P16" s="103">
        <v>124</v>
      </c>
      <c r="Q16" s="103">
        <v>16976993</v>
      </c>
      <c r="R16" s="46">
        <f t="shared" si="4"/>
        <v>6243</v>
      </c>
      <c r="S16" s="47">
        <f t="shared" si="5"/>
        <v>149.83199999999999</v>
      </c>
      <c r="T16" s="47">
        <f t="shared" si="6"/>
        <v>6.2430000000000003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1097</v>
      </c>
      <c r="AA16" s="107">
        <v>1185</v>
      </c>
      <c r="AB16" s="107">
        <v>1097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50041724</v>
      </c>
      <c r="AH16" s="49">
        <f t="shared" si="9"/>
        <v>984</v>
      </c>
      <c r="AI16" s="50">
        <f t="shared" si="8"/>
        <v>157.61653051417588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11241020</v>
      </c>
      <c r="AQ16" s="107">
        <f>AP16-AP15</f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8</v>
      </c>
      <c r="E17" s="41">
        <f t="shared" si="0"/>
        <v>5.6338028169014089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139</v>
      </c>
      <c r="P17" s="103">
        <v>135</v>
      </c>
      <c r="Q17" s="103">
        <v>16983032</v>
      </c>
      <c r="R17" s="46">
        <f t="shared" si="4"/>
        <v>6039</v>
      </c>
      <c r="S17" s="47">
        <f t="shared" si="5"/>
        <v>144.93600000000001</v>
      </c>
      <c r="T17" s="47">
        <f t="shared" si="6"/>
        <v>6.0389999999999997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1168</v>
      </c>
      <c r="AA17" s="107">
        <v>1185</v>
      </c>
      <c r="AB17" s="107">
        <v>1167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50042706</v>
      </c>
      <c r="AH17" s="49">
        <f t="shared" si="9"/>
        <v>982</v>
      </c>
      <c r="AI17" s="50">
        <f t="shared" si="8"/>
        <v>162.60970359331017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11241020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8</v>
      </c>
      <c r="E18" s="41">
        <f t="shared" si="0"/>
        <v>5.6338028169014089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138</v>
      </c>
      <c r="P18" s="103">
        <v>138</v>
      </c>
      <c r="Q18" s="103">
        <v>16989370</v>
      </c>
      <c r="R18" s="46">
        <f t="shared" si="4"/>
        <v>6338</v>
      </c>
      <c r="S18" s="47">
        <f t="shared" si="5"/>
        <v>152.11199999999999</v>
      </c>
      <c r="T18" s="47">
        <f t="shared" si="6"/>
        <v>6.3380000000000001</v>
      </c>
      <c r="U18" s="104">
        <v>9.5</v>
      </c>
      <c r="V18" s="104">
        <f t="shared" si="7"/>
        <v>9.5</v>
      </c>
      <c r="W18" s="105" t="s">
        <v>131</v>
      </c>
      <c r="X18" s="107">
        <v>0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50043877</v>
      </c>
      <c r="AH18" s="49">
        <f t="shared" si="9"/>
        <v>1171</v>
      </c>
      <c r="AI18" s="50">
        <f t="shared" si="8"/>
        <v>184.75859892710633</v>
      </c>
      <c r="AJ18" s="95">
        <v>0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11241020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7</v>
      </c>
      <c r="E19" s="41">
        <f t="shared" si="0"/>
        <v>4.9295774647887329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148</v>
      </c>
      <c r="Q19" s="103">
        <v>16995748</v>
      </c>
      <c r="R19" s="46">
        <f t="shared" si="4"/>
        <v>6378</v>
      </c>
      <c r="S19" s="47">
        <f t="shared" si="5"/>
        <v>153.072</v>
      </c>
      <c r="T19" s="47">
        <f t="shared" si="6"/>
        <v>6.3780000000000001</v>
      </c>
      <c r="U19" s="104">
        <v>9</v>
      </c>
      <c r="V19" s="104">
        <f t="shared" si="7"/>
        <v>9</v>
      </c>
      <c r="W19" s="105" t="s">
        <v>127</v>
      </c>
      <c r="X19" s="107">
        <v>1047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50045058</v>
      </c>
      <c r="AH19" s="49">
        <f t="shared" si="9"/>
        <v>1181</v>
      </c>
      <c r="AI19" s="50">
        <f t="shared" si="8"/>
        <v>185.16776418940105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11241020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7</v>
      </c>
      <c r="E20" s="41">
        <f t="shared" si="0"/>
        <v>4.9295774647887329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142</v>
      </c>
      <c r="Q20" s="103">
        <v>17002060</v>
      </c>
      <c r="R20" s="46">
        <f t="shared" si="4"/>
        <v>6312</v>
      </c>
      <c r="S20" s="47">
        <f t="shared" si="5"/>
        <v>151.488</v>
      </c>
      <c r="T20" s="47">
        <f t="shared" si="6"/>
        <v>6.3120000000000003</v>
      </c>
      <c r="U20" s="104">
        <v>8.4</v>
      </c>
      <c r="V20" s="104">
        <f t="shared" si="7"/>
        <v>8.4</v>
      </c>
      <c r="W20" s="105" t="s">
        <v>127</v>
      </c>
      <c r="X20" s="107">
        <v>1047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50046283</v>
      </c>
      <c r="AH20" s="49">
        <f t="shared" si="9"/>
        <v>1225</v>
      </c>
      <c r="AI20" s="50">
        <f t="shared" si="8"/>
        <v>194.07477820025349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11241020</v>
      </c>
      <c r="AQ20" s="107">
        <v>0</v>
      </c>
      <c r="AR20" s="53">
        <v>1.0900000000000001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7</v>
      </c>
      <c r="E21" s="41">
        <f t="shared" si="0"/>
        <v>4.9295774647887329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146</v>
      </c>
      <c r="Q21" s="103">
        <v>17008120</v>
      </c>
      <c r="R21" s="46">
        <f t="shared" si="4"/>
        <v>6060</v>
      </c>
      <c r="S21" s="47">
        <f t="shared" si="5"/>
        <v>145.44</v>
      </c>
      <c r="T21" s="47">
        <f t="shared" si="6"/>
        <v>6.06</v>
      </c>
      <c r="U21" s="104">
        <v>7.8</v>
      </c>
      <c r="V21" s="104">
        <f t="shared" si="7"/>
        <v>7.8</v>
      </c>
      <c r="W21" s="105" t="s">
        <v>127</v>
      </c>
      <c r="X21" s="107">
        <v>1047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50047482</v>
      </c>
      <c r="AH21" s="49">
        <f t="shared" si="9"/>
        <v>1199</v>
      </c>
      <c r="AI21" s="50">
        <f t="shared" si="8"/>
        <v>197.85478547854785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11241020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130</v>
      </c>
      <c r="P22" s="103">
        <v>145</v>
      </c>
      <c r="Q22" s="103">
        <v>17014172</v>
      </c>
      <c r="R22" s="46">
        <f t="shared" si="4"/>
        <v>6052</v>
      </c>
      <c r="S22" s="47">
        <f t="shared" si="5"/>
        <v>145.24799999999999</v>
      </c>
      <c r="T22" s="47">
        <f t="shared" si="6"/>
        <v>6.0519999999999996</v>
      </c>
      <c r="U22" s="104">
        <v>7.1</v>
      </c>
      <c r="V22" s="104">
        <f t="shared" si="7"/>
        <v>7.1</v>
      </c>
      <c r="W22" s="105" t="s">
        <v>127</v>
      </c>
      <c r="X22" s="107">
        <v>1097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50048674</v>
      </c>
      <c r="AH22" s="49">
        <f t="shared" si="9"/>
        <v>1192</v>
      </c>
      <c r="AI22" s="50">
        <f t="shared" si="8"/>
        <v>196.95968274950431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11241020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147</v>
      </c>
      <c r="Q23" s="103">
        <v>17020309</v>
      </c>
      <c r="R23" s="46">
        <f t="shared" si="4"/>
        <v>6137</v>
      </c>
      <c r="S23" s="47">
        <f t="shared" si="5"/>
        <v>147.28800000000001</v>
      </c>
      <c r="T23" s="47">
        <f t="shared" si="6"/>
        <v>6.1369999999999996</v>
      </c>
      <c r="U23" s="104">
        <v>6.3</v>
      </c>
      <c r="V23" s="104">
        <f t="shared" si="7"/>
        <v>6.3</v>
      </c>
      <c r="W23" s="105" t="s">
        <v>127</v>
      </c>
      <c r="X23" s="107">
        <v>1097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50049923</v>
      </c>
      <c r="AH23" s="49">
        <f t="shared" si="9"/>
        <v>1249</v>
      </c>
      <c r="AI23" s="50">
        <f t="shared" si="8"/>
        <v>203.51963500081473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11241020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130</v>
      </c>
      <c r="P24" s="103">
        <v>141</v>
      </c>
      <c r="Q24" s="103">
        <v>17026139</v>
      </c>
      <c r="R24" s="46">
        <f t="shared" si="4"/>
        <v>5830</v>
      </c>
      <c r="S24" s="47">
        <f t="shared" si="5"/>
        <v>139.91999999999999</v>
      </c>
      <c r="T24" s="47">
        <f t="shared" si="6"/>
        <v>5.83</v>
      </c>
      <c r="U24" s="104">
        <v>5.5</v>
      </c>
      <c r="V24" s="104">
        <f t="shared" si="7"/>
        <v>5.5</v>
      </c>
      <c r="W24" s="105" t="s">
        <v>127</v>
      </c>
      <c r="X24" s="107">
        <v>1097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50051079</v>
      </c>
      <c r="AH24" s="49">
        <f>IF(ISBLANK(AG24),"-",AG24-AG23)</f>
        <v>1156</v>
      </c>
      <c r="AI24" s="50">
        <f t="shared" si="8"/>
        <v>198.28473413379072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11241020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132</v>
      </c>
      <c r="P25" s="103">
        <v>141</v>
      </c>
      <c r="Q25" s="103">
        <v>17032171</v>
      </c>
      <c r="R25" s="46">
        <f t="shared" si="4"/>
        <v>6032</v>
      </c>
      <c r="S25" s="47">
        <f t="shared" si="5"/>
        <v>144.768</v>
      </c>
      <c r="T25" s="47">
        <f t="shared" si="6"/>
        <v>6.032</v>
      </c>
      <c r="U25" s="104">
        <v>4.9000000000000004</v>
      </c>
      <c r="V25" s="104">
        <f t="shared" si="7"/>
        <v>4.9000000000000004</v>
      </c>
      <c r="W25" s="105" t="s">
        <v>127</v>
      </c>
      <c r="X25" s="107">
        <v>1067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50052284</v>
      </c>
      <c r="AH25" s="49">
        <f t="shared" si="9"/>
        <v>1205</v>
      </c>
      <c r="AI25" s="50">
        <f t="shared" si="8"/>
        <v>199.76790450928382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11241020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131</v>
      </c>
      <c r="P26" s="103">
        <v>143</v>
      </c>
      <c r="Q26" s="103">
        <v>17038205</v>
      </c>
      <c r="R26" s="46">
        <f t="shared" si="4"/>
        <v>6034</v>
      </c>
      <c r="S26" s="47">
        <f t="shared" si="5"/>
        <v>144.816</v>
      </c>
      <c r="T26" s="47">
        <f t="shared" si="6"/>
        <v>6.0339999999999998</v>
      </c>
      <c r="U26" s="104">
        <v>4.3</v>
      </c>
      <c r="V26" s="104">
        <f t="shared" si="7"/>
        <v>4.3</v>
      </c>
      <c r="W26" s="105" t="s">
        <v>127</v>
      </c>
      <c r="X26" s="107">
        <v>1066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50053486</v>
      </c>
      <c r="AH26" s="49">
        <f t="shared" si="9"/>
        <v>1202</v>
      </c>
      <c r="AI26" s="50">
        <f t="shared" si="8"/>
        <v>199.20450778919457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11241020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137</v>
      </c>
      <c r="Q27" s="103">
        <v>17044107</v>
      </c>
      <c r="R27" s="46">
        <f t="shared" si="4"/>
        <v>5902</v>
      </c>
      <c r="S27" s="47">
        <f t="shared" si="5"/>
        <v>141.648</v>
      </c>
      <c r="T27" s="47">
        <f t="shared" si="6"/>
        <v>5.9020000000000001</v>
      </c>
      <c r="U27" s="104">
        <v>3.7</v>
      </c>
      <c r="V27" s="104">
        <f t="shared" si="7"/>
        <v>3.7</v>
      </c>
      <c r="W27" s="105" t="s">
        <v>127</v>
      </c>
      <c r="X27" s="107">
        <v>1066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50054685</v>
      </c>
      <c r="AH27" s="49">
        <f t="shared" si="9"/>
        <v>1199</v>
      </c>
      <c r="AI27" s="50">
        <f t="shared" si="8"/>
        <v>203.15147407658421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11241020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140</v>
      </c>
      <c r="Q28" s="103">
        <v>17050027</v>
      </c>
      <c r="R28" s="46">
        <f t="shared" si="4"/>
        <v>5920</v>
      </c>
      <c r="S28" s="47">
        <f t="shared" si="5"/>
        <v>142.08000000000001</v>
      </c>
      <c r="T28" s="47">
        <f t="shared" si="6"/>
        <v>5.92</v>
      </c>
      <c r="U28" s="104">
        <v>3.2</v>
      </c>
      <c r="V28" s="104">
        <f t="shared" si="7"/>
        <v>3.2</v>
      </c>
      <c r="W28" s="105" t="s">
        <v>127</v>
      </c>
      <c r="X28" s="107">
        <v>1045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50055880</v>
      </c>
      <c r="AH28" s="49">
        <f t="shared" si="9"/>
        <v>1195</v>
      </c>
      <c r="AI28" s="50">
        <f t="shared" si="8"/>
        <v>201.8581081081081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11241020</v>
      </c>
      <c r="AQ28" s="107">
        <f t="shared" si="1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134</v>
      </c>
      <c r="P29" s="103">
        <v>138</v>
      </c>
      <c r="Q29" s="103">
        <v>17055840</v>
      </c>
      <c r="R29" s="46">
        <f t="shared" si="4"/>
        <v>5813</v>
      </c>
      <c r="S29" s="47">
        <f t="shared" si="5"/>
        <v>139.512</v>
      </c>
      <c r="T29" s="47">
        <f t="shared" si="6"/>
        <v>5.8129999999999997</v>
      </c>
      <c r="U29" s="104">
        <v>2.9</v>
      </c>
      <c r="V29" s="104">
        <f t="shared" si="7"/>
        <v>2.9</v>
      </c>
      <c r="W29" s="105" t="s">
        <v>127</v>
      </c>
      <c r="X29" s="107">
        <v>1025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50057057</v>
      </c>
      <c r="AH29" s="49">
        <f t="shared" si="9"/>
        <v>1177</v>
      </c>
      <c r="AI29" s="50">
        <f t="shared" si="8"/>
        <v>202.47720626182695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11241020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136</v>
      </c>
      <c r="P30" s="103">
        <v>141</v>
      </c>
      <c r="Q30" s="103">
        <v>17061630</v>
      </c>
      <c r="R30" s="46">
        <f t="shared" si="4"/>
        <v>5790</v>
      </c>
      <c r="S30" s="47">
        <f t="shared" si="5"/>
        <v>138.96</v>
      </c>
      <c r="T30" s="47">
        <f t="shared" si="6"/>
        <v>5.79</v>
      </c>
      <c r="U30" s="104">
        <v>2.7</v>
      </c>
      <c r="V30" s="104">
        <f t="shared" si="7"/>
        <v>2.7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50058228</v>
      </c>
      <c r="AH30" s="49">
        <f t="shared" si="9"/>
        <v>1171</v>
      </c>
      <c r="AI30" s="50">
        <f t="shared" si="8"/>
        <v>202.24525043177894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11241020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138</v>
      </c>
      <c r="Q31" s="103">
        <v>17067359</v>
      </c>
      <c r="R31" s="46">
        <f t="shared" si="4"/>
        <v>5729</v>
      </c>
      <c r="S31" s="47">
        <f t="shared" si="5"/>
        <v>137.49600000000001</v>
      </c>
      <c r="T31" s="47">
        <f t="shared" si="6"/>
        <v>5.7290000000000001</v>
      </c>
      <c r="U31" s="104">
        <v>2.4</v>
      </c>
      <c r="V31" s="104">
        <f t="shared" si="7"/>
        <v>2.4</v>
      </c>
      <c r="W31" s="105" t="s">
        <v>127</v>
      </c>
      <c r="X31" s="107">
        <v>1026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50059402</v>
      </c>
      <c r="AH31" s="49">
        <f t="shared" si="9"/>
        <v>1174</v>
      </c>
      <c r="AI31" s="50">
        <f t="shared" si="8"/>
        <v>204.9223250130913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11241020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136</v>
      </c>
      <c r="P32" s="103">
        <v>130</v>
      </c>
      <c r="Q32" s="103">
        <v>17072667</v>
      </c>
      <c r="R32" s="46">
        <f t="shared" si="4"/>
        <v>5308</v>
      </c>
      <c r="S32" s="47">
        <f t="shared" si="5"/>
        <v>127.392</v>
      </c>
      <c r="T32" s="47">
        <f t="shared" si="6"/>
        <v>5.3079999999999998</v>
      </c>
      <c r="U32" s="104">
        <v>2.4</v>
      </c>
      <c r="V32" s="104">
        <f t="shared" si="7"/>
        <v>2.4</v>
      </c>
      <c r="W32" s="105" t="s">
        <v>127</v>
      </c>
      <c r="X32" s="107">
        <v>1004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50060469</v>
      </c>
      <c r="AH32" s="49">
        <f t="shared" si="9"/>
        <v>1067</v>
      </c>
      <c r="AI32" s="50">
        <f t="shared" si="8"/>
        <v>201.01733232856066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11241020</v>
      </c>
      <c r="AQ32" s="107">
        <f t="shared" si="1"/>
        <v>0</v>
      </c>
      <c r="AR32" s="53">
        <v>1.27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133</v>
      </c>
      <c r="P33" s="103">
        <v>126</v>
      </c>
      <c r="Q33" s="103">
        <v>17078122</v>
      </c>
      <c r="R33" s="46">
        <f t="shared" si="4"/>
        <v>5455</v>
      </c>
      <c r="S33" s="47">
        <f t="shared" si="5"/>
        <v>130.91999999999999</v>
      </c>
      <c r="T33" s="47">
        <f t="shared" si="6"/>
        <v>5.4550000000000001</v>
      </c>
      <c r="U33" s="104">
        <v>2.5</v>
      </c>
      <c r="V33" s="104">
        <f t="shared" si="7"/>
        <v>2.5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50061537</v>
      </c>
      <c r="AH33" s="49">
        <f t="shared" si="9"/>
        <v>1068</v>
      </c>
      <c r="AI33" s="50">
        <f t="shared" si="8"/>
        <v>195.78368469294224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0.2</v>
      </c>
      <c r="AP33" s="107">
        <v>11241162</v>
      </c>
      <c r="AQ33" s="107">
        <f t="shared" si="1"/>
        <v>142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139</v>
      </c>
      <c r="P34" s="103">
        <v>121</v>
      </c>
      <c r="Q34" s="103">
        <v>17083242</v>
      </c>
      <c r="R34" s="46">
        <f t="shared" si="4"/>
        <v>5120</v>
      </c>
      <c r="S34" s="47">
        <f t="shared" si="5"/>
        <v>122.88</v>
      </c>
      <c r="T34" s="47">
        <f t="shared" si="6"/>
        <v>5.12</v>
      </c>
      <c r="U34" s="104">
        <v>2.9</v>
      </c>
      <c r="V34" s="104">
        <f t="shared" si="7"/>
        <v>2.9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50062630</v>
      </c>
      <c r="AH34" s="49">
        <f t="shared" si="9"/>
        <v>1093</v>
      </c>
      <c r="AI34" s="50">
        <f t="shared" si="8"/>
        <v>213.4765625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0.2</v>
      </c>
      <c r="AP34" s="107">
        <v>11241624</v>
      </c>
      <c r="AQ34" s="107">
        <f t="shared" si="1"/>
        <v>462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132904</v>
      </c>
      <c r="S35" s="65">
        <f>AVERAGE(S11:S34)</f>
        <v>132.90400000000002</v>
      </c>
      <c r="T35" s="65">
        <f>SUM(T11:T34)</f>
        <v>132.904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26748</v>
      </c>
      <c r="AH35" s="67">
        <f>SUM(AH11:AH34)</f>
        <v>26748</v>
      </c>
      <c r="AI35" s="68">
        <f>$AH$35/$T35</f>
        <v>201.25805092397522</v>
      </c>
      <c r="AJ35" s="95"/>
      <c r="AK35" s="95"/>
      <c r="AL35" s="95"/>
      <c r="AM35" s="95"/>
      <c r="AN35" s="95"/>
      <c r="AO35" s="69"/>
      <c r="AP35" s="70">
        <f>AP34-AP10</f>
        <v>2765</v>
      </c>
      <c r="AQ35" s="71">
        <f>SUM(AQ11:AQ34)</f>
        <v>2765</v>
      </c>
      <c r="AR35" s="72">
        <f>AVERAGE(AR11:AR34)</f>
        <v>1.1716666666666666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170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184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185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176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30" priority="36" operator="containsText" text="N/A">
      <formula>NOT(ISERROR(SEARCH("N/A",X11)))</formula>
    </cfRule>
    <cfRule type="cellIs" dxfId="929" priority="49" operator="equal">
      <formula>0</formula>
    </cfRule>
  </conditionalFormatting>
  <conditionalFormatting sqref="AC11:AE34 X11:Y34 AA11:AA34">
    <cfRule type="cellIs" dxfId="928" priority="48" operator="greaterThanOrEqual">
      <formula>1185</formula>
    </cfRule>
  </conditionalFormatting>
  <conditionalFormatting sqref="AC11:AE34 X11:Y34 AA11:AA34">
    <cfRule type="cellIs" dxfId="927" priority="47" operator="between">
      <formula>0.1</formula>
      <formula>1184</formula>
    </cfRule>
  </conditionalFormatting>
  <conditionalFormatting sqref="X8">
    <cfRule type="cellIs" dxfId="926" priority="46" operator="equal">
      <formula>0</formula>
    </cfRule>
  </conditionalFormatting>
  <conditionalFormatting sqref="X8">
    <cfRule type="cellIs" dxfId="925" priority="45" operator="greaterThan">
      <formula>1179</formula>
    </cfRule>
  </conditionalFormatting>
  <conditionalFormatting sqref="X8">
    <cfRule type="cellIs" dxfId="924" priority="44" operator="greaterThan">
      <formula>99</formula>
    </cfRule>
  </conditionalFormatting>
  <conditionalFormatting sqref="X8">
    <cfRule type="cellIs" dxfId="923" priority="43" operator="greaterThan">
      <formula>0.99</formula>
    </cfRule>
  </conditionalFormatting>
  <conditionalFormatting sqref="AB8">
    <cfRule type="cellIs" dxfId="922" priority="42" operator="equal">
      <formula>0</formula>
    </cfRule>
  </conditionalFormatting>
  <conditionalFormatting sqref="AB8">
    <cfRule type="cellIs" dxfId="921" priority="41" operator="greaterThan">
      <formula>1179</formula>
    </cfRule>
  </conditionalFormatting>
  <conditionalFormatting sqref="AB8">
    <cfRule type="cellIs" dxfId="920" priority="40" operator="greaterThan">
      <formula>99</formula>
    </cfRule>
  </conditionalFormatting>
  <conditionalFormatting sqref="AB8">
    <cfRule type="cellIs" dxfId="919" priority="39" operator="greaterThan">
      <formula>0.99</formula>
    </cfRule>
  </conditionalFormatting>
  <conditionalFormatting sqref="AH11:AH31">
    <cfRule type="cellIs" dxfId="918" priority="37" operator="greaterThan">
      <formula>$AH$8</formula>
    </cfRule>
    <cfRule type="cellIs" dxfId="917" priority="38" operator="greaterThan">
      <formula>$AH$8</formula>
    </cfRule>
  </conditionalFormatting>
  <conditionalFormatting sqref="AB11:AB34">
    <cfRule type="containsText" dxfId="916" priority="32" operator="containsText" text="N/A">
      <formula>NOT(ISERROR(SEARCH("N/A",AB11)))</formula>
    </cfRule>
    <cfRule type="cellIs" dxfId="915" priority="35" operator="equal">
      <formula>0</formula>
    </cfRule>
  </conditionalFormatting>
  <conditionalFormatting sqref="AB11:AB34">
    <cfRule type="cellIs" dxfId="914" priority="34" operator="greaterThanOrEqual">
      <formula>1185</formula>
    </cfRule>
  </conditionalFormatting>
  <conditionalFormatting sqref="AB11:AB34">
    <cfRule type="cellIs" dxfId="913" priority="33" operator="between">
      <formula>0.1</formula>
      <formula>1184</formula>
    </cfRule>
  </conditionalFormatting>
  <conditionalFormatting sqref="AO11:AO34 AN11:AN35">
    <cfRule type="cellIs" dxfId="912" priority="31" operator="equal">
      <formula>0</formula>
    </cfRule>
  </conditionalFormatting>
  <conditionalFormatting sqref="AO11:AO34 AN11:AN35">
    <cfRule type="cellIs" dxfId="911" priority="30" operator="greaterThan">
      <formula>1179</formula>
    </cfRule>
  </conditionalFormatting>
  <conditionalFormatting sqref="AO11:AO34 AN11:AN35">
    <cfRule type="cellIs" dxfId="910" priority="29" operator="greaterThan">
      <formula>99</formula>
    </cfRule>
  </conditionalFormatting>
  <conditionalFormatting sqref="AO11:AO34 AN11:AN35">
    <cfRule type="cellIs" dxfId="909" priority="28" operator="greaterThan">
      <formula>0.99</formula>
    </cfRule>
  </conditionalFormatting>
  <conditionalFormatting sqref="AQ11:AQ34">
    <cfRule type="cellIs" dxfId="908" priority="27" operator="equal">
      <formula>0</formula>
    </cfRule>
  </conditionalFormatting>
  <conditionalFormatting sqref="AQ11:AQ34">
    <cfRule type="cellIs" dxfId="907" priority="26" operator="greaterThan">
      <formula>1179</formula>
    </cfRule>
  </conditionalFormatting>
  <conditionalFormatting sqref="AQ11:AQ34">
    <cfRule type="cellIs" dxfId="906" priority="25" operator="greaterThan">
      <formula>99</formula>
    </cfRule>
  </conditionalFormatting>
  <conditionalFormatting sqref="AQ11:AQ34">
    <cfRule type="cellIs" dxfId="905" priority="24" operator="greaterThan">
      <formula>0.99</formula>
    </cfRule>
  </conditionalFormatting>
  <conditionalFormatting sqref="Z11:Z34">
    <cfRule type="containsText" dxfId="904" priority="20" operator="containsText" text="N/A">
      <formula>NOT(ISERROR(SEARCH("N/A",Z11)))</formula>
    </cfRule>
    <cfRule type="cellIs" dxfId="903" priority="23" operator="equal">
      <formula>0</formula>
    </cfRule>
  </conditionalFormatting>
  <conditionalFormatting sqref="Z11:Z34">
    <cfRule type="cellIs" dxfId="902" priority="22" operator="greaterThanOrEqual">
      <formula>1185</formula>
    </cfRule>
  </conditionalFormatting>
  <conditionalFormatting sqref="Z11:Z34">
    <cfRule type="cellIs" dxfId="901" priority="21" operator="between">
      <formula>0.1</formula>
      <formula>1184</formula>
    </cfRule>
  </conditionalFormatting>
  <conditionalFormatting sqref="AJ11:AN35">
    <cfRule type="cellIs" dxfId="900" priority="19" operator="equal">
      <formula>0</formula>
    </cfRule>
  </conditionalFormatting>
  <conditionalFormatting sqref="AJ11:AN35">
    <cfRule type="cellIs" dxfId="899" priority="18" operator="greaterThan">
      <formula>1179</formula>
    </cfRule>
  </conditionalFormatting>
  <conditionalFormatting sqref="AJ11:AN35">
    <cfRule type="cellIs" dxfId="898" priority="17" operator="greaterThan">
      <formula>99</formula>
    </cfRule>
  </conditionalFormatting>
  <conditionalFormatting sqref="AJ11:AN35">
    <cfRule type="cellIs" dxfId="897" priority="16" operator="greaterThan">
      <formula>0.99</formula>
    </cfRule>
  </conditionalFormatting>
  <conditionalFormatting sqref="AP11:AP34">
    <cfRule type="cellIs" dxfId="896" priority="15" operator="equal">
      <formula>0</formula>
    </cfRule>
  </conditionalFormatting>
  <conditionalFormatting sqref="AP11:AP34">
    <cfRule type="cellIs" dxfId="895" priority="14" operator="greaterThan">
      <formula>1179</formula>
    </cfRule>
  </conditionalFormatting>
  <conditionalFormatting sqref="AP11:AP34">
    <cfRule type="cellIs" dxfId="894" priority="13" operator="greaterThan">
      <formula>99</formula>
    </cfRule>
  </conditionalFormatting>
  <conditionalFormatting sqref="AP11:AP34">
    <cfRule type="cellIs" dxfId="893" priority="12" operator="greaterThan">
      <formula>0.99</formula>
    </cfRule>
  </conditionalFormatting>
  <conditionalFormatting sqref="AH32:AH34">
    <cfRule type="cellIs" dxfId="892" priority="10" operator="greaterThan">
      <formula>$AH$8</formula>
    </cfRule>
    <cfRule type="cellIs" dxfId="891" priority="11" operator="greaterThan">
      <formula>$AH$8</formula>
    </cfRule>
  </conditionalFormatting>
  <conditionalFormatting sqref="AI11:AI34">
    <cfRule type="cellIs" dxfId="890" priority="9" operator="greaterThan">
      <formula>$AI$8</formula>
    </cfRule>
  </conditionalFormatting>
  <conditionalFormatting sqref="AL32:AN34 AK17:AK34 AK23:AL23 AL11:AL34">
    <cfRule type="cellIs" dxfId="889" priority="8" operator="equal">
      <formula>0</formula>
    </cfRule>
  </conditionalFormatting>
  <conditionalFormatting sqref="AL32:AN34 AK17:AK34 AK23:AL23 AL11:AL34">
    <cfRule type="cellIs" dxfId="888" priority="7" operator="greaterThan">
      <formula>1179</formula>
    </cfRule>
  </conditionalFormatting>
  <conditionalFormatting sqref="AL32:AN34 AK17:AK34 AK23:AL23 AL11:AL34">
    <cfRule type="cellIs" dxfId="887" priority="6" operator="greaterThan">
      <formula>99</formula>
    </cfRule>
  </conditionalFormatting>
  <conditionalFormatting sqref="AL32:AN34 AK17:AK34 AK23:AL23 AL11:AL34">
    <cfRule type="cellIs" dxfId="886" priority="5" operator="greaterThan">
      <formula>0.99</formula>
    </cfRule>
  </conditionalFormatting>
  <conditionalFormatting sqref="AM16:AM34">
    <cfRule type="cellIs" dxfId="885" priority="4" operator="equal">
      <formula>0</formula>
    </cfRule>
  </conditionalFormatting>
  <conditionalFormatting sqref="AM16:AM34">
    <cfRule type="cellIs" dxfId="884" priority="3" operator="greaterThan">
      <formula>1179</formula>
    </cfRule>
  </conditionalFormatting>
  <conditionalFormatting sqref="AM16:AM34">
    <cfRule type="cellIs" dxfId="883" priority="2" operator="greaterThan">
      <formula>99</formula>
    </cfRule>
  </conditionalFormatting>
  <conditionalFormatting sqref="AM16:AM34">
    <cfRule type="cellIs" dxfId="88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7030A0"/>
  </sheetPr>
  <dimension ref="A2:AY96"/>
  <sheetViews>
    <sheetView showWhiteSpace="0" topLeftCell="A22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42626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27328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12'!Q34</f>
        <v>17083242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12'!AG34</f>
        <v>50062630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12'!AP34</f>
        <v>11241624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109</v>
      </c>
      <c r="Q11" s="103">
        <v>17087686</v>
      </c>
      <c r="R11" s="46">
        <f>IF(ISBLANK(Q11),"-",Q11-Q10)</f>
        <v>4444</v>
      </c>
      <c r="S11" s="47">
        <f>R11*24/1000</f>
        <v>106.65600000000001</v>
      </c>
      <c r="T11" s="47">
        <f>R11/1000</f>
        <v>4.444</v>
      </c>
      <c r="U11" s="104">
        <v>4.0999999999999996</v>
      </c>
      <c r="V11" s="104">
        <f>U11</f>
        <v>4.0999999999999996</v>
      </c>
      <c r="W11" s="105" t="s">
        <v>131</v>
      </c>
      <c r="X11" s="107">
        <v>0</v>
      </c>
      <c r="Y11" s="107">
        <v>0</v>
      </c>
      <c r="Z11" s="107">
        <v>1147</v>
      </c>
      <c r="AA11" s="107">
        <v>1185</v>
      </c>
      <c r="AB11" s="107">
        <v>1146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50063577</v>
      </c>
      <c r="AH11" s="49">
        <f>IF(ISBLANK(AG11),"-",AG11-AG10)</f>
        <v>947</v>
      </c>
      <c r="AI11" s="50">
        <f>AH11/T11</f>
        <v>213.09630963096311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0.75</v>
      </c>
      <c r="AP11" s="107">
        <v>11242267</v>
      </c>
      <c r="AQ11" s="107">
        <f t="shared" ref="AQ11:AQ34" si="1">AP11-AP10</f>
        <v>643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103</v>
      </c>
      <c r="Q12" s="103">
        <v>17092166</v>
      </c>
      <c r="R12" s="46">
        <f t="shared" ref="R12:R34" si="4">IF(ISBLANK(Q12),"-",Q12-Q11)</f>
        <v>4480</v>
      </c>
      <c r="S12" s="47">
        <f t="shared" ref="S12:S34" si="5">R12*24/1000</f>
        <v>107.52</v>
      </c>
      <c r="T12" s="47">
        <f t="shared" ref="T12:T34" si="6">R12/1000</f>
        <v>4.4800000000000004</v>
      </c>
      <c r="U12" s="104">
        <v>6.3</v>
      </c>
      <c r="V12" s="104">
        <f t="shared" ref="V12:V34" si="7">U12</f>
        <v>6.3</v>
      </c>
      <c r="W12" s="105" t="s">
        <v>131</v>
      </c>
      <c r="X12" s="107">
        <v>0</v>
      </c>
      <c r="Y12" s="107">
        <v>0</v>
      </c>
      <c r="Z12" s="107">
        <v>1147</v>
      </c>
      <c r="AA12" s="107">
        <v>1185</v>
      </c>
      <c r="AB12" s="107">
        <v>1146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50064497</v>
      </c>
      <c r="AH12" s="49">
        <f>IF(ISBLANK(AG12),"-",AG12-AG11)</f>
        <v>920</v>
      </c>
      <c r="AI12" s="50">
        <f t="shared" ref="AI12:AI34" si="8">AH12/T12</f>
        <v>205.35714285714283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0.75</v>
      </c>
      <c r="AP12" s="107">
        <v>11242877</v>
      </c>
      <c r="AQ12" s="107">
        <f t="shared" si="1"/>
        <v>610</v>
      </c>
      <c r="AR12" s="110">
        <v>1.18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135</v>
      </c>
      <c r="P13" s="103">
        <v>107</v>
      </c>
      <c r="Q13" s="103">
        <v>17096716</v>
      </c>
      <c r="R13" s="46">
        <f t="shared" si="4"/>
        <v>4550</v>
      </c>
      <c r="S13" s="47">
        <f t="shared" si="5"/>
        <v>109.2</v>
      </c>
      <c r="T13" s="47">
        <f t="shared" si="6"/>
        <v>4.55</v>
      </c>
      <c r="U13" s="104">
        <v>7.5</v>
      </c>
      <c r="V13" s="104">
        <f t="shared" si="7"/>
        <v>7.5</v>
      </c>
      <c r="W13" s="105" t="s">
        <v>131</v>
      </c>
      <c r="X13" s="107">
        <v>0</v>
      </c>
      <c r="Y13" s="107">
        <v>0</v>
      </c>
      <c r="Z13" s="107">
        <v>1147</v>
      </c>
      <c r="AA13" s="107">
        <v>1185</v>
      </c>
      <c r="AB13" s="107">
        <v>1146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50065593</v>
      </c>
      <c r="AH13" s="49">
        <f>IF(ISBLANK(AG13),"-",AG13-AG12)</f>
        <v>1096</v>
      </c>
      <c r="AI13" s="50">
        <f t="shared" si="8"/>
        <v>240.87912087912088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0.75</v>
      </c>
      <c r="AP13" s="107">
        <v>11243537</v>
      </c>
      <c r="AQ13" s="107">
        <f t="shared" si="1"/>
        <v>660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129</v>
      </c>
      <c r="P14" s="103">
        <v>118</v>
      </c>
      <c r="Q14" s="103">
        <v>17101269</v>
      </c>
      <c r="R14" s="46">
        <f t="shared" si="4"/>
        <v>4553</v>
      </c>
      <c r="S14" s="47">
        <f t="shared" si="5"/>
        <v>109.27200000000001</v>
      </c>
      <c r="T14" s="47">
        <f t="shared" si="6"/>
        <v>4.5529999999999999</v>
      </c>
      <c r="U14" s="104">
        <v>8.9</v>
      </c>
      <c r="V14" s="104">
        <f t="shared" si="7"/>
        <v>8.9</v>
      </c>
      <c r="W14" s="105" t="s">
        <v>131</v>
      </c>
      <c r="X14" s="107">
        <v>0</v>
      </c>
      <c r="Y14" s="107">
        <v>0</v>
      </c>
      <c r="Z14" s="107">
        <v>1136</v>
      </c>
      <c r="AA14" s="107">
        <v>1185</v>
      </c>
      <c r="AB14" s="107">
        <v>1136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50066612</v>
      </c>
      <c r="AH14" s="49">
        <f t="shared" ref="AH14:AH34" si="9">IF(ISBLANK(AG14),"-",AG14-AG13)</f>
        <v>1019</v>
      </c>
      <c r="AI14" s="50">
        <f t="shared" si="8"/>
        <v>223.80847792664179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0.75</v>
      </c>
      <c r="AP14" s="107">
        <v>11244217</v>
      </c>
      <c r="AQ14" s="107">
        <f>AP14-AP13</f>
        <v>680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131</v>
      </c>
      <c r="P15" s="103">
        <v>124</v>
      </c>
      <c r="Q15" s="103">
        <v>17105966</v>
      </c>
      <c r="R15" s="46">
        <f t="shared" si="4"/>
        <v>4697</v>
      </c>
      <c r="S15" s="47">
        <f t="shared" si="5"/>
        <v>112.72799999999999</v>
      </c>
      <c r="T15" s="47">
        <f t="shared" si="6"/>
        <v>4.6970000000000001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1136</v>
      </c>
      <c r="AA15" s="107">
        <v>1185</v>
      </c>
      <c r="AB15" s="107">
        <v>1136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50067671</v>
      </c>
      <c r="AH15" s="49">
        <f t="shared" si="9"/>
        <v>1059</v>
      </c>
      <c r="AI15" s="50">
        <f t="shared" si="8"/>
        <v>225.46306152863531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0.75</v>
      </c>
      <c r="AP15" s="107">
        <v>11244397</v>
      </c>
      <c r="AQ15" s="107">
        <f>AP15-AP14</f>
        <v>180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142</v>
      </c>
      <c r="P16" s="103">
        <v>139</v>
      </c>
      <c r="Q16" s="103">
        <v>17112209</v>
      </c>
      <c r="R16" s="46">
        <f t="shared" si="4"/>
        <v>6243</v>
      </c>
      <c r="S16" s="47">
        <f t="shared" si="5"/>
        <v>149.83199999999999</v>
      </c>
      <c r="T16" s="47">
        <f t="shared" si="6"/>
        <v>6.2430000000000003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50068933</v>
      </c>
      <c r="AH16" s="49">
        <f t="shared" si="9"/>
        <v>1262</v>
      </c>
      <c r="AI16" s="50">
        <f t="shared" si="8"/>
        <v>202.14640397244912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11244397</v>
      </c>
      <c r="AQ16" s="107">
        <f>AP16-AP15</f>
        <v>0</v>
      </c>
      <c r="AR16" s="53">
        <v>1.02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133</v>
      </c>
      <c r="P17" s="103">
        <v>140</v>
      </c>
      <c r="Q17" s="103">
        <v>17118466</v>
      </c>
      <c r="R17" s="46">
        <f t="shared" si="4"/>
        <v>6257</v>
      </c>
      <c r="S17" s="47">
        <f t="shared" si="5"/>
        <v>150.16800000000001</v>
      </c>
      <c r="T17" s="47">
        <f t="shared" si="6"/>
        <v>6.2569999999999997</v>
      </c>
      <c r="U17" s="104">
        <v>8.9</v>
      </c>
      <c r="V17" s="104">
        <f t="shared" si="7"/>
        <v>8.9</v>
      </c>
      <c r="W17" s="105" t="s">
        <v>127</v>
      </c>
      <c r="X17" s="107">
        <v>0</v>
      </c>
      <c r="Y17" s="107">
        <v>1047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50070146</v>
      </c>
      <c r="AH17" s="49">
        <f t="shared" si="9"/>
        <v>1213</v>
      </c>
      <c r="AI17" s="50">
        <f t="shared" si="8"/>
        <v>193.86287358158864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11244397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132</v>
      </c>
      <c r="P18" s="103">
        <v>143</v>
      </c>
      <c r="Q18" s="103">
        <v>17124556</v>
      </c>
      <c r="R18" s="46">
        <f t="shared" si="4"/>
        <v>6090</v>
      </c>
      <c r="S18" s="47">
        <f t="shared" si="5"/>
        <v>146.16</v>
      </c>
      <c r="T18" s="47">
        <f t="shared" si="6"/>
        <v>6.09</v>
      </c>
      <c r="U18" s="104">
        <v>8.5</v>
      </c>
      <c r="V18" s="104">
        <f t="shared" si="7"/>
        <v>8.5</v>
      </c>
      <c r="W18" s="105" t="s">
        <v>127</v>
      </c>
      <c r="X18" s="107">
        <v>0</v>
      </c>
      <c r="Y18" s="107">
        <v>1047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50071336</v>
      </c>
      <c r="AH18" s="49">
        <f t="shared" si="9"/>
        <v>1190</v>
      </c>
      <c r="AI18" s="50">
        <f t="shared" si="8"/>
        <v>195.40229885057471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11244397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133</v>
      </c>
      <c r="P19" s="103">
        <v>143</v>
      </c>
      <c r="Q19" s="103">
        <v>17130772</v>
      </c>
      <c r="R19" s="46">
        <f t="shared" si="4"/>
        <v>6216</v>
      </c>
      <c r="S19" s="47">
        <f t="shared" si="5"/>
        <v>149.184</v>
      </c>
      <c r="T19" s="47">
        <f t="shared" si="6"/>
        <v>6.2160000000000002</v>
      </c>
      <c r="U19" s="104">
        <v>7.8</v>
      </c>
      <c r="V19" s="104">
        <f t="shared" si="7"/>
        <v>7.8</v>
      </c>
      <c r="W19" s="105" t="s">
        <v>127</v>
      </c>
      <c r="X19" s="107">
        <v>0</v>
      </c>
      <c r="Y19" s="107">
        <v>1047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50072543</v>
      </c>
      <c r="AH19" s="49">
        <f t="shared" si="9"/>
        <v>1207</v>
      </c>
      <c r="AI19" s="50">
        <f t="shared" si="8"/>
        <v>194.17631917631917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11244397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133</v>
      </c>
      <c r="P20" s="103">
        <v>145</v>
      </c>
      <c r="Q20" s="103">
        <v>17136872</v>
      </c>
      <c r="R20" s="46">
        <f t="shared" si="4"/>
        <v>6100</v>
      </c>
      <c r="S20" s="47">
        <f t="shared" si="5"/>
        <v>146.4</v>
      </c>
      <c r="T20" s="47">
        <f t="shared" si="6"/>
        <v>6.1</v>
      </c>
      <c r="U20" s="104">
        <v>7.2</v>
      </c>
      <c r="V20" s="104">
        <f t="shared" si="7"/>
        <v>7.2</v>
      </c>
      <c r="W20" s="105" t="s">
        <v>127</v>
      </c>
      <c r="X20" s="107">
        <v>0</v>
      </c>
      <c r="Y20" s="107">
        <v>1047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50073663</v>
      </c>
      <c r="AH20" s="49">
        <f t="shared" si="9"/>
        <v>1120</v>
      </c>
      <c r="AI20" s="50">
        <f t="shared" si="8"/>
        <v>183.6065573770492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11244397</v>
      </c>
      <c r="AQ20" s="107">
        <v>0</v>
      </c>
      <c r="AR20" s="53">
        <v>1.0900000000000001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136</v>
      </c>
      <c r="P21" s="103">
        <v>143</v>
      </c>
      <c r="Q21" s="103">
        <v>17143023</v>
      </c>
      <c r="R21" s="46">
        <f t="shared" si="4"/>
        <v>6151</v>
      </c>
      <c r="S21" s="47">
        <f t="shared" si="5"/>
        <v>147.624</v>
      </c>
      <c r="T21" s="47">
        <f t="shared" si="6"/>
        <v>6.1509999999999998</v>
      </c>
      <c r="U21" s="104">
        <v>6.7</v>
      </c>
      <c r="V21" s="104">
        <f t="shared" si="7"/>
        <v>6.7</v>
      </c>
      <c r="W21" s="105" t="s">
        <v>127</v>
      </c>
      <c r="X21" s="107">
        <v>0</v>
      </c>
      <c r="Y21" s="107">
        <v>1047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50074941</v>
      </c>
      <c r="AH21" s="49">
        <f t="shared" si="9"/>
        <v>1278</v>
      </c>
      <c r="AI21" s="50">
        <f t="shared" si="8"/>
        <v>207.77109413103562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11244397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133</v>
      </c>
      <c r="P22" s="103">
        <v>144</v>
      </c>
      <c r="Q22" s="103">
        <v>17149292</v>
      </c>
      <c r="R22" s="46">
        <f t="shared" si="4"/>
        <v>6269</v>
      </c>
      <c r="S22" s="47">
        <f t="shared" si="5"/>
        <v>150.45599999999999</v>
      </c>
      <c r="T22" s="47">
        <f t="shared" si="6"/>
        <v>6.2690000000000001</v>
      </c>
      <c r="U22" s="104">
        <v>6.1</v>
      </c>
      <c r="V22" s="104">
        <f t="shared" si="7"/>
        <v>6.1</v>
      </c>
      <c r="W22" s="105" t="s">
        <v>127</v>
      </c>
      <c r="X22" s="107">
        <v>0</v>
      </c>
      <c r="Y22" s="107">
        <v>1047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50076198</v>
      </c>
      <c r="AH22" s="49">
        <f t="shared" si="9"/>
        <v>1257</v>
      </c>
      <c r="AI22" s="50">
        <f t="shared" si="8"/>
        <v>200.51044823735842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11244397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133</v>
      </c>
      <c r="P23" s="103">
        <v>139</v>
      </c>
      <c r="Q23" s="103">
        <v>17154857</v>
      </c>
      <c r="R23" s="46">
        <f t="shared" si="4"/>
        <v>5565</v>
      </c>
      <c r="S23" s="47">
        <f t="shared" si="5"/>
        <v>133.56</v>
      </c>
      <c r="T23" s="47">
        <f t="shared" si="6"/>
        <v>5.5650000000000004</v>
      </c>
      <c r="U23" s="104">
        <v>5.7</v>
      </c>
      <c r="V23" s="104">
        <f t="shared" si="7"/>
        <v>5.7</v>
      </c>
      <c r="W23" s="105" t="s">
        <v>127</v>
      </c>
      <c r="X23" s="107">
        <v>0</v>
      </c>
      <c r="Y23" s="107">
        <v>1047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50077259</v>
      </c>
      <c r="AH23" s="49">
        <f t="shared" si="9"/>
        <v>1061</v>
      </c>
      <c r="AI23" s="50">
        <f t="shared" si="8"/>
        <v>190.65588499550762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11244397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135</v>
      </c>
      <c r="P24" s="103">
        <v>132</v>
      </c>
      <c r="Q24" s="103">
        <v>17160551</v>
      </c>
      <c r="R24" s="46">
        <f t="shared" si="4"/>
        <v>5694</v>
      </c>
      <c r="S24" s="47">
        <f t="shared" si="5"/>
        <v>136.65600000000001</v>
      </c>
      <c r="T24" s="47">
        <f t="shared" si="6"/>
        <v>5.694</v>
      </c>
      <c r="U24" s="104">
        <v>5.4</v>
      </c>
      <c r="V24" s="104">
        <f t="shared" si="7"/>
        <v>5.4</v>
      </c>
      <c r="W24" s="105" t="s">
        <v>127</v>
      </c>
      <c r="X24" s="107">
        <v>0</v>
      </c>
      <c r="Y24" s="107">
        <v>1005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50078424</v>
      </c>
      <c r="AH24" s="49">
        <f>IF(ISBLANK(AG24),"-",AG24-AG23)</f>
        <v>1165</v>
      </c>
      <c r="AI24" s="50">
        <f t="shared" si="8"/>
        <v>204.60133473832104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11244397</v>
      </c>
      <c r="AQ24" s="107">
        <f t="shared" si="1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135</v>
      </c>
      <c r="P25" s="103">
        <v>131</v>
      </c>
      <c r="Q25" s="103">
        <v>17166345</v>
      </c>
      <c r="R25" s="46">
        <f t="shared" si="4"/>
        <v>5794</v>
      </c>
      <c r="S25" s="47">
        <f t="shared" si="5"/>
        <v>139.05600000000001</v>
      </c>
      <c r="T25" s="47">
        <f t="shared" si="6"/>
        <v>5.7939999999999996</v>
      </c>
      <c r="U25" s="104">
        <v>5.0999999999999996</v>
      </c>
      <c r="V25" s="104">
        <f t="shared" si="7"/>
        <v>5.0999999999999996</v>
      </c>
      <c r="W25" s="105" t="s">
        <v>127</v>
      </c>
      <c r="X25" s="107">
        <v>0</v>
      </c>
      <c r="Y25" s="107">
        <v>1005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50079584</v>
      </c>
      <c r="AH25" s="49">
        <f t="shared" si="9"/>
        <v>1160</v>
      </c>
      <c r="AI25" s="50">
        <f t="shared" si="8"/>
        <v>200.20711080428029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11244397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132</v>
      </c>
      <c r="Q26" s="103">
        <v>17172161</v>
      </c>
      <c r="R26" s="46">
        <f t="shared" si="4"/>
        <v>5816</v>
      </c>
      <c r="S26" s="47">
        <f t="shared" si="5"/>
        <v>139.584</v>
      </c>
      <c r="T26" s="47">
        <f t="shared" si="6"/>
        <v>5.8159999999999998</v>
      </c>
      <c r="U26" s="104">
        <v>4.9000000000000004</v>
      </c>
      <c r="V26" s="104">
        <f t="shared" si="7"/>
        <v>4.9000000000000004</v>
      </c>
      <c r="W26" s="105" t="s">
        <v>127</v>
      </c>
      <c r="X26" s="107">
        <v>0</v>
      </c>
      <c r="Y26" s="107">
        <v>1005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50080750</v>
      </c>
      <c r="AH26" s="49">
        <f t="shared" si="9"/>
        <v>1166</v>
      </c>
      <c r="AI26" s="50">
        <f t="shared" si="8"/>
        <v>200.48143053645117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11244397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137</v>
      </c>
      <c r="Q27" s="103">
        <v>17177993</v>
      </c>
      <c r="R27" s="46">
        <f t="shared" si="4"/>
        <v>5832</v>
      </c>
      <c r="S27" s="47">
        <f t="shared" si="5"/>
        <v>139.96799999999999</v>
      </c>
      <c r="T27" s="47">
        <f t="shared" si="6"/>
        <v>5.8319999999999999</v>
      </c>
      <c r="U27" s="104">
        <v>4.8</v>
      </c>
      <c r="V27" s="104">
        <f t="shared" si="7"/>
        <v>4.8</v>
      </c>
      <c r="W27" s="105" t="s">
        <v>127</v>
      </c>
      <c r="X27" s="107">
        <v>0</v>
      </c>
      <c r="Y27" s="107">
        <v>1026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50081921</v>
      </c>
      <c r="AH27" s="49">
        <f t="shared" si="9"/>
        <v>1171</v>
      </c>
      <c r="AI27" s="50">
        <f t="shared" si="8"/>
        <v>200.78875171467766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11244397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136</v>
      </c>
      <c r="P28" s="103">
        <v>136</v>
      </c>
      <c r="Q28" s="103">
        <v>17183785</v>
      </c>
      <c r="R28" s="46">
        <f t="shared" si="4"/>
        <v>5792</v>
      </c>
      <c r="S28" s="47">
        <f t="shared" si="5"/>
        <v>139.00800000000001</v>
      </c>
      <c r="T28" s="47">
        <f t="shared" si="6"/>
        <v>5.7919999999999998</v>
      </c>
      <c r="U28" s="104">
        <v>4.5</v>
      </c>
      <c r="V28" s="104">
        <f t="shared" si="7"/>
        <v>4.5</v>
      </c>
      <c r="W28" s="105" t="s">
        <v>127</v>
      </c>
      <c r="X28" s="107">
        <v>0</v>
      </c>
      <c r="Y28" s="107">
        <v>1005</v>
      </c>
      <c r="Z28" s="107">
        <v>1187</v>
      </c>
      <c r="AA28" s="107">
        <v>1185</v>
      </c>
      <c r="AB28" s="107">
        <v>1186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50083081</v>
      </c>
      <c r="AH28" s="49">
        <f t="shared" si="9"/>
        <v>1160</v>
      </c>
      <c r="AI28" s="50">
        <f t="shared" si="8"/>
        <v>200.27624309392266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11244397</v>
      </c>
      <c r="AQ28" s="107">
        <f t="shared" si="1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135</v>
      </c>
      <c r="P29" s="103">
        <v>137</v>
      </c>
      <c r="Q29" s="103">
        <v>17189644</v>
      </c>
      <c r="R29" s="46">
        <f t="shared" si="4"/>
        <v>5859</v>
      </c>
      <c r="S29" s="47">
        <f t="shared" si="5"/>
        <v>140.61600000000001</v>
      </c>
      <c r="T29" s="47">
        <f t="shared" si="6"/>
        <v>5.859</v>
      </c>
      <c r="U29" s="104">
        <v>4.2</v>
      </c>
      <c r="V29" s="104">
        <f t="shared" si="7"/>
        <v>4.2</v>
      </c>
      <c r="W29" s="105" t="s">
        <v>127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50084258</v>
      </c>
      <c r="AH29" s="49">
        <f t="shared" si="9"/>
        <v>1177</v>
      </c>
      <c r="AI29" s="50">
        <f t="shared" si="8"/>
        <v>200.88752346816864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11244397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136</v>
      </c>
      <c r="P30" s="103">
        <v>136</v>
      </c>
      <c r="Q30" s="103">
        <v>17195544</v>
      </c>
      <c r="R30" s="46">
        <f t="shared" si="4"/>
        <v>5900</v>
      </c>
      <c r="S30" s="47">
        <f t="shared" si="5"/>
        <v>141.6</v>
      </c>
      <c r="T30" s="47">
        <f t="shared" si="6"/>
        <v>5.9</v>
      </c>
      <c r="U30" s="104">
        <v>3.9</v>
      </c>
      <c r="V30" s="104">
        <f t="shared" si="7"/>
        <v>3.9</v>
      </c>
      <c r="W30" s="105" t="s">
        <v>127</v>
      </c>
      <c r="X30" s="107">
        <v>0</v>
      </c>
      <c r="Y30" s="107">
        <v>1005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50085434</v>
      </c>
      <c r="AH30" s="49">
        <f t="shared" si="9"/>
        <v>1176</v>
      </c>
      <c r="AI30" s="50">
        <f t="shared" si="8"/>
        <v>199.32203389830508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11244397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139</v>
      </c>
      <c r="Q31" s="103">
        <v>17201387</v>
      </c>
      <c r="R31" s="46">
        <f t="shared" si="4"/>
        <v>5843</v>
      </c>
      <c r="S31" s="47">
        <f t="shared" si="5"/>
        <v>140.232</v>
      </c>
      <c r="T31" s="47">
        <f t="shared" si="6"/>
        <v>5.843</v>
      </c>
      <c r="U31" s="104">
        <v>3.6</v>
      </c>
      <c r="V31" s="104">
        <f t="shared" si="7"/>
        <v>3.6</v>
      </c>
      <c r="W31" s="105" t="s">
        <v>127</v>
      </c>
      <c r="X31" s="107">
        <v>0</v>
      </c>
      <c r="Y31" s="107">
        <v>1025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50086615</v>
      </c>
      <c r="AH31" s="49">
        <f t="shared" si="9"/>
        <v>1181</v>
      </c>
      <c r="AI31" s="50">
        <f t="shared" si="8"/>
        <v>202.12219750128358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11244397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149</v>
      </c>
      <c r="P32" s="103">
        <v>137</v>
      </c>
      <c r="Q32" s="103">
        <v>17207404</v>
      </c>
      <c r="R32" s="46">
        <f t="shared" si="4"/>
        <v>6017</v>
      </c>
      <c r="S32" s="47">
        <f t="shared" si="5"/>
        <v>144.40799999999999</v>
      </c>
      <c r="T32" s="47">
        <f t="shared" si="6"/>
        <v>6.0170000000000003</v>
      </c>
      <c r="U32" s="104">
        <v>3.3</v>
      </c>
      <c r="V32" s="104">
        <f t="shared" si="7"/>
        <v>3.3</v>
      </c>
      <c r="W32" s="105" t="s">
        <v>127</v>
      </c>
      <c r="X32" s="107">
        <v>0</v>
      </c>
      <c r="Y32" s="107">
        <v>1025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50087826</v>
      </c>
      <c r="AH32" s="49">
        <f t="shared" si="9"/>
        <v>1211</v>
      </c>
      <c r="AI32" s="50">
        <f t="shared" si="8"/>
        <v>201.26308791756688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11244397</v>
      </c>
      <c r="AQ32" s="107">
        <f t="shared" si="1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134</v>
      </c>
      <c r="P33" s="103">
        <v>128</v>
      </c>
      <c r="Q33" s="103">
        <v>17212718</v>
      </c>
      <c r="R33" s="46">
        <f t="shared" si="4"/>
        <v>5314</v>
      </c>
      <c r="S33" s="47">
        <f t="shared" si="5"/>
        <v>127.536</v>
      </c>
      <c r="T33" s="47">
        <f t="shared" si="6"/>
        <v>5.3140000000000001</v>
      </c>
      <c r="U33" s="104">
        <v>3.5</v>
      </c>
      <c r="V33" s="104">
        <f t="shared" si="7"/>
        <v>3.5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50088906</v>
      </c>
      <c r="AH33" s="49">
        <f t="shared" si="9"/>
        <v>1080</v>
      </c>
      <c r="AI33" s="50">
        <f t="shared" si="8"/>
        <v>203.23673315769665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11244585</v>
      </c>
      <c r="AQ33" s="107">
        <f t="shared" si="1"/>
        <v>188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141</v>
      </c>
      <c r="P34" s="103">
        <v>124</v>
      </c>
      <c r="Q34" s="103">
        <v>17217884</v>
      </c>
      <c r="R34" s="46">
        <f t="shared" si="4"/>
        <v>5166</v>
      </c>
      <c r="S34" s="47">
        <f t="shared" si="5"/>
        <v>123.98399999999999</v>
      </c>
      <c r="T34" s="47">
        <f t="shared" si="6"/>
        <v>5.1660000000000004</v>
      </c>
      <c r="U34" s="104">
        <v>3.9</v>
      </c>
      <c r="V34" s="104">
        <f t="shared" si="7"/>
        <v>3.9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50089958</v>
      </c>
      <c r="AH34" s="49">
        <f t="shared" si="9"/>
        <v>1052</v>
      </c>
      <c r="AI34" s="50">
        <f t="shared" si="8"/>
        <v>203.63917924893533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11245008</v>
      </c>
      <c r="AQ34" s="107">
        <f t="shared" si="1"/>
        <v>423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134642</v>
      </c>
      <c r="S35" s="65">
        <f>AVERAGE(S11:S34)</f>
        <v>134.64199999999997</v>
      </c>
      <c r="T35" s="65">
        <f>SUM(T11:T34)</f>
        <v>134.642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27328</v>
      </c>
      <c r="AH35" s="67">
        <f>SUM(AH11:AH34)</f>
        <v>27328</v>
      </c>
      <c r="AI35" s="68">
        <f>$AH$35/$T35</f>
        <v>202.96787035249031</v>
      </c>
      <c r="AJ35" s="95"/>
      <c r="AK35" s="95"/>
      <c r="AL35" s="95"/>
      <c r="AM35" s="95"/>
      <c r="AN35" s="95"/>
      <c r="AO35" s="69"/>
      <c r="AP35" s="70">
        <f>AP34-AP10</f>
        <v>3384</v>
      </c>
      <c r="AQ35" s="71">
        <f>SUM(AQ11:AQ34)</f>
        <v>3384</v>
      </c>
      <c r="AR35" s="72">
        <f>AVERAGE(AR11:AR34)</f>
        <v>1.1433333333333333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177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186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187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881" priority="36" operator="containsText" text="N/A">
      <formula>NOT(ISERROR(SEARCH("N/A",X11)))</formula>
    </cfRule>
    <cfRule type="cellIs" dxfId="880" priority="49" operator="equal">
      <formula>0</formula>
    </cfRule>
  </conditionalFormatting>
  <conditionalFormatting sqref="AC11:AE34 X11:Y34 AA11:AA34">
    <cfRule type="cellIs" dxfId="879" priority="48" operator="greaterThanOrEqual">
      <formula>1185</formula>
    </cfRule>
  </conditionalFormatting>
  <conditionalFormatting sqref="AC11:AE34 X11:Y34 AA11:AA34">
    <cfRule type="cellIs" dxfId="878" priority="47" operator="between">
      <formula>0.1</formula>
      <formula>1184</formula>
    </cfRule>
  </conditionalFormatting>
  <conditionalFormatting sqref="X8">
    <cfRule type="cellIs" dxfId="877" priority="46" operator="equal">
      <formula>0</formula>
    </cfRule>
  </conditionalFormatting>
  <conditionalFormatting sqref="X8">
    <cfRule type="cellIs" dxfId="876" priority="45" operator="greaterThan">
      <formula>1179</formula>
    </cfRule>
  </conditionalFormatting>
  <conditionalFormatting sqref="X8">
    <cfRule type="cellIs" dxfId="875" priority="44" operator="greaterThan">
      <formula>99</formula>
    </cfRule>
  </conditionalFormatting>
  <conditionalFormatting sqref="X8">
    <cfRule type="cellIs" dxfId="874" priority="43" operator="greaterThan">
      <formula>0.99</formula>
    </cfRule>
  </conditionalFormatting>
  <conditionalFormatting sqref="AB8">
    <cfRule type="cellIs" dxfId="873" priority="42" operator="equal">
      <formula>0</formula>
    </cfRule>
  </conditionalFormatting>
  <conditionalFormatting sqref="AB8">
    <cfRule type="cellIs" dxfId="872" priority="41" operator="greaterThan">
      <formula>1179</formula>
    </cfRule>
  </conditionalFormatting>
  <conditionalFormatting sqref="AB8">
    <cfRule type="cellIs" dxfId="871" priority="40" operator="greaterThan">
      <formula>99</formula>
    </cfRule>
  </conditionalFormatting>
  <conditionalFormatting sqref="AB8">
    <cfRule type="cellIs" dxfId="870" priority="39" operator="greaterThan">
      <formula>0.99</formula>
    </cfRule>
  </conditionalFormatting>
  <conditionalFormatting sqref="AH11:AH31">
    <cfRule type="cellIs" dxfId="869" priority="37" operator="greaterThan">
      <formula>$AH$8</formula>
    </cfRule>
    <cfRule type="cellIs" dxfId="868" priority="38" operator="greaterThan">
      <formula>$AH$8</formula>
    </cfRule>
  </conditionalFormatting>
  <conditionalFormatting sqref="AB11:AB34">
    <cfRule type="containsText" dxfId="867" priority="32" operator="containsText" text="N/A">
      <formula>NOT(ISERROR(SEARCH("N/A",AB11)))</formula>
    </cfRule>
    <cfRule type="cellIs" dxfId="866" priority="35" operator="equal">
      <formula>0</formula>
    </cfRule>
  </conditionalFormatting>
  <conditionalFormatting sqref="AB11:AB34">
    <cfRule type="cellIs" dxfId="865" priority="34" operator="greaterThanOrEqual">
      <formula>1185</formula>
    </cfRule>
  </conditionalFormatting>
  <conditionalFormatting sqref="AB11:AB34">
    <cfRule type="cellIs" dxfId="864" priority="33" operator="between">
      <formula>0.1</formula>
      <formula>1184</formula>
    </cfRule>
  </conditionalFormatting>
  <conditionalFormatting sqref="AO11:AO34 AN11:AN35">
    <cfRule type="cellIs" dxfId="863" priority="31" operator="equal">
      <formula>0</formula>
    </cfRule>
  </conditionalFormatting>
  <conditionalFormatting sqref="AO11:AO34 AN11:AN35">
    <cfRule type="cellIs" dxfId="862" priority="30" operator="greaterThan">
      <formula>1179</formula>
    </cfRule>
  </conditionalFormatting>
  <conditionalFormatting sqref="AO11:AO34 AN11:AN35">
    <cfRule type="cellIs" dxfId="861" priority="29" operator="greaterThan">
      <formula>99</formula>
    </cfRule>
  </conditionalFormatting>
  <conditionalFormatting sqref="AO11:AO34 AN11:AN35">
    <cfRule type="cellIs" dxfId="860" priority="28" operator="greaterThan">
      <formula>0.99</formula>
    </cfRule>
  </conditionalFormatting>
  <conditionalFormatting sqref="AQ11:AQ34">
    <cfRule type="cellIs" dxfId="859" priority="27" operator="equal">
      <formula>0</formula>
    </cfRule>
  </conditionalFormatting>
  <conditionalFormatting sqref="AQ11:AQ34">
    <cfRule type="cellIs" dxfId="858" priority="26" operator="greaterThan">
      <formula>1179</formula>
    </cfRule>
  </conditionalFormatting>
  <conditionalFormatting sqref="AQ11:AQ34">
    <cfRule type="cellIs" dxfId="857" priority="25" operator="greaterThan">
      <formula>99</formula>
    </cfRule>
  </conditionalFormatting>
  <conditionalFormatting sqref="AQ11:AQ34">
    <cfRule type="cellIs" dxfId="856" priority="24" operator="greaterThan">
      <formula>0.99</formula>
    </cfRule>
  </conditionalFormatting>
  <conditionalFormatting sqref="Z11:Z34">
    <cfRule type="containsText" dxfId="855" priority="20" operator="containsText" text="N/A">
      <formula>NOT(ISERROR(SEARCH("N/A",Z11)))</formula>
    </cfRule>
    <cfRule type="cellIs" dxfId="854" priority="23" operator="equal">
      <formula>0</formula>
    </cfRule>
  </conditionalFormatting>
  <conditionalFormatting sqref="Z11:Z34">
    <cfRule type="cellIs" dxfId="853" priority="22" operator="greaterThanOrEqual">
      <formula>1185</formula>
    </cfRule>
  </conditionalFormatting>
  <conditionalFormatting sqref="Z11:Z34">
    <cfRule type="cellIs" dxfId="852" priority="21" operator="between">
      <formula>0.1</formula>
      <formula>1184</formula>
    </cfRule>
  </conditionalFormatting>
  <conditionalFormatting sqref="AJ11:AN35">
    <cfRule type="cellIs" dxfId="851" priority="19" operator="equal">
      <formula>0</formula>
    </cfRule>
  </conditionalFormatting>
  <conditionalFormatting sqref="AJ11:AN35">
    <cfRule type="cellIs" dxfId="850" priority="18" operator="greaterThan">
      <formula>1179</formula>
    </cfRule>
  </conditionalFormatting>
  <conditionalFormatting sqref="AJ11:AN35">
    <cfRule type="cellIs" dxfId="849" priority="17" operator="greaterThan">
      <formula>99</formula>
    </cfRule>
  </conditionalFormatting>
  <conditionalFormatting sqref="AJ11:AN35">
    <cfRule type="cellIs" dxfId="848" priority="16" operator="greaterThan">
      <formula>0.99</formula>
    </cfRule>
  </conditionalFormatting>
  <conditionalFormatting sqref="AP11:AP34">
    <cfRule type="cellIs" dxfId="847" priority="15" operator="equal">
      <formula>0</formula>
    </cfRule>
  </conditionalFormatting>
  <conditionalFormatting sqref="AP11:AP34">
    <cfRule type="cellIs" dxfId="846" priority="14" operator="greaterThan">
      <formula>1179</formula>
    </cfRule>
  </conditionalFormatting>
  <conditionalFormatting sqref="AP11:AP34">
    <cfRule type="cellIs" dxfId="845" priority="13" operator="greaterThan">
      <formula>99</formula>
    </cfRule>
  </conditionalFormatting>
  <conditionalFormatting sqref="AP11:AP34">
    <cfRule type="cellIs" dxfId="844" priority="12" operator="greaterThan">
      <formula>0.99</formula>
    </cfRule>
  </conditionalFormatting>
  <conditionalFormatting sqref="AH32:AH34">
    <cfRule type="cellIs" dxfId="843" priority="10" operator="greaterThan">
      <formula>$AH$8</formula>
    </cfRule>
    <cfRule type="cellIs" dxfId="842" priority="11" operator="greaterThan">
      <formula>$AH$8</formula>
    </cfRule>
  </conditionalFormatting>
  <conditionalFormatting sqref="AI11:AI34">
    <cfRule type="cellIs" dxfId="841" priority="9" operator="greaterThan">
      <formula>$AI$8</formula>
    </cfRule>
  </conditionalFormatting>
  <conditionalFormatting sqref="AL32:AN34 AL11:AL31 AK17:AK34 AK23:AL23">
    <cfRule type="cellIs" dxfId="840" priority="8" operator="equal">
      <formula>0</formula>
    </cfRule>
  </conditionalFormatting>
  <conditionalFormatting sqref="AL32:AN34 AL11:AL31 AK17:AK34 AK23:AL23">
    <cfRule type="cellIs" dxfId="839" priority="7" operator="greaterThan">
      <formula>1179</formula>
    </cfRule>
  </conditionalFormatting>
  <conditionalFormatting sqref="AL32:AN34 AL11:AL31 AK17:AK34 AK23:AL23">
    <cfRule type="cellIs" dxfId="838" priority="6" operator="greaterThan">
      <formula>99</formula>
    </cfRule>
  </conditionalFormatting>
  <conditionalFormatting sqref="AL32:AN34 AL11:AL31 AK17:AK34 AK23:AL23">
    <cfRule type="cellIs" dxfId="837" priority="5" operator="greaterThan">
      <formula>0.99</formula>
    </cfRule>
  </conditionalFormatting>
  <conditionalFormatting sqref="AM16:AM34">
    <cfRule type="cellIs" dxfId="836" priority="4" operator="equal">
      <formula>0</formula>
    </cfRule>
  </conditionalFormatting>
  <conditionalFormatting sqref="AM16:AM34">
    <cfRule type="cellIs" dxfId="835" priority="3" operator="greaterThan">
      <formula>1179</formula>
    </cfRule>
  </conditionalFormatting>
  <conditionalFormatting sqref="AM16:AM34">
    <cfRule type="cellIs" dxfId="834" priority="2" operator="greaterThan">
      <formula>99</formula>
    </cfRule>
  </conditionalFormatting>
  <conditionalFormatting sqref="AM16:AM34">
    <cfRule type="cellIs" dxfId="83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2:AY96"/>
  <sheetViews>
    <sheetView showWhiteSpace="0" topLeftCell="A28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42627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27102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13'!Q34</f>
        <v>17217884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13'!AG34</f>
        <v>50089958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13'!AP34</f>
        <v>11245008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120</v>
      </c>
      <c r="Q11" s="103">
        <v>17223078</v>
      </c>
      <c r="R11" s="46">
        <f>IF(ISBLANK(Q11),"-",Q11-Q10)</f>
        <v>5194</v>
      </c>
      <c r="S11" s="47">
        <f>R11*24/1000</f>
        <v>124.65600000000001</v>
      </c>
      <c r="T11" s="47">
        <f>R11/1000</f>
        <v>5.194</v>
      </c>
      <c r="U11" s="104">
        <v>4.5</v>
      </c>
      <c r="V11" s="104">
        <f>U11</f>
        <v>4.5</v>
      </c>
      <c r="W11" s="105" t="s">
        <v>131</v>
      </c>
      <c r="X11" s="107">
        <v>0</v>
      </c>
      <c r="Y11" s="107">
        <v>0</v>
      </c>
      <c r="Z11" s="107">
        <v>1167</v>
      </c>
      <c r="AA11" s="107">
        <v>1185</v>
      </c>
      <c r="AB11" s="107">
        <v>1167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50091018</v>
      </c>
      <c r="AH11" s="49">
        <f>IF(ISBLANK(AG11),"-",AG11-AG10)</f>
        <v>1060</v>
      </c>
      <c r="AI11" s="50">
        <f>AH11/T11</f>
        <v>204.08163265306123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11245458</v>
      </c>
      <c r="AQ11" s="107">
        <f t="shared" ref="AQ11:AQ34" si="1">AP11-AP10</f>
        <v>450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111</v>
      </c>
      <c r="Q12" s="103">
        <v>17228048</v>
      </c>
      <c r="R12" s="46">
        <f t="shared" ref="R12:R34" si="4">IF(ISBLANK(Q12),"-",Q12-Q11)</f>
        <v>4970</v>
      </c>
      <c r="S12" s="47">
        <f t="shared" ref="S12:S34" si="5">R12*24/1000</f>
        <v>119.28</v>
      </c>
      <c r="T12" s="47">
        <f t="shared" ref="T12:T34" si="6">R12/1000</f>
        <v>4.97</v>
      </c>
      <c r="U12" s="104">
        <v>5.4</v>
      </c>
      <c r="V12" s="104">
        <f t="shared" ref="V12:V34" si="7">U12</f>
        <v>5.4</v>
      </c>
      <c r="W12" s="105" t="s">
        <v>131</v>
      </c>
      <c r="X12" s="107">
        <v>0</v>
      </c>
      <c r="Y12" s="107">
        <v>0</v>
      </c>
      <c r="Z12" s="107">
        <v>1127</v>
      </c>
      <c r="AA12" s="107">
        <v>1185</v>
      </c>
      <c r="AB12" s="107">
        <v>1127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50092028</v>
      </c>
      <c r="AH12" s="49">
        <f>IF(ISBLANK(AG12),"-",AG12-AG11)</f>
        <v>1010</v>
      </c>
      <c r="AI12" s="50">
        <f t="shared" ref="AI12:AI34" si="8">AH12/T12</f>
        <v>203.21931589537223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11246106</v>
      </c>
      <c r="AQ12" s="107">
        <f t="shared" si="1"/>
        <v>648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135</v>
      </c>
      <c r="P13" s="103">
        <v>107</v>
      </c>
      <c r="Q13" s="103">
        <v>17232702</v>
      </c>
      <c r="R13" s="46">
        <f t="shared" si="4"/>
        <v>4654</v>
      </c>
      <c r="S13" s="47">
        <f t="shared" si="5"/>
        <v>111.696</v>
      </c>
      <c r="T13" s="47">
        <f t="shared" si="6"/>
        <v>4.6539999999999999</v>
      </c>
      <c r="U13" s="104">
        <v>6.3</v>
      </c>
      <c r="V13" s="104">
        <f t="shared" si="7"/>
        <v>6.3</v>
      </c>
      <c r="W13" s="105" t="s">
        <v>131</v>
      </c>
      <c r="X13" s="107">
        <v>0</v>
      </c>
      <c r="Y13" s="107">
        <v>0</v>
      </c>
      <c r="Z13" s="107">
        <v>1097</v>
      </c>
      <c r="AA13" s="107">
        <v>1185</v>
      </c>
      <c r="AB13" s="107">
        <v>1097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50092972</v>
      </c>
      <c r="AH13" s="49">
        <f>IF(ISBLANK(AG13),"-",AG13-AG12)</f>
        <v>944</v>
      </c>
      <c r="AI13" s="50">
        <f t="shared" si="8"/>
        <v>202.83626987537602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11246804</v>
      </c>
      <c r="AQ13" s="107">
        <f t="shared" si="1"/>
        <v>698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114</v>
      </c>
      <c r="P14" s="103">
        <v>110</v>
      </c>
      <c r="Q14" s="103">
        <v>17236862</v>
      </c>
      <c r="R14" s="46">
        <f t="shared" si="4"/>
        <v>4160</v>
      </c>
      <c r="S14" s="47">
        <f t="shared" si="5"/>
        <v>99.84</v>
      </c>
      <c r="T14" s="47">
        <f t="shared" si="6"/>
        <v>4.16</v>
      </c>
      <c r="U14" s="104">
        <v>8.3000000000000007</v>
      </c>
      <c r="V14" s="104">
        <f t="shared" si="7"/>
        <v>8.3000000000000007</v>
      </c>
      <c r="W14" s="105" t="s">
        <v>131</v>
      </c>
      <c r="X14" s="107">
        <v>0</v>
      </c>
      <c r="Y14" s="107">
        <v>0</v>
      </c>
      <c r="Z14" s="107">
        <v>1096</v>
      </c>
      <c r="AA14" s="107">
        <v>1185</v>
      </c>
      <c r="AB14" s="107">
        <v>1097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50093942</v>
      </c>
      <c r="AH14" s="49">
        <f t="shared" ref="AH14:AH34" si="9">IF(ISBLANK(AG14),"-",AG14-AG13)</f>
        <v>970</v>
      </c>
      <c r="AI14" s="50">
        <f t="shared" si="8"/>
        <v>233.17307692307691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11247104</v>
      </c>
      <c r="AQ14" s="107">
        <f>AP14-AP13</f>
        <v>300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120</v>
      </c>
      <c r="P15" s="103">
        <v>112</v>
      </c>
      <c r="Q15" s="103">
        <v>17240986</v>
      </c>
      <c r="R15" s="46">
        <f t="shared" si="4"/>
        <v>4124</v>
      </c>
      <c r="S15" s="47">
        <f t="shared" si="5"/>
        <v>98.975999999999999</v>
      </c>
      <c r="T15" s="47">
        <f t="shared" si="6"/>
        <v>4.1239999999999997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1096</v>
      </c>
      <c r="AA15" s="107">
        <v>1185</v>
      </c>
      <c r="AB15" s="107">
        <v>1107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50094908</v>
      </c>
      <c r="AH15" s="49">
        <f t="shared" si="9"/>
        <v>966</v>
      </c>
      <c r="AI15" s="50">
        <f t="shared" si="8"/>
        <v>234.23860329776917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11247231</v>
      </c>
      <c r="AQ15" s="107">
        <f>AP15-AP14</f>
        <v>127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138</v>
      </c>
      <c r="P16" s="103">
        <v>133</v>
      </c>
      <c r="Q16" s="103">
        <v>17247066</v>
      </c>
      <c r="R16" s="46">
        <f t="shared" si="4"/>
        <v>6080</v>
      </c>
      <c r="S16" s="47">
        <f t="shared" si="5"/>
        <v>145.91999999999999</v>
      </c>
      <c r="T16" s="47">
        <f t="shared" si="6"/>
        <v>6.08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50096097</v>
      </c>
      <c r="AH16" s="49">
        <f t="shared" si="9"/>
        <v>1189</v>
      </c>
      <c r="AI16" s="50">
        <f t="shared" si="8"/>
        <v>195.55921052631578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11247231</v>
      </c>
      <c r="AQ16" s="107">
        <f>AP16-AP15</f>
        <v>0</v>
      </c>
      <c r="AR16" s="53">
        <v>1.1100000000000001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132</v>
      </c>
      <c r="P17" s="103">
        <v>144</v>
      </c>
      <c r="Q17" s="103">
        <v>17253121</v>
      </c>
      <c r="R17" s="46">
        <f t="shared" si="4"/>
        <v>6055</v>
      </c>
      <c r="S17" s="47">
        <f t="shared" si="5"/>
        <v>145.32</v>
      </c>
      <c r="T17" s="47">
        <f t="shared" si="6"/>
        <v>6.0549999999999997</v>
      </c>
      <c r="U17" s="104">
        <v>9.1</v>
      </c>
      <c r="V17" s="104">
        <f t="shared" si="7"/>
        <v>9.1</v>
      </c>
      <c r="W17" s="105" t="s">
        <v>189</v>
      </c>
      <c r="X17" s="107">
        <v>1037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50097302</v>
      </c>
      <c r="AH17" s="49">
        <f t="shared" si="9"/>
        <v>1205</v>
      </c>
      <c r="AI17" s="50">
        <f t="shared" si="8"/>
        <v>199.00908340214698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11247231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132</v>
      </c>
      <c r="P18" s="103">
        <v>143</v>
      </c>
      <c r="Q18" s="103">
        <v>17259204</v>
      </c>
      <c r="R18" s="46">
        <f t="shared" si="4"/>
        <v>6083</v>
      </c>
      <c r="S18" s="47">
        <f t="shared" si="5"/>
        <v>145.99199999999999</v>
      </c>
      <c r="T18" s="47">
        <f t="shared" si="6"/>
        <v>6.0830000000000002</v>
      </c>
      <c r="U18" s="104">
        <v>8.5</v>
      </c>
      <c r="V18" s="104">
        <f t="shared" si="7"/>
        <v>8.5</v>
      </c>
      <c r="W18" s="105" t="s">
        <v>189</v>
      </c>
      <c r="X18" s="107">
        <v>1047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50098451</v>
      </c>
      <c r="AH18" s="49">
        <f t="shared" si="9"/>
        <v>1149</v>
      </c>
      <c r="AI18" s="50">
        <f t="shared" si="8"/>
        <v>188.88706230478383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11247231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133</v>
      </c>
      <c r="P19" s="103">
        <v>145</v>
      </c>
      <c r="Q19" s="103">
        <v>17265305</v>
      </c>
      <c r="R19" s="46">
        <f t="shared" si="4"/>
        <v>6101</v>
      </c>
      <c r="S19" s="47">
        <f t="shared" si="5"/>
        <v>146.42400000000001</v>
      </c>
      <c r="T19" s="47">
        <f t="shared" si="6"/>
        <v>6.101</v>
      </c>
      <c r="U19" s="104">
        <v>7.8</v>
      </c>
      <c r="V19" s="104">
        <f t="shared" si="7"/>
        <v>7.8</v>
      </c>
      <c r="W19" s="105" t="s">
        <v>189</v>
      </c>
      <c r="X19" s="107">
        <v>1047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50099669</v>
      </c>
      <c r="AH19" s="49">
        <f t="shared" si="9"/>
        <v>1218</v>
      </c>
      <c r="AI19" s="50">
        <f t="shared" si="8"/>
        <v>199.63940337649566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11247231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145</v>
      </c>
      <c r="Q20" s="103">
        <v>17271459</v>
      </c>
      <c r="R20" s="46">
        <f t="shared" si="4"/>
        <v>6154</v>
      </c>
      <c r="S20" s="47">
        <f t="shared" si="5"/>
        <v>147.696</v>
      </c>
      <c r="T20" s="47">
        <f t="shared" si="6"/>
        <v>6.1539999999999999</v>
      </c>
      <c r="U20" s="104">
        <v>7.3</v>
      </c>
      <c r="V20" s="104">
        <f t="shared" si="7"/>
        <v>7.3</v>
      </c>
      <c r="W20" s="105" t="s">
        <v>189</v>
      </c>
      <c r="X20" s="107">
        <v>1047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50100882</v>
      </c>
      <c r="AH20" s="49">
        <f t="shared" si="9"/>
        <v>1213</v>
      </c>
      <c r="AI20" s="50">
        <f t="shared" si="8"/>
        <v>197.10757231069223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11247231</v>
      </c>
      <c r="AQ20" s="107">
        <v>0</v>
      </c>
      <c r="AR20" s="53">
        <v>1.06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144</v>
      </c>
      <c r="Q21" s="103">
        <v>17277694</v>
      </c>
      <c r="R21" s="46">
        <f t="shared" si="4"/>
        <v>6235</v>
      </c>
      <c r="S21" s="47">
        <f t="shared" si="5"/>
        <v>149.63999999999999</v>
      </c>
      <c r="T21" s="47">
        <f t="shared" si="6"/>
        <v>6.2350000000000003</v>
      </c>
      <c r="U21" s="104">
        <v>6.9</v>
      </c>
      <c r="V21" s="104">
        <f t="shared" si="7"/>
        <v>6.9</v>
      </c>
      <c r="W21" s="105" t="s">
        <v>189</v>
      </c>
      <c r="X21" s="107">
        <v>1047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50102145</v>
      </c>
      <c r="AH21" s="49">
        <f t="shared" si="9"/>
        <v>1263</v>
      </c>
      <c r="AI21" s="50">
        <f t="shared" si="8"/>
        <v>202.56615878107456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11247231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136</v>
      </c>
      <c r="P22" s="103">
        <v>142</v>
      </c>
      <c r="Q22" s="103">
        <v>17283835</v>
      </c>
      <c r="R22" s="46">
        <f t="shared" si="4"/>
        <v>6141</v>
      </c>
      <c r="S22" s="47">
        <f t="shared" si="5"/>
        <v>147.38399999999999</v>
      </c>
      <c r="T22" s="47">
        <f t="shared" si="6"/>
        <v>6.141</v>
      </c>
      <c r="U22" s="104">
        <v>6.1</v>
      </c>
      <c r="V22" s="104">
        <f t="shared" si="7"/>
        <v>6.1</v>
      </c>
      <c r="W22" s="105" t="s">
        <v>189</v>
      </c>
      <c r="X22" s="107">
        <v>1047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50103284</v>
      </c>
      <c r="AH22" s="49">
        <f t="shared" si="9"/>
        <v>1139</v>
      </c>
      <c r="AI22" s="50">
        <f t="shared" si="8"/>
        <v>185.47467839114151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11247231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146</v>
      </c>
      <c r="Q23" s="103">
        <v>17290029</v>
      </c>
      <c r="R23" s="46">
        <f t="shared" si="4"/>
        <v>6194</v>
      </c>
      <c r="S23" s="47">
        <f t="shared" si="5"/>
        <v>148.65600000000001</v>
      </c>
      <c r="T23" s="47">
        <f t="shared" si="6"/>
        <v>6.194</v>
      </c>
      <c r="U23" s="104">
        <v>5.5</v>
      </c>
      <c r="V23" s="104">
        <f t="shared" si="7"/>
        <v>5.5</v>
      </c>
      <c r="W23" s="105" t="s">
        <v>189</v>
      </c>
      <c r="X23" s="107">
        <v>1047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50104514</v>
      </c>
      <c r="AH23" s="49">
        <f t="shared" si="9"/>
        <v>1230</v>
      </c>
      <c r="AI23" s="50">
        <f t="shared" si="8"/>
        <v>198.57927026154343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11247231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136</v>
      </c>
      <c r="Q24" s="103">
        <v>17295585</v>
      </c>
      <c r="R24" s="46">
        <f t="shared" si="4"/>
        <v>5556</v>
      </c>
      <c r="S24" s="47">
        <f t="shared" si="5"/>
        <v>133.34399999999999</v>
      </c>
      <c r="T24" s="47">
        <f t="shared" si="6"/>
        <v>5.556</v>
      </c>
      <c r="U24" s="104">
        <v>5.2</v>
      </c>
      <c r="V24" s="104">
        <f t="shared" si="7"/>
        <v>5.2</v>
      </c>
      <c r="W24" s="105" t="s">
        <v>189</v>
      </c>
      <c r="X24" s="107">
        <v>1014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50105646</v>
      </c>
      <c r="AH24" s="49">
        <f>IF(ISBLANK(AG24),"-",AG24-AG23)</f>
        <v>1132</v>
      </c>
      <c r="AI24" s="50">
        <f t="shared" si="8"/>
        <v>203.74370050395967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11247231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135</v>
      </c>
      <c r="P25" s="103">
        <v>136</v>
      </c>
      <c r="Q25" s="103">
        <v>17301103</v>
      </c>
      <c r="R25" s="46">
        <f t="shared" si="4"/>
        <v>5518</v>
      </c>
      <c r="S25" s="47">
        <f t="shared" si="5"/>
        <v>132.43199999999999</v>
      </c>
      <c r="T25" s="47">
        <f t="shared" si="6"/>
        <v>5.5179999999999998</v>
      </c>
      <c r="U25" s="104">
        <v>5</v>
      </c>
      <c r="V25" s="104">
        <f t="shared" si="7"/>
        <v>5</v>
      </c>
      <c r="W25" s="105" t="s">
        <v>189</v>
      </c>
      <c r="X25" s="107">
        <v>1014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50106769</v>
      </c>
      <c r="AH25" s="49">
        <f t="shared" si="9"/>
        <v>1123</v>
      </c>
      <c r="AI25" s="50">
        <f t="shared" si="8"/>
        <v>203.51576658209498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11247231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140</v>
      </c>
      <c r="Q26" s="103">
        <v>17306976</v>
      </c>
      <c r="R26" s="46">
        <f t="shared" si="4"/>
        <v>5873</v>
      </c>
      <c r="S26" s="47">
        <f t="shared" si="5"/>
        <v>140.952</v>
      </c>
      <c r="T26" s="47">
        <f t="shared" si="6"/>
        <v>5.8730000000000002</v>
      </c>
      <c r="U26" s="104">
        <v>4.8</v>
      </c>
      <c r="V26" s="104">
        <f t="shared" si="7"/>
        <v>4.8</v>
      </c>
      <c r="W26" s="105" t="s">
        <v>189</v>
      </c>
      <c r="X26" s="107">
        <v>1014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50107940</v>
      </c>
      <c r="AH26" s="49">
        <f t="shared" si="9"/>
        <v>1171</v>
      </c>
      <c r="AI26" s="50">
        <f t="shared" si="8"/>
        <v>199.38702537033882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11247231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141</v>
      </c>
      <c r="Q27" s="103">
        <v>17313012</v>
      </c>
      <c r="R27" s="46">
        <f t="shared" si="4"/>
        <v>6036</v>
      </c>
      <c r="S27" s="47">
        <f t="shared" si="5"/>
        <v>144.864</v>
      </c>
      <c r="T27" s="47">
        <f t="shared" si="6"/>
        <v>6.0359999999999996</v>
      </c>
      <c r="U27" s="104">
        <v>4.5</v>
      </c>
      <c r="V27" s="104">
        <f t="shared" si="7"/>
        <v>4.5</v>
      </c>
      <c r="W27" s="105" t="s">
        <v>189</v>
      </c>
      <c r="X27" s="107">
        <v>1015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50109116</v>
      </c>
      <c r="AH27" s="49">
        <f t="shared" si="9"/>
        <v>1176</v>
      </c>
      <c r="AI27" s="50">
        <f t="shared" si="8"/>
        <v>194.83101391650101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11247231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135</v>
      </c>
      <c r="P28" s="103">
        <v>138</v>
      </c>
      <c r="Q28" s="103">
        <v>17318799</v>
      </c>
      <c r="R28" s="46">
        <f t="shared" si="4"/>
        <v>5787</v>
      </c>
      <c r="S28" s="47">
        <f t="shared" si="5"/>
        <v>138.88800000000001</v>
      </c>
      <c r="T28" s="47">
        <f t="shared" si="6"/>
        <v>5.7869999999999999</v>
      </c>
      <c r="U28" s="104">
        <v>4.2</v>
      </c>
      <c r="V28" s="104">
        <f t="shared" si="7"/>
        <v>4.2</v>
      </c>
      <c r="W28" s="105" t="s">
        <v>189</v>
      </c>
      <c r="X28" s="107">
        <v>1016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50110285</v>
      </c>
      <c r="AH28" s="49">
        <f t="shared" si="9"/>
        <v>1169</v>
      </c>
      <c r="AI28" s="50">
        <f t="shared" si="8"/>
        <v>202.00449282875411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11247231</v>
      </c>
      <c r="AQ28" s="107">
        <f t="shared" si="1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139</v>
      </c>
      <c r="Q29" s="103">
        <v>17324530</v>
      </c>
      <c r="R29" s="46">
        <f t="shared" si="4"/>
        <v>5731</v>
      </c>
      <c r="S29" s="47">
        <f t="shared" si="5"/>
        <v>137.54400000000001</v>
      </c>
      <c r="T29" s="47">
        <f t="shared" si="6"/>
        <v>5.7309999999999999</v>
      </c>
      <c r="U29" s="104">
        <v>3.9</v>
      </c>
      <c r="V29" s="104">
        <f t="shared" si="7"/>
        <v>3.9</v>
      </c>
      <c r="W29" s="105" t="s">
        <v>189</v>
      </c>
      <c r="X29" s="107">
        <v>1014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50111458</v>
      </c>
      <c r="AH29" s="49">
        <f t="shared" si="9"/>
        <v>1173</v>
      </c>
      <c r="AI29" s="50">
        <f t="shared" si="8"/>
        <v>204.67632175885535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11247231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134</v>
      </c>
      <c r="P30" s="103">
        <v>138</v>
      </c>
      <c r="Q30" s="103">
        <v>17330300</v>
      </c>
      <c r="R30" s="46">
        <f t="shared" si="4"/>
        <v>5770</v>
      </c>
      <c r="S30" s="47">
        <f t="shared" si="5"/>
        <v>138.47999999999999</v>
      </c>
      <c r="T30" s="47">
        <f t="shared" si="6"/>
        <v>5.77</v>
      </c>
      <c r="U30" s="104">
        <v>3.6</v>
      </c>
      <c r="V30" s="104">
        <f t="shared" si="7"/>
        <v>3.6</v>
      </c>
      <c r="W30" s="105" t="s">
        <v>189</v>
      </c>
      <c r="X30" s="107">
        <v>1014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50112625</v>
      </c>
      <c r="AH30" s="49">
        <f t="shared" si="9"/>
        <v>1167</v>
      </c>
      <c r="AI30" s="50">
        <f t="shared" si="8"/>
        <v>202.25303292894282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11247231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133</v>
      </c>
      <c r="P31" s="103">
        <v>133</v>
      </c>
      <c r="Q31" s="103">
        <v>17336202</v>
      </c>
      <c r="R31" s="46">
        <f t="shared" si="4"/>
        <v>5902</v>
      </c>
      <c r="S31" s="47">
        <f t="shared" si="5"/>
        <v>141.648</v>
      </c>
      <c r="T31" s="47">
        <f t="shared" si="6"/>
        <v>5.9020000000000001</v>
      </c>
      <c r="U31" s="104">
        <v>3.3</v>
      </c>
      <c r="V31" s="104">
        <f t="shared" si="7"/>
        <v>3.3</v>
      </c>
      <c r="W31" s="105" t="s">
        <v>189</v>
      </c>
      <c r="X31" s="107">
        <v>1026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50113808</v>
      </c>
      <c r="AH31" s="49">
        <f t="shared" si="9"/>
        <v>1183</v>
      </c>
      <c r="AI31" s="50">
        <f t="shared" si="8"/>
        <v>200.44052863436121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11247231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129</v>
      </c>
      <c r="Q32" s="103">
        <v>17341988</v>
      </c>
      <c r="R32" s="46">
        <f t="shared" si="4"/>
        <v>5786</v>
      </c>
      <c r="S32" s="47">
        <f t="shared" si="5"/>
        <v>138.864</v>
      </c>
      <c r="T32" s="47">
        <f t="shared" si="6"/>
        <v>5.7859999999999996</v>
      </c>
      <c r="U32" s="104">
        <v>3.2</v>
      </c>
      <c r="V32" s="104">
        <f t="shared" si="7"/>
        <v>3.2</v>
      </c>
      <c r="W32" s="105" t="s">
        <v>189</v>
      </c>
      <c r="X32" s="107">
        <v>1024</v>
      </c>
      <c r="Y32" s="107">
        <v>0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50115004</v>
      </c>
      <c r="AH32" s="49">
        <f t="shared" si="9"/>
        <v>1196</v>
      </c>
      <c r="AI32" s="50">
        <f t="shared" si="8"/>
        <v>206.7058416868303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11247231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133</v>
      </c>
      <c r="P33" s="103">
        <v>124</v>
      </c>
      <c r="Q33" s="103">
        <v>17347012</v>
      </c>
      <c r="R33" s="46">
        <f t="shared" si="4"/>
        <v>5024</v>
      </c>
      <c r="S33" s="47">
        <f t="shared" si="5"/>
        <v>120.57599999999999</v>
      </c>
      <c r="T33" s="47">
        <f t="shared" si="6"/>
        <v>5.024</v>
      </c>
      <c r="U33" s="104">
        <v>3.3</v>
      </c>
      <c r="V33" s="104">
        <f t="shared" si="7"/>
        <v>3.3</v>
      </c>
      <c r="W33" s="105" t="s">
        <v>131</v>
      </c>
      <c r="X33" s="107">
        <v>0</v>
      </c>
      <c r="Y33" s="107">
        <v>0</v>
      </c>
      <c r="Z33" s="107">
        <v>1167</v>
      </c>
      <c r="AA33" s="107">
        <v>1185</v>
      </c>
      <c r="AB33" s="107">
        <v>1167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50116032</v>
      </c>
      <c r="AH33" s="49">
        <f t="shared" si="9"/>
        <v>1028</v>
      </c>
      <c r="AI33" s="50">
        <f t="shared" si="8"/>
        <v>204.61783439490446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11247358</v>
      </c>
      <c r="AQ33" s="107">
        <f t="shared" si="1"/>
        <v>127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6</v>
      </c>
      <c r="E34" s="41">
        <f t="shared" si="0"/>
        <v>4.2253521126760569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138</v>
      </c>
      <c r="P34" s="103">
        <v>115</v>
      </c>
      <c r="Q34" s="103">
        <v>17352016</v>
      </c>
      <c r="R34" s="46">
        <f t="shared" si="4"/>
        <v>5004</v>
      </c>
      <c r="S34" s="47">
        <f t="shared" si="5"/>
        <v>120.096</v>
      </c>
      <c r="T34" s="47">
        <f t="shared" si="6"/>
        <v>5.0039999999999996</v>
      </c>
      <c r="U34" s="104">
        <v>4.2</v>
      </c>
      <c r="V34" s="104">
        <f t="shared" si="7"/>
        <v>4.2</v>
      </c>
      <c r="W34" s="105" t="s">
        <v>131</v>
      </c>
      <c r="X34" s="107">
        <v>0</v>
      </c>
      <c r="Y34" s="107">
        <v>0</v>
      </c>
      <c r="Z34" s="107">
        <v>1146</v>
      </c>
      <c r="AA34" s="107">
        <v>1185</v>
      </c>
      <c r="AB34" s="107">
        <v>1146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50117060</v>
      </c>
      <c r="AH34" s="49">
        <f t="shared" si="9"/>
        <v>1028</v>
      </c>
      <c r="AI34" s="50">
        <f t="shared" si="8"/>
        <v>205.43565147881696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11248166</v>
      </c>
      <c r="AQ34" s="107">
        <f t="shared" si="1"/>
        <v>808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134132</v>
      </c>
      <c r="S35" s="65">
        <f>AVERAGE(S11:S34)</f>
        <v>134.13199999999998</v>
      </c>
      <c r="T35" s="65">
        <f>SUM(T11:T34)</f>
        <v>134.13200000000001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27102</v>
      </c>
      <c r="AH35" s="67">
        <f>SUM(AH11:AH34)</f>
        <v>27102</v>
      </c>
      <c r="AI35" s="68">
        <f>$AH$35/$T35</f>
        <v>202.05469239256851</v>
      </c>
      <c r="AJ35" s="95"/>
      <c r="AK35" s="95"/>
      <c r="AL35" s="95"/>
      <c r="AM35" s="95"/>
      <c r="AN35" s="95"/>
      <c r="AO35" s="69"/>
      <c r="AP35" s="70">
        <f>AP34-AP10</f>
        <v>3158</v>
      </c>
      <c r="AQ35" s="71">
        <f>SUM(AQ11:AQ34)</f>
        <v>3158</v>
      </c>
      <c r="AR35" s="72">
        <f>AVERAGE(AR11:AR34)</f>
        <v>1.0966666666666669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188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190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832" priority="36" operator="containsText" text="N/A">
      <formula>NOT(ISERROR(SEARCH("N/A",X11)))</formula>
    </cfRule>
    <cfRule type="cellIs" dxfId="831" priority="49" operator="equal">
      <formula>0</formula>
    </cfRule>
  </conditionalFormatting>
  <conditionalFormatting sqref="AC11:AE34 X11:Y34 AA11:AA34">
    <cfRule type="cellIs" dxfId="830" priority="48" operator="greaterThanOrEqual">
      <formula>1185</formula>
    </cfRule>
  </conditionalFormatting>
  <conditionalFormatting sqref="AC11:AE34 X11:Y34 AA11:AA34">
    <cfRule type="cellIs" dxfId="829" priority="47" operator="between">
      <formula>0.1</formula>
      <formula>1184</formula>
    </cfRule>
  </conditionalFormatting>
  <conditionalFormatting sqref="X8">
    <cfRule type="cellIs" dxfId="828" priority="46" operator="equal">
      <formula>0</formula>
    </cfRule>
  </conditionalFormatting>
  <conditionalFormatting sqref="X8">
    <cfRule type="cellIs" dxfId="827" priority="45" operator="greaterThan">
      <formula>1179</formula>
    </cfRule>
  </conditionalFormatting>
  <conditionalFormatting sqref="X8">
    <cfRule type="cellIs" dxfId="826" priority="44" operator="greaterThan">
      <formula>99</formula>
    </cfRule>
  </conditionalFormatting>
  <conditionalFormatting sqref="X8">
    <cfRule type="cellIs" dxfId="825" priority="43" operator="greaterThan">
      <formula>0.99</formula>
    </cfRule>
  </conditionalFormatting>
  <conditionalFormatting sqref="AB8">
    <cfRule type="cellIs" dxfId="824" priority="42" operator="equal">
      <formula>0</formula>
    </cfRule>
  </conditionalFormatting>
  <conditionalFormatting sqref="AB8">
    <cfRule type="cellIs" dxfId="823" priority="41" operator="greaterThan">
      <formula>1179</formula>
    </cfRule>
  </conditionalFormatting>
  <conditionalFormatting sqref="AB8">
    <cfRule type="cellIs" dxfId="822" priority="40" operator="greaterThan">
      <formula>99</formula>
    </cfRule>
  </conditionalFormatting>
  <conditionalFormatting sqref="AB8">
    <cfRule type="cellIs" dxfId="821" priority="39" operator="greaterThan">
      <formula>0.99</formula>
    </cfRule>
  </conditionalFormatting>
  <conditionalFormatting sqref="AH11:AH31">
    <cfRule type="cellIs" dxfId="820" priority="37" operator="greaterThan">
      <formula>$AH$8</formula>
    </cfRule>
    <cfRule type="cellIs" dxfId="819" priority="38" operator="greaterThan">
      <formula>$AH$8</formula>
    </cfRule>
  </conditionalFormatting>
  <conditionalFormatting sqref="AB11:AB34">
    <cfRule type="containsText" dxfId="818" priority="32" operator="containsText" text="N/A">
      <formula>NOT(ISERROR(SEARCH("N/A",AB11)))</formula>
    </cfRule>
    <cfRule type="cellIs" dxfId="817" priority="35" operator="equal">
      <formula>0</formula>
    </cfRule>
  </conditionalFormatting>
  <conditionalFormatting sqref="AB11:AB34">
    <cfRule type="cellIs" dxfId="816" priority="34" operator="greaterThanOrEqual">
      <formula>1185</formula>
    </cfRule>
  </conditionalFormatting>
  <conditionalFormatting sqref="AB11:AB34">
    <cfRule type="cellIs" dxfId="815" priority="33" operator="between">
      <formula>0.1</formula>
      <formula>1184</formula>
    </cfRule>
  </conditionalFormatting>
  <conditionalFormatting sqref="AN11:AN35 AO11:AO34">
    <cfRule type="cellIs" dxfId="814" priority="31" operator="equal">
      <formula>0</formula>
    </cfRule>
  </conditionalFormatting>
  <conditionalFormatting sqref="AN11:AN35 AO11:AO34">
    <cfRule type="cellIs" dxfId="813" priority="30" operator="greaterThan">
      <formula>1179</formula>
    </cfRule>
  </conditionalFormatting>
  <conditionalFormatting sqref="AN11:AN35 AO11:AO34">
    <cfRule type="cellIs" dxfId="812" priority="29" operator="greaterThan">
      <formula>99</formula>
    </cfRule>
  </conditionalFormatting>
  <conditionalFormatting sqref="AN11:AN35 AO11:AO34">
    <cfRule type="cellIs" dxfId="811" priority="28" operator="greaterThan">
      <formula>0.99</formula>
    </cfRule>
  </conditionalFormatting>
  <conditionalFormatting sqref="AQ11:AQ34">
    <cfRule type="cellIs" dxfId="810" priority="27" operator="equal">
      <formula>0</formula>
    </cfRule>
  </conditionalFormatting>
  <conditionalFormatting sqref="AQ11:AQ34">
    <cfRule type="cellIs" dxfId="809" priority="26" operator="greaterThan">
      <formula>1179</formula>
    </cfRule>
  </conditionalFormatting>
  <conditionalFormatting sqref="AQ11:AQ34">
    <cfRule type="cellIs" dxfId="808" priority="25" operator="greaterThan">
      <formula>99</formula>
    </cfRule>
  </conditionalFormatting>
  <conditionalFormatting sqref="AQ11:AQ34">
    <cfRule type="cellIs" dxfId="807" priority="24" operator="greaterThan">
      <formula>0.99</formula>
    </cfRule>
  </conditionalFormatting>
  <conditionalFormatting sqref="Z11:Z34">
    <cfRule type="containsText" dxfId="806" priority="20" operator="containsText" text="N/A">
      <formula>NOT(ISERROR(SEARCH("N/A",Z11)))</formula>
    </cfRule>
    <cfRule type="cellIs" dxfId="805" priority="23" operator="equal">
      <formula>0</formula>
    </cfRule>
  </conditionalFormatting>
  <conditionalFormatting sqref="Z11:Z34">
    <cfRule type="cellIs" dxfId="804" priority="22" operator="greaterThanOrEqual">
      <formula>1185</formula>
    </cfRule>
  </conditionalFormatting>
  <conditionalFormatting sqref="Z11:Z34">
    <cfRule type="cellIs" dxfId="803" priority="21" operator="between">
      <formula>0.1</formula>
      <formula>1184</formula>
    </cfRule>
  </conditionalFormatting>
  <conditionalFormatting sqref="AJ11:AN35">
    <cfRule type="cellIs" dxfId="802" priority="19" operator="equal">
      <formula>0</formula>
    </cfRule>
  </conditionalFormatting>
  <conditionalFormatting sqref="AJ11:AN35">
    <cfRule type="cellIs" dxfId="801" priority="18" operator="greaterThan">
      <formula>1179</formula>
    </cfRule>
  </conditionalFormatting>
  <conditionalFormatting sqref="AJ11:AN35">
    <cfRule type="cellIs" dxfId="800" priority="17" operator="greaterThan">
      <formula>99</formula>
    </cfRule>
  </conditionalFormatting>
  <conditionalFormatting sqref="AJ11:AN35">
    <cfRule type="cellIs" dxfId="799" priority="16" operator="greaterThan">
      <formula>0.99</formula>
    </cfRule>
  </conditionalFormatting>
  <conditionalFormatting sqref="AP11:AP34">
    <cfRule type="cellIs" dxfId="798" priority="15" operator="equal">
      <formula>0</formula>
    </cfRule>
  </conditionalFormatting>
  <conditionalFormatting sqref="AP11:AP34">
    <cfRule type="cellIs" dxfId="797" priority="14" operator="greaterThan">
      <formula>1179</formula>
    </cfRule>
  </conditionalFormatting>
  <conditionalFormatting sqref="AP11:AP34">
    <cfRule type="cellIs" dxfId="796" priority="13" operator="greaterThan">
      <formula>99</formula>
    </cfRule>
  </conditionalFormatting>
  <conditionalFormatting sqref="AP11:AP34">
    <cfRule type="cellIs" dxfId="795" priority="12" operator="greaterThan">
      <formula>0.99</formula>
    </cfRule>
  </conditionalFormatting>
  <conditionalFormatting sqref="AH32:AH34">
    <cfRule type="cellIs" dxfId="794" priority="10" operator="greaterThan">
      <formula>$AH$8</formula>
    </cfRule>
    <cfRule type="cellIs" dxfId="793" priority="11" operator="greaterThan">
      <formula>$AH$8</formula>
    </cfRule>
  </conditionalFormatting>
  <conditionalFormatting sqref="AI11:AI34">
    <cfRule type="cellIs" dxfId="792" priority="9" operator="greaterThan">
      <formula>$AI$8</formula>
    </cfRule>
  </conditionalFormatting>
  <conditionalFormatting sqref="AL32:AN34 AL11:AL31 AK17:AK34">
    <cfRule type="cellIs" dxfId="791" priority="8" operator="equal">
      <formula>0</formula>
    </cfRule>
  </conditionalFormatting>
  <conditionalFormatting sqref="AL32:AN34 AL11:AL31 AK17:AK34">
    <cfRule type="cellIs" dxfId="790" priority="7" operator="greaterThan">
      <formula>1179</formula>
    </cfRule>
  </conditionalFormatting>
  <conditionalFormatting sqref="AL32:AN34 AL11:AL31 AK17:AK34">
    <cfRule type="cellIs" dxfId="789" priority="6" operator="greaterThan">
      <formula>99</formula>
    </cfRule>
  </conditionalFormatting>
  <conditionalFormatting sqref="AL32:AN34 AL11:AL31 AK17:AK34">
    <cfRule type="cellIs" dxfId="788" priority="5" operator="greaterThan">
      <formula>0.99</formula>
    </cfRule>
  </conditionalFormatting>
  <conditionalFormatting sqref="AM16:AM34">
    <cfRule type="cellIs" dxfId="787" priority="4" operator="equal">
      <formula>0</formula>
    </cfRule>
  </conditionalFormatting>
  <conditionalFormatting sqref="AM16:AM34">
    <cfRule type="cellIs" dxfId="786" priority="3" operator="greaterThan">
      <formula>1179</formula>
    </cfRule>
  </conditionalFormatting>
  <conditionalFormatting sqref="AM16:AM34">
    <cfRule type="cellIs" dxfId="785" priority="2" operator="greaterThan">
      <formula>99</formula>
    </cfRule>
  </conditionalFormatting>
  <conditionalFormatting sqref="AM16:AM34">
    <cfRule type="cellIs" dxfId="78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7030A0"/>
  </sheetPr>
  <dimension ref="A2:AY96"/>
  <sheetViews>
    <sheetView showWhiteSpace="0" topLeftCell="A36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42628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27148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14'!Q34</f>
        <v>17352016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14'!AG34</f>
        <v>50117060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14'!AP34</f>
        <v>11248166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6</v>
      </c>
      <c r="E11" s="41">
        <f t="shared" ref="E11:E34" si="0">D11/1.42</f>
        <v>4.2253521126760569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133</v>
      </c>
      <c r="P11" s="103">
        <v>112</v>
      </c>
      <c r="Q11" s="103">
        <v>17357016</v>
      </c>
      <c r="R11" s="46">
        <f>IF(ISBLANK(Q11),"-",Q11-Q10)</f>
        <v>5000</v>
      </c>
      <c r="S11" s="47">
        <f>R11*24/1000</f>
        <v>120</v>
      </c>
      <c r="T11" s="47">
        <f>R11/1000</f>
        <v>5</v>
      </c>
      <c r="U11" s="104">
        <v>4.7</v>
      </c>
      <c r="V11" s="104">
        <f>U11</f>
        <v>4.7</v>
      </c>
      <c r="W11" s="105" t="s">
        <v>131</v>
      </c>
      <c r="X11" s="107">
        <v>0</v>
      </c>
      <c r="Y11" s="107">
        <v>0</v>
      </c>
      <c r="Z11" s="107">
        <v>1146</v>
      </c>
      <c r="AA11" s="107">
        <v>1185</v>
      </c>
      <c r="AB11" s="107">
        <v>1147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50118074</v>
      </c>
      <c r="AH11" s="49">
        <f>IF(ISBLANK(AG11),"-",AG11-AG10)</f>
        <v>1014</v>
      </c>
      <c r="AI11" s="50">
        <f>AH11/T11</f>
        <v>202.8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11248666</v>
      </c>
      <c r="AQ11" s="107">
        <f t="shared" ref="AQ11:AQ34" si="1">AP11-AP10</f>
        <v>500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132</v>
      </c>
      <c r="P12" s="103">
        <v>109</v>
      </c>
      <c r="Q12" s="103">
        <v>17361664</v>
      </c>
      <c r="R12" s="46">
        <f t="shared" ref="R12:R34" si="4">IF(ISBLANK(Q12),"-",Q12-Q11)</f>
        <v>4648</v>
      </c>
      <c r="S12" s="47">
        <f t="shared" ref="S12:S34" si="5">R12*24/1000</f>
        <v>111.55200000000001</v>
      </c>
      <c r="T12" s="47">
        <f t="shared" ref="T12:T34" si="6">R12/1000</f>
        <v>4.6479999999999997</v>
      </c>
      <c r="U12" s="104">
        <v>5.6</v>
      </c>
      <c r="V12" s="104">
        <f t="shared" ref="V12:V34" si="7">U12</f>
        <v>5.6</v>
      </c>
      <c r="W12" s="105" t="s">
        <v>131</v>
      </c>
      <c r="X12" s="107">
        <v>0</v>
      </c>
      <c r="Y12" s="107">
        <v>0</v>
      </c>
      <c r="Z12" s="107">
        <v>1126</v>
      </c>
      <c r="AA12" s="107">
        <v>1185</v>
      </c>
      <c r="AB12" s="107">
        <v>1126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50119034</v>
      </c>
      <c r="AH12" s="49">
        <f>IF(ISBLANK(AG12),"-",AG12-AG11)</f>
        <v>960</v>
      </c>
      <c r="AI12" s="50">
        <f t="shared" ref="AI12:AI34" si="8">AH12/T12</f>
        <v>206.54044750430293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11249349</v>
      </c>
      <c r="AQ12" s="107">
        <f t="shared" si="1"/>
        <v>683</v>
      </c>
      <c r="AR12" s="110">
        <v>1.04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130</v>
      </c>
      <c r="P13" s="103">
        <v>106</v>
      </c>
      <c r="Q13" s="103">
        <v>17366296</v>
      </c>
      <c r="R13" s="46">
        <f t="shared" si="4"/>
        <v>4632</v>
      </c>
      <c r="S13" s="47">
        <f t="shared" si="5"/>
        <v>111.16800000000001</v>
      </c>
      <c r="T13" s="47">
        <f t="shared" si="6"/>
        <v>4.6319999999999997</v>
      </c>
      <c r="U13" s="104">
        <v>6.4</v>
      </c>
      <c r="V13" s="104">
        <f t="shared" si="7"/>
        <v>6.4</v>
      </c>
      <c r="W13" s="105" t="s">
        <v>131</v>
      </c>
      <c r="X13" s="107">
        <v>0</v>
      </c>
      <c r="Y13" s="107">
        <v>0</v>
      </c>
      <c r="Z13" s="107">
        <v>1096</v>
      </c>
      <c r="AA13" s="107">
        <v>1185</v>
      </c>
      <c r="AB13" s="107">
        <v>1096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50119986</v>
      </c>
      <c r="AH13" s="49">
        <f>IF(ISBLANK(AG13),"-",AG13-AG12)</f>
        <v>952</v>
      </c>
      <c r="AI13" s="50">
        <f t="shared" si="8"/>
        <v>205.52677029360967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11250032</v>
      </c>
      <c r="AQ13" s="107">
        <f t="shared" si="1"/>
        <v>683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126</v>
      </c>
      <c r="P14" s="103">
        <v>105</v>
      </c>
      <c r="Q14" s="103">
        <v>17370476</v>
      </c>
      <c r="R14" s="46">
        <f t="shared" si="4"/>
        <v>4180</v>
      </c>
      <c r="S14" s="47">
        <f t="shared" si="5"/>
        <v>100.32</v>
      </c>
      <c r="T14" s="47">
        <f t="shared" si="6"/>
        <v>4.18</v>
      </c>
      <c r="U14" s="104">
        <v>8</v>
      </c>
      <c r="V14" s="104">
        <f t="shared" si="7"/>
        <v>8</v>
      </c>
      <c r="W14" s="105" t="s">
        <v>131</v>
      </c>
      <c r="X14" s="107">
        <v>0</v>
      </c>
      <c r="Y14" s="107">
        <v>0</v>
      </c>
      <c r="Z14" s="107">
        <v>1096</v>
      </c>
      <c r="AA14" s="107">
        <v>1185</v>
      </c>
      <c r="AB14" s="107">
        <v>1096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50120946</v>
      </c>
      <c r="AH14" s="49">
        <f t="shared" ref="AH14:AH34" si="9">IF(ISBLANK(AG14),"-",AG14-AG13)</f>
        <v>960</v>
      </c>
      <c r="AI14" s="50">
        <f t="shared" si="8"/>
        <v>229.66507177033495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11250232</v>
      </c>
      <c r="AQ14" s="107">
        <f>AP14-AP13</f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128</v>
      </c>
      <c r="P15" s="103">
        <v>115</v>
      </c>
      <c r="Q15" s="103">
        <v>17374676</v>
      </c>
      <c r="R15" s="46">
        <f t="shared" si="4"/>
        <v>4200</v>
      </c>
      <c r="S15" s="47">
        <f t="shared" si="5"/>
        <v>100.8</v>
      </c>
      <c r="T15" s="47">
        <f t="shared" si="6"/>
        <v>4.2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1097</v>
      </c>
      <c r="AA15" s="107">
        <v>1185</v>
      </c>
      <c r="AB15" s="107">
        <v>1097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50121924</v>
      </c>
      <c r="AH15" s="49">
        <f t="shared" si="9"/>
        <v>978</v>
      </c>
      <c r="AI15" s="50">
        <f t="shared" si="8"/>
        <v>232.85714285714286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11250356</v>
      </c>
      <c r="AQ15" s="107">
        <f>AP15-AP14</f>
        <v>124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142</v>
      </c>
      <c r="P16" s="103">
        <v>134</v>
      </c>
      <c r="Q16" s="103">
        <v>17379731</v>
      </c>
      <c r="R16" s="46">
        <f t="shared" si="4"/>
        <v>5055</v>
      </c>
      <c r="S16" s="47">
        <f t="shared" si="5"/>
        <v>121.32</v>
      </c>
      <c r="T16" s="47">
        <f t="shared" si="6"/>
        <v>5.0549999999999997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1188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50122887</v>
      </c>
      <c r="AH16" s="49">
        <f t="shared" si="9"/>
        <v>963</v>
      </c>
      <c r="AI16" s="50">
        <f t="shared" si="8"/>
        <v>190.50445103857567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11250356</v>
      </c>
      <c r="AQ16" s="107">
        <f>AP16-AP15</f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133</v>
      </c>
      <c r="P17" s="103">
        <v>147</v>
      </c>
      <c r="Q17" s="103">
        <v>17385897</v>
      </c>
      <c r="R17" s="46">
        <f t="shared" si="4"/>
        <v>6166</v>
      </c>
      <c r="S17" s="47">
        <f t="shared" si="5"/>
        <v>147.98400000000001</v>
      </c>
      <c r="T17" s="47">
        <f t="shared" si="6"/>
        <v>6.1660000000000004</v>
      </c>
      <c r="U17" s="104">
        <v>9</v>
      </c>
      <c r="V17" s="104">
        <f t="shared" si="7"/>
        <v>9</v>
      </c>
      <c r="W17" s="105" t="s">
        <v>127</v>
      </c>
      <c r="X17" s="107">
        <v>0</v>
      </c>
      <c r="Y17" s="107">
        <v>1027</v>
      </c>
      <c r="Z17" s="107">
        <v>1187</v>
      </c>
      <c r="AA17" s="107">
        <v>1185</v>
      </c>
      <c r="AB17" s="107">
        <v>1188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50124084</v>
      </c>
      <c r="AH17" s="49">
        <f t="shared" si="9"/>
        <v>1197</v>
      </c>
      <c r="AI17" s="50">
        <f t="shared" si="8"/>
        <v>194.12909503730131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11250356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142</v>
      </c>
      <c r="Q18" s="103">
        <v>17391984</v>
      </c>
      <c r="R18" s="46">
        <f t="shared" si="4"/>
        <v>6087</v>
      </c>
      <c r="S18" s="47">
        <f t="shared" si="5"/>
        <v>146.08799999999999</v>
      </c>
      <c r="T18" s="47">
        <f t="shared" si="6"/>
        <v>6.0869999999999997</v>
      </c>
      <c r="U18" s="104">
        <v>8.4</v>
      </c>
      <c r="V18" s="104">
        <f t="shared" si="7"/>
        <v>8.4</v>
      </c>
      <c r="W18" s="105" t="s">
        <v>127</v>
      </c>
      <c r="X18" s="107">
        <v>0</v>
      </c>
      <c r="Y18" s="107">
        <v>1027</v>
      </c>
      <c r="Z18" s="107">
        <v>1187</v>
      </c>
      <c r="AA18" s="107">
        <v>1185</v>
      </c>
      <c r="AB18" s="107">
        <v>1188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50125279</v>
      </c>
      <c r="AH18" s="49">
        <f t="shared" si="9"/>
        <v>1195</v>
      </c>
      <c r="AI18" s="50">
        <f t="shared" si="8"/>
        <v>196.32002628552655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11250356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130</v>
      </c>
      <c r="P19" s="103">
        <v>141</v>
      </c>
      <c r="Q19" s="103">
        <v>17397970</v>
      </c>
      <c r="R19" s="46">
        <f t="shared" si="4"/>
        <v>5986</v>
      </c>
      <c r="S19" s="47">
        <f t="shared" si="5"/>
        <v>143.66399999999999</v>
      </c>
      <c r="T19" s="47">
        <f t="shared" si="6"/>
        <v>5.9859999999999998</v>
      </c>
      <c r="U19" s="104">
        <v>7.9</v>
      </c>
      <c r="V19" s="104">
        <f t="shared" si="7"/>
        <v>7.9</v>
      </c>
      <c r="W19" s="105" t="s">
        <v>127</v>
      </c>
      <c r="X19" s="107">
        <v>0</v>
      </c>
      <c r="Y19" s="107">
        <v>1067</v>
      </c>
      <c r="Z19" s="107">
        <v>1187</v>
      </c>
      <c r="AA19" s="107">
        <v>1185</v>
      </c>
      <c r="AB19" s="107">
        <v>1188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50126464</v>
      </c>
      <c r="AH19" s="49">
        <f t="shared" si="9"/>
        <v>1185</v>
      </c>
      <c r="AI19" s="50">
        <f t="shared" si="8"/>
        <v>197.96191112596057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11250356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131</v>
      </c>
      <c r="P20" s="103">
        <v>147</v>
      </c>
      <c r="Q20" s="103">
        <v>17404385</v>
      </c>
      <c r="R20" s="46">
        <f t="shared" si="4"/>
        <v>6415</v>
      </c>
      <c r="S20" s="47">
        <f t="shared" si="5"/>
        <v>153.96</v>
      </c>
      <c r="T20" s="47">
        <f t="shared" si="6"/>
        <v>6.415</v>
      </c>
      <c r="U20" s="104">
        <v>7.1</v>
      </c>
      <c r="V20" s="104">
        <f t="shared" si="7"/>
        <v>7.1</v>
      </c>
      <c r="W20" s="105" t="s">
        <v>127</v>
      </c>
      <c r="X20" s="107">
        <v>0</v>
      </c>
      <c r="Y20" s="107">
        <v>1067</v>
      </c>
      <c r="Z20" s="107">
        <v>1187</v>
      </c>
      <c r="AA20" s="107">
        <v>1185</v>
      </c>
      <c r="AB20" s="107">
        <v>1188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50127687</v>
      </c>
      <c r="AH20" s="49">
        <f t="shared" si="9"/>
        <v>1223</v>
      </c>
      <c r="AI20" s="50">
        <f t="shared" si="8"/>
        <v>190.6469212782541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11250356</v>
      </c>
      <c r="AQ20" s="107">
        <v>0</v>
      </c>
      <c r="AR20" s="53">
        <v>0.99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128</v>
      </c>
      <c r="P21" s="103">
        <v>150</v>
      </c>
      <c r="Q21" s="103">
        <v>17410630</v>
      </c>
      <c r="R21" s="46">
        <f t="shared" si="4"/>
        <v>6245</v>
      </c>
      <c r="S21" s="47">
        <f t="shared" si="5"/>
        <v>149.88</v>
      </c>
      <c r="T21" s="47">
        <f t="shared" si="6"/>
        <v>6.2450000000000001</v>
      </c>
      <c r="U21" s="104">
        <v>6.4</v>
      </c>
      <c r="V21" s="104">
        <f t="shared" si="7"/>
        <v>6.4</v>
      </c>
      <c r="W21" s="105" t="s">
        <v>127</v>
      </c>
      <c r="X21" s="107">
        <v>0</v>
      </c>
      <c r="Y21" s="107">
        <v>1128</v>
      </c>
      <c r="Z21" s="107">
        <v>1187</v>
      </c>
      <c r="AA21" s="107">
        <v>1185</v>
      </c>
      <c r="AB21" s="107">
        <v>1188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50128917</v>
      </c>
      <c r="AH21" s="49">
        <f t="shared" si="9"/>
        <v>1230</v>
      </c>
      <c r="AI21" s="50">
        <f t="shared" si="8"/>
        <v>196.95756605284228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11250356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126</v>
      </c>
      <c r="P22" s="103">
        <v>143</v>
      </c>
      <c r="Q22" s="103">
        <v>17416808</v>
      </c>
      <c r="R22" s="46">
        <f t="shared" si="4"/>
        <v>6178</v>
      </c>
      <c r="S22" s="47">
        <f t="shared" si="5"/>
        <v>148.27199999999999</v>
      </c>
      <c r="T22" s="47">
        <f t="shared" si="6"/>
        <v>6.1779999999999999</v>
      </c>
      <c r="U22" s="104">
        <v>5.6</v>
      </c>
      <c r="V22" s="104">
        <f t="shared" si="7"/>
        <v>5.6</v>
      </c>
      <c r="W22" s="105" t="s">
        <v>127</v>
      </c>
      <c r="X22" s="107">
        <v>0</v>
      </c>
      <c r="Y22" s="107">
        <v>1128</v>
      </c>
      <c r="Z22" s="107">
        <v>1187</v>
      </c>
      <c r="AA22" s="107">
        <v>1185</v>
      </c>
      <c r="AB22" s="107">
        <v>1188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50130156</v>
      </c>
      <c r="AH22" s="49">
        <f t="shared" si="9"/>
        <v>1239</v>
      </c>
      <c r="AI22" s="50">
        <f t="shared" si="8"/>
        <v>200.55033991583036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11250356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128</v>
      </c>
      <c r="P23" s="103">
        <v>137</v>
      </c>
      <c r="Q23" s="103">
        <v>17422849</v>
      </c>
      <c r="R23" s="46">
        <f t="shared" si="4"/>
        <v>6041</v>
      </c>
      <c r="S23" s="47">
        <f t="shared" si="5"/>
        <v>144.98400000000001</v>
      </c>
      <c r="T23" s="47">
        <f t="shared" si="6"/>
        <v>6.0410000000000004</v>
      </c>
      <c r="U23" s="104">
        <v>4.9000000000000004</v>
      </c>
      <c r="V23" s="104">
        <f t="shared" si="7"/>
        <v>4.9000000000000004</v>
      </c>
      <c r="W23" s="105" t="s">
        <v>127</v>
      </c>
      <c r="X23" s="107">
        <v>0</v>
      </c>
      <c r="Y23" s="107">
        <v>1077</v>
      </c>
      <c r="Z23" s="107">
        <v>1187</v>
      </c>
      <c r="AA23" s="107">
        <v>1185</v>
      </c>
      <c r="AB23" s="107">
        <v>1188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50131369</v>
      </c>
      <c r="AH23" s="49">
        <f t="shared" si="9"/>
        <v>1213</v>
      </c>
      <c r="AI23" s="50">
        <f t="shared" si="8"/>
        <v>200.79457043535837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11250356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131</v>
      </c>
      <c r="P24" s="103">
        <v>136</v>
      </c>
      <c r="Q24" s="103">
        <v>17429025</v>
      </c>
      <c r="R24" s="46">
        <f t="shared" si="4"/>
        <v>6176</v>
      </c>
      <c r="S24" s="47">
        <f t="shared" si="5"/>
        <v>148.22399999999999</v>
      </c>
      <c r="T24" s="47">
        <f t="shared" si="6"/>
        <v>6.1760000000000002</v>
      </c>
      <c r="U24" s="104">
        <v>4.3</v>
      </c>
      <c r="V24" s="104">
        <f t="shared" si="7"/>
        <v>4.3</v>
      </c>
      <c r="W24" s="105" t="s">
        <v>127</v>
      </c>
      <c r="X24" s="107">
        <v>0</v>
      </c>
      <c r="Y24" s="107">
        <v>1046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50132663</v>
      </c>
      <c r="AH24" s="49">
        <f>IF(ISBLANK(AG24),"-",AG24-AG23)</f>
        <v>1294</v>
      </c>
      <c r="AI24" s="50">
        <f t="shared" si="8"/>
        <v>209.52072538860102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11250356</v>
      </c>
      <c r="AQ24" s="107">
        <f t="shared" si="1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139</v>
      </c>
      <c r="P25" s="103">
        <v>147</v>
      </c>
      <c r="Q25" s="103">
        <v>17435074</v>
      </c>
      <c r="R25" s="46">
        <f t="shared" si="4"/>
        <v>6049</v>
      </c>
      <c r="S25" s="47">
        <f t="shared" si="5"/>
        <v>145.17599999999999</v>
      </c>
      <c r="T25" s="47">
        <f t="shared" si="6"/>
        <v>6.0490000000000004</v>
      </c>
      <c r="U25" s="104">
        <v>4</v>
      </c>
      <c r="V25" s="104">
        <f t="shared" si="7"/>
        <v>4</v>
      </c>
      <c r="W25" s="105" t="s">
        <v>127</v>
      </c>
      <c r="X25" s="107">
        <v>0</v>
      </c>
      <c r="Y25" s="107">
        <v>1004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50133837</v>
      </c>
      <c r="AH25" s="49">
        <f t="shared" si="9"/>
        <v>1174</v>
      </c>
      <c r="AI25" s="50">
        <f t="shared" si="8"/>
        <v>194.08166639113901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11250356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137</v>
      </c>
      <c r="P26" s="103">
        <v>136</v>
      </c>
      <c r="Q26" s="103">
        <v>17440933</v>
      </c>
      <c r="R26" s="46">
        <f t="shared" si="4"/>
        <v>5859</v>
      </c>
      <c r="S26" s="47">
        <f t="shared" si="5"/>
        <v>140.61600000000001</v>
      </c>
      <c r="T26" s="47">
        <f t="shared" si="6"/>
        <v>5.859</v>
      </c>
      <c r="U26" s="104">
        <v>3.8</v>
      </c>
      <c r="V26" s="104">
        <f t="shared" si="7"/>
        <v>3.8</v>
      </c>
      <c r="W26" s="105" t="s">
        <v>127</v>
      </c>
      <c r="X26" s="107">
        <v>0</v>
      </c>
      <c r="Y26" s="107">
        <v>1004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50134996</v>
      </c>
      <c r="AH26" s="49">
        <f t="shared" si="9"/>
        <v>1159</v>
      </c>
      <c r="AI26" s="50">
        <f t="shared" si="8"/>
        <v>197.81532684758491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11250356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137</v>
      </c>
      <c r="P27" s="103">
        <v>138</v>
      </c>
      <c r="Q27" s="103">
        <v>17446706</v>
      </c>
      <c r="R27" s="46">
        <f t="shared" si="4"/>
        <v>5773</v>
      </c>
      <c r="S27" s="47">
        <f t="shared" si="5"/>
        <v>138.55199999999999</v>
      </c>
      <c r="T27" s="47">
        <f t="shared" si="6"/>
        <v>5.7729999999999997</v>
      </c>
      <c r="U27" s="104">
        <v>3.6</v>
      </c>
      <c r="V27" s="104">
        <f t="shared" si="7"/>
        <v>3.6</v>
      </c>
      <c r="W27" s="105" t="s">
        <v>127</v>
      </c>
      <c r="X27" s="107">
        <v>0</v>
      </c>
      <c r="Y27" s="107">
        <v>1004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50136163</v>
      </c>
      <c r="AH27" s="49">
        <f t="shared" si="9"/>
        <v>1167</v>
      </c>
      <c r="AI27" s="50">
        <f t="shared" si="8"/>
        <v>202.14793001905423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11250356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137</v>
      </c>
      <c r="P28" s="103">
        <v>134</v>
      </c>
      <c r="Q28" s="103">
        <v>17452527</v>
      </c>
      <c r="R28" s="46">
        <f t="shared" si="4"/>
        <v>5821</v>
      </c>
      <c r="S28" s="47">
        <f t="shared" si="5"/>
        <v>139.70400000000001</v>
      </c>
      <c r="T28" s="47">
        <f t="shared" si="6"/>
        <v>5.8209999999999997</v>
      </c>
      <c r="U28" s="104">
        <v>3.4</v>
      </c>
      <c r="V28" s="104">
        <f t="shared" si="7"/>
        <v>3.4</v>
      </c>
      <c r="W28" s="105" t="s">
        <v>127</v>
      </c>
      <c r="X28" s="107">
        <v>0</v>
      </c>
      <c r="Y28" s="107">
        <v>1005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50137330</v>
      </c>
      <c r="AH28" s="49">
        <f t="shared" si="9"/>
        <v>1167</v>
      </c>
      <c r="AI28" s="50">
        <f t="shared" si="8"/>
        <v>200.48101700738707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11250356</v>
      </c>
      <c r="AQ28" s="107">
        <f t="shared" si="1"/>
        <v>0</v>
      </c>
      <c r="AR28" s="53">
        <v>1.1599999999999999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134</v>
      </c>
      <c r="P29" s="103">
        <v>138</v>
      </c>
      <c r="Q29" s="103">
        <v>17458366</v>
      </c>
      <c r="R29" s="46">
        <f t="shared" si="4"/>
        <v>5839</v>
      </c>
      <c r="S29" s="47">
        <f t="shared" si="5"/>
        <v>140.136</v>
      </c>
      <c r="T29" s="47">
        <f t="shared" si="6"/>
        <v>5.8390000000000004</v>
      </c>
      <c r="U29" s="104">
        <v>3.3</v>
      </c>
      <c r="V29" s="104">
        <f t="shared" si="7"/>
        <v>3.3</v>
      </c>
      <c r="W29" s="105" t="s">
        <v>127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50138494</v>
      </c>
      <c r="AH29" s="49">
        <f t="shared" si="9"/>
        <v>1164</v>
      </c>
      <c r="AI29" s="50">
        <f t="shared" si="8"/>
        <v>199.34920363075867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11250356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136</v>
      </c>
      <c r="P30" s="103">
        <v>134</v>
      </c>
      <c r="Q30" s="103">
        <v>17464212</v>
      </c>
      <c r="R30" s="46">
        <f t="shared" si="4"/>
        <v>5846</v>
      </c>
      <c r="S30" s="47">
        <f t="shared" si="5"/>
        <v>140.304</v>
      </c>
      <c r="T30" s="47">
        <f t="shared" si="6"/>
        <v>5.8460000000000001</v>
      </c>
      <c r="U30" s="104">
        <v>3.1</v>
      </c>
      <c r="V30" s="104">
        <f t="shared" si="7"/>
        <v>3.1</v>
      </c>
      <c r="W30" s="105" t="s">
        <v>127</v>
      </c>
      <c r="X30" s="107">
        <v>0</v>
      </c>
      <c r="Y30" s="107">
        <v>1004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50139659</v>
      </c>
      <c r="AH30" s="49">
        <f t="shared" si="9"/>
        <v>1165</v>
      </c>
      <c r="AI30" s="50">
        <f t="shared" si="8"/>
        <v>199.28156004105372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11250356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132</v>
      </c>
      <c r="P31" s="103">
        <v>140</v>
      </c>
      <c r="Q31" s="103">
        <v>17470184</v>
      </c>
      <c r="R31" s="46">
        <f t="shared" si="4"/>
        <v>5972</v>
      </c>
      <c r="S31" s="47">
        <f t="shared" si="5"/>
        <v>143.328</v>
      </c>
      <c r="T31" s="47">
        <f t="shared" si="6"/>
        <v>5.9720000000000004</v>
      </c>
      <c r="U31" s="104">
        <v>2.9</v>
      </c>
      <c r="V31" s="104">
        <f t="shared" si="7"/>
        <v>2.9</v>
      </c>
      <c r="W31" s="105" t="s">
        <v>127</v>
      </c>
      <c r="X31" s="107">
        <v>0</v>
      </c>
      <c r="Y31" s="107">
        <v>1045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50140835</v>
      </c>
      <c r="AH31" s="49">
        <f t="shared" si="9"/>
        <v>1176</v>
      </c>
      <c r="AI31" s="50">
        <f t="shared" si="8"/>
        <v>196.91895512391159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11250356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130</v>
      </c>
      <c r="P32" s="103">
        <v>134</v>
      </c>
      <c r="Q32" s="103">
        <v>17476202</v>
      </c>
      <c r="R32" s="46">
        <f t="shared" si="4"/>
        <v>6018</v>
      </c>
      <c r="S32" s="47">
        <f t="shared" si="5"/>
        <v>144.43199999999999</v>
      </c>
      <c r="T32" s="47">
        <f t="shared" si="6"/>
        <v>6.0179999999999998</v>
      </c>
      <c r="U32" s="104">
        <v>2.5</v>
      </c>
      <c r="V32" s="104">
        <f t="shared" si="7"/>
        <v>2.5</v>
      </c>
      <c r="W32" s="105" t="s">
        <v>127</v>
      </c>
      <c r="X32" s="107">
        <v>0</v>
      </c>
      <c r="Y32" s="107">
        <v>1044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50142030</v>
      </c>
      <c r="AH32" s="49">
        <f t="shared" si="9"/>
        <v>1195</v>
      </c>
      <c r="AI32" s="50">
        <f t="shared" si="8"/>
        <v>198.57095380525092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11250356</v>
      </c>
      <c r="AQ32" s="107">
        <f t="shared" si="1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133</v>
      </c>
      <c r="P33" s="103">
        <v>122</v>
      </c>
      <c r="Q33" s="103">
        <v>17481466</v>
      </c>
      <c r="R33" s="46">
        <f t="shared" si="4"/>
        <v>5264</v>
      </c>
      <c r="S33" s="47">
        <f t="shared" si="5"/>
        <v>126.336</v>
      </c>
      <c r="T33" s="47">
        <f t="shared" si="6"/>
        <v>5.2640000000000002</v>
      </c>
      <c r="U33" s="104">
        <v>2.5</v>
      </c>
      <c r="V33" s="104">
        <f t="shared" si="7"/>
        <v>2.5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50143098</v>
      </c>
      <c r="AH33" s="49">
        <f t="shared" si="9"/>
        <v>1068</v>
      </c>
      <c r="AI33" s="50">
        <f t="shared" si="8"/>
        <v>202.88753799392097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11250438</v>
      </c>
      <c r="AQ33" s="107">
        <f t="shared" si="1"/>
        <v>82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137</v>
      </c>
      <c r="P34" s="103">
        <v>128</v>
      </c>
      <c r="Q34" s="103">
        <v>17486926</v>
      </c>
      <c r="R34" s="46">
        <f t="shared" si="4"/>
        <v>5460</v>
      </c>
      <c r="S34" s="47">
        <f t="shared" si="5"/>
        <v>131.04</v>
      </c>
      <c r="T34" s="47">
        <f t="shared" si="6"/>
        <v>5.46</v>
      </c>
      <c r="U34" s="104">
        <v>2.8</v>
      </c>
      <c r="V34" s="104">
        <f t="shared" si="7"/>
        <v>2.8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50144208</v>
      </c>
      <c r="AH34" s="49">
        <f t="shared" si="9"/>
        <v>1110</v>
      </c>
      <c r="AI34" s="50">
        <f t="shared" si="8"/>
        <v>203.2967032967033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11250712</v>
      </c>
      <c r="AQ34" s="107">
        <f t="shared" si="1"/>
        <v>274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134910</v>
      </c>
      <c r="S35" s="65">
        <f>AVERAGE(S11:S34)</f>
        <v>134.91</v>
      </c>
      <c r="T35" s="65">
        <f>SUM(T11:T34)</f>
        <v>134.91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27148</v>
      </c>
      <c r="AH35" s="67">
        <f>SUM(AH11:AH34)</f>
        <v>27148</v>
      </c>
      <c r="AI35" s="68">
        <f>$AH$35/$T35</f>
        <v>201.23044992958268</v>
      </c>
      <c r="AJ35" s="95"/>
      <c r="AK35" s="95"/>
      <c r="AL35" s="95"/>
      <c r="AM35" s="95"/>
      <c r="AN35" s="95"/>
      <c r="AO35" s="69"/>
      <c r="AP35" s="70">
        <f>AP34-AP10</f>
        <v>2546</v>
      </c>
      <c r="AQ35" s="71">
        <f>SUM(AQ11:AQ34)</f>
        <v>2546</v>
      </c>
      <c r="AR35" s="72">
        <f>AVERAGE(AR11:AR34)</f>
        <v>1.0866666666666667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191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192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83" priority="36" operator="containsText" text="N/A">
      <formula>NOT(ISERROR(SEARCH("N/A",X11)))</formula>
    </cfRule>
    <cfRule type="cellIs" dxfId="782" priority="49" operator="equal">
      <formula>0</formula>
    </cfRule>
  </conditionalFormatting>
  <conditionalFormatting sqref="AC11:AE34 X11:Y34 AA11:AA34">
    <cfRule type="cellIs" dxfId="781" priority="48" operator="greaterThanOrEqual">
      <formula>1185</formula>
    </cfRule>
  </conditionalFormatting>
  <conditionalFormatting sqref="AC11:AE34 X11:Y34 AA11:AA34">
    <cfRule type="cellIs" dxfId="780" priority="47" operator="between">
      <formula>0.1</formula>
      <formula>1184</formula>
    </cfRule>
  </conditionalFormatting>
  <conditionalFormatting sqref="X8">
    <cfRule type="cellIs" dxfId="779" priority="46" operator="equal">
      <formula>0</formula>
    </cfRule>
  </conditionalFormatting>
  <conditionalFormatting sqref="X8">
    <cfRule type="cellIs" dxfId="778" priority="45" operator="greaterThan">
      <formula>1179</formula>
    </cfRule>
  </conditionalFormatting>
  <conditionalFormatting sqref="X8">
    <cfRule type="cellIs" dxfId="777" priority="44" operator="greaterThan">
      <formula>99</formula>
    </cfRule>
  </conditionalFormatting>
  <conditionalFormatting sqref="X8">
    <cfRule type="cellIs" dxfId="776" priority="43" operator="greaterThan">
      <formula>0.99</formula>
    </cfRule>
  </conditionalFormatting>
  <conditionalFormatting sqref="AB8">
    <cfRule type="cellIs" dxfId="775" priority="42" operator="equal">
      <formula>0</formula>
    </cfRule>
  </conditionalFormatting>
  <conditionalFormatting sqref="AB8">
    <cfRule type="cellIs" dxfId="774" priority="41" operator="greaterThan">
      <formula>1179</formula>
    </cfRule>
  </conditionalFormatting>
  <conditionalFormatting sqref="AB8">
    <cfRule type="cellIs" dxfId="773" priority="40" operator="greaterThan">
      <formula>99</formula>
    </cfRule>
  </conditionalFormatting>
  <conditionalFormatting sqref="AB8">
    <cfRule type="cellIs" dxfId="772" priority="39" operator="greaterThan">
      <formula>0.99</formula>
    </cfRule>
  </conditionalFormatting>
  <conditionalFormatting sqref="AH11:AH31">
    <cfRule type="cellIs" dxfId="771" priority="37" operator="greaterThan">
      <formula>$AH$8</formula>
    </cfRule>
    <cfRule type="cellIs" dxfId="770" priority="38" operator="greaterThan">
      <formula>$AH$8</formula>
    </cfRule>
  </conditionalFormatting>
  <conditionalFormatting sqref="AB11:AB34">
    <cfRule type="containsText" dxfId="769" priority="32" operator="containsText" text="N/A">
      <formula>NOT(ISERROR(SEARCH("N/A",AB11)))</formula>
    </cfRule>
    <cfRule type="cellIs" dxfId="768" priority="35" operator="equal">
      <formula>0</formula>
    </cfRule>
  </conditionalFormatting>
  <conditionalFormatting sqref="AB11:AB34">
    <cfRule type="cellIs" dxfId="767" priority="34" operator="greaterThanOrEqual">
      <formula>1185</formula>
    </cfRule>
  </conditionalFormatting>
  <conditionalFormatting sqref="AB11:AB34">
    <cfRule type="cellIs" dxfId="766" priority="33" operator="between">
      <formula>0.1</formula>
      <formula>1184</formula>
    </cfRule>
  </conditionalFormatting>
  <conditionalFormatting sqref="AO11:AO34 AN11:AN35">
    <cfRule type="cellIs" dxfId="765" priority="31" operator="equal">
      <formula>0</formula>
    </cfRule>
  </conditionalFormatting>
  <conditionalFormatting sqref="AO11:AO34 AN11:AN35">
    <cfRule type="cellIs" dxfId="764" priority="30" operator="greaterThan">
      <formula>1179</formula>
    </cfRule>
  </conditionalFormatting>
  <conditionalFormatting sqref="AO11:AO34 AN11:AN35">
    <cfRule type="cellIs" dxfId="763" priority="29" operator="greaterThan">
      <formula>99</formula>
    </cfRule>
  </conditionalFormatting>
  <conditionalFormatting sqref="AO11:AO34 AN11:AN35">
    <cfRule type="cellIs" dxfId="762" priority="28" operator="greaterThan">
      <formula>0.99</formula>
    </cfRule>
  </conditionalFormatting>
  <conditionalFormatting sqref="AQ11:AQ34">
    <cfRule type="cellIs" dxfId="761" priority="27" operator="equal">
      <formula>0</formula>
    </cfRule>
  </conditionalFormatting>
  <conditionalFormatting sqref="AQ11:AQ34">
    <cfRule type="cellIs" dxfId="760" priority="26" operator="greaterThan">
      <formula>1179</formula>
    </cfRule>
  </conditionalFormatting>
  <conditionalFormatting sqref="AQ11:AQ34">
    <cfRule type="cellIs" dxfId="759" priority="25" operator="greaterThan">
      <formula>99</formula>
    </cfRule>
  </conditionalFormatting>
  <conditionalFormatting sqref="AQ11:AQ34">
    <cfRule type="cellIs" dxfId="758" priority="24" operator="greaterThan">
      <formula>0.99</formula>
    </cfRule>
  </conditionalFormatting>
  <conditionalFormatting sqref="Z11:Z34">
    <cfRule type="containsText" dxfId="757" priority="20" operator="containsText" text="N/A">
      <formula>NOT(ISERROR(SEARCH("N/A",Z11)))</formula>
    </cfRule>
    <cfRule type="cellIs" dxfId="756" priority="23" operator="equal">
      <formula>0</formula>
    </cfRule>
  </conditionalFormatting>
  <conditionalFormatting sqref="Z11:Z34">
    <cfRule type="cellIs" dxfId="755" priority="22" operator="greaterThanOrEqual">
      <formula>1185</formula>
    </cfRule>
  </conditionalFormatting>
  <conditionalFormatting sqref="Z11:Z34">
    <cfRule type="cellIs" dxfId="754" priority="21" operator="between">
      <formula>0.1</formula>
      <formula>1184</formula>
    </cfRule>
  </conditionalFormatting>
  <conditionalFormatting sqref="AJ11:AN35">
    <cfRule type="cellIs" dxfId="753" priority="19" operator="equal">
      <formula>0</formula>
    </cfRule>
  </conditionalFormatting>
  <conditionalFormatting sqref="AJ11:AN35">
    <cfRule type="cellIs" dxfId="752" priority="18" operator="greaterThan">
      <formula>1179</formula>
    </cfRule>
  </conditionalFormatting>
  <conditionalFormatting sqref="AJ11:AN35">
    <cfRule type="cellIs" dxfId="751" priority="17" operator="greaterThan">
      <formula>99</formula>
    </cfRule>
  </conditionalFormatting>
  <conditionalFormatting sqref="AJ11:AN35">
    <cfRule type="cellIs" dxfId="750" priority="16" operator="greaterThan">
      <formula>0.99</formula>
    </cfRule>
  </conditionalFormatting>
  <conditionalFormatting sqref="AP11:AP34">
    <cfRule type="cellIs" dxfId="749" priority="15" operator="equal">
      <formula>0</formula>
    </cfRule>
  </conditionalFormatting>
  <conditionalFormatting sqref="AP11:AP34">
    <cfRule type="cellIs" dxfId="748" priority="14" operator="greaterThan">
      <formula>1179</formula>
    </cfRule>
  </conditionalFormatting>
  <conditionalFormatting sqref="AP11:AP34">
    <cfRule type="cellIs" dxfId="747" priority="13" operator="greaterThan">
      <formula>99</formula>
    </cfRule>
  </conditionalFormatting>
  <conditionalFormatting sqref="AP11:AP34">
    <cfRule type="cellIs" dxfId="746" priority="12" operator="greaterThan">
      <formula>0.99</formula>
    </cfRule>
  </conditionalFormatting>
  <conditionalFormatting sqref="AH32:AH34">
    <cfRule type="cellIs" dxfId="745" priority="10" operator="greaterThan">
      <formula>$AH$8</formula>
    </cfRule>
    <cfRule type="cellIs" dxfId="744" priority="11" operator="greaterThan">
      <formula>$AH$8</formula>
    </cfRule>
  </conditionalFormatting>
  <conditionalFormatting sqref="AI11:AI34">
    <cfRule type="cellIs" dxfId="743" priority="9" operator="greaterThan">
      <formula>$AI$8</formula>
    </cfRule>
  </conditionalFormatting>
  <conditionalFormatting sqref="AL32:AN34 AL11:AL31 AK17:AL34">
    <cfRule type="cellIs" dxfId="742" priority="8" operator="equal">
      <formula>0</formula>
    </cfRule>
  </conditionalFormatting>
  <conditionalFormatting sqref="AL32:AN34 AL11:AL31 AK17:AL34">
    <cfRule type="cellIs" dxfId="741" priority="7" operator="greaterThan">
      <formula>1179</formula>
    </cfRule>
  </conditionalFormatting>
  <conditionalFormatting sqref="AL32:AN34 AL11:AL31 AK17:AL34">
    <cfRule type="cellIs" dxfId="740" priority="6" operator="greaterThan">
      <formula>99</formula>
    </cfRule>
  </conditionalFormatting>
  <conditionalFormatting sqref="AL32:AN34 AL11:AL31 AK17:AL34">
    <cfRule type="cellIs" dxfId="739" priority="5" operator="greaterThan">
      <formula>0.99</formula>
    </cfRule>
  </conditionalFormatting>
  <conditionalFormatting sqref="AM16:AM34">
    <cfRule type="cellIs" dxfId="738" priority="4" operator="equal">
      <formula>0</formula>
    </cfRule>
  </conditionalFormatting>
  <conditionalFormatting sqref="AM16:AM34">
    <cfRule type="cellIs" dxfId="737" priority="3" operator="greaterThan">
      <formula>1179</formula>
    </cfRule>
  </conditionalFormatting>
  <conditionalFormatting sqref="AM16:AM34">
    <cfRule type="cellIs" dxfId="736" priority="2" operator="greaterThan">
      <formula>99</formula>
    </cfRule>
  </conditionalFormatting>
  <conditionalFormatting sqref="AM16:AM34">
    <cfRule type="cellIs" dxfId="73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2:AY96"/>
  <sheetViews>
    <sheetView showWhiteSpace="0" topLeftCell="A37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42629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27358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15'!Q34</f>
        <v>17486926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15'!AG34</f>
        <v>50144208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15'!AP34</f>
        <v>11250712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148</v>
      </c>
      <c r="P11" s="103">
        <v>117</v>
      </c>
      <c r="Q11" s="103">
        <v>17492028</v>
      </c>
      <c r="R11" s="46">
        <f>IF(ISBLANK(Q11),"-",Q11-Q10)</f>
        <v>5102</v>
      </c>
      <c r="S11" s="47">
        <f>R11*24/1000</f>
        <v>122.44799999999999</v>
      </c>
      <c r="T11" s="47">
        <f>R11/1000</f>
        <v>5.1020000000000003</v>
      </c>
      <c r="U11" s="104">
        <v>3.5</v>
      </c>
      <c r="V11" s="104">
        <f>U11</f>
        <v>3.5</v>
      </c>
      <c r="W11" s="105" t="s">
        <v>131</v>
      </c>
      <c r="X11" s="107">
        <v>0</v>
      </c>
      <c r="Y11" s="107">
        <v>0</v>
      </c>
      <c r="Z11" s="107">
        <v>1167</v>
      </c>
      <c r="AA11" s="107">
        <v>1185</v>
      </c>
      <c r="AB11" s="107">
        <v>1167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50145256</v>
      </c>
      <c r="AH11" s="49">
        <f>IF(ISBLANK(AG11),"-",AG11-AG10)</f>
        <v>1048</v>
      </c>
      <c r="AI11" s="50">
        <f>AH11/T11</f>
        <v>205.40964327714622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11251475</v>
      </c>
      <c r="AQ11" s="107">
        <f t="shared" ref="AQ11:AQ34" si="1">AP11-AP10</f>
        <v>763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138</v>
      </c>
      <c r="P12" s="103">
        <v>114</v>
      </c>
      <c r="Q12" s="103">
        <v>17497028</v>
      </c>
      <c r="R12" s="46">
        <f t="shared" ref="R12:R34" si="4">IF(ISBLANK(Q12),"-",Q12-Q11)</f>
        <v>5000</v>
      </c>
      <c r="S12" s="47">
        <f t="shared" ref="S12:S34" si="5">R12*24/1000</f>
        <v>120</v>
      </c>
      <c r="T12" s="47">
        <f t="shared" ref="T12:T34" si="6">R12/1000</f>
        <v>5</v>
      </c>
      <c r="U12" s="104">
        <v>4.7</v>
      </c>
      <c r="V12" s="104">
        <f t="shared" ref="V12:V34" si="7">U12</f>
        <v>4.7</v>
      </c>
      <c r="W12" s="105" t="s">
        <v>131</v>
      </c>
      <c r="X12" s="107">
        <v>0</v>
      </c>
      <c r="Y12" s="107">
        <v>0</v>
      </c>
      <c r="Z12" s="107">
        <v>1167</v>
      </c>
      <c r="AA12" s="107">
        <v>1185</v>
      </c>
      <c r="AB12" s="107">
        <v>1167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50146286</v>
      </c>
      <c r="AH12" s="49">
        <f>IF(ISBLANK(AG12),"-",AG12-AG11)</f>
        <v>1030</v>
      </c>
      <c r="AI12" s="50">
        <f t="shared" ref="AI12:AI34" si="8">AH12/T12</f>
        <v>206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11252375</v>
      </c>
      <c r="AQ12" s="107">
        <f t="shared" si="1"/>
        <v>900</v>
      </c>
      <c r="AR12" s="110">
        <v>1.1000000000000001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142</v>
      </c>
      <c r="P13" s="103">
        <v>112</v>
      </c>
      <c r="Q13" s="103">
        <v>17502048</v>
      </c>
      <c r="R13" s="46">
        <f t="shared" si="4"/>
        <v>5020</v>
      </c>
      <c r="S13" s="47">
        <f t="shared" si="5"/>
        <v>120.48</v>
      </c>
      <c r="T13" s="47">
        <f t="shared" si="6"/>
        <v>5.0199999999999996</v>
      </c>
      <c r="U13" s="104">
        <v>5.6</v>
      </c>
      <c r="V13" s="104">
        <f t="shared" si="7"/>
        <v>5.6</v>
      </c>
      <c r="W13" s="105" t="s">
        <v>131</v>
      </c>
      <c r="X13" s="107">
        <v>0</v>
      </c>
      <c r="Y13" s="107">
        <v>0</v>
      </c>
      <c r="Z13" s="107">
        <v>1117</v>
      </c>
      <c r="AA13" s="107">
        <v>1185</v>
      </c>
      <c r="AB13" s="107">
        <v>1117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50147318</v>
      </c>
      <c r="AH13" s="49">
        <f>IF(ISBLANK(AG13),"-",AG13-AG12)</f>
        <v>1032</v>
      </c>
      <c r="AI13" s="50">
        <f t="shared" si="8"/>
        <v>205.57768924302792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11253116</v>
      </c>
      <c r="AQ13" s="107">
        <f t="shared" si="1"/>
        <v>741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132</v>
      </c>
      <c r="P14" s="103">
        <v>110</v>
      </c>
      <c r="Q14" s="103">
        <v>17506348</v>
      </c>
      <c r="R14" s="46">
        <f t="shared" si="4"/>
        <v>4300</v>
      </c>
      <c r="S14" s="47">
        <f t="shared" si="5"/>
        <v>103.2</v>
      </c>
      <c r="T14" s="47">
        <f t="shared" si="6"/>
        <v>4.3</v>
      </c>
      <c r="U14" s="104">
        <v>7.4</v>
      </c>
      <c r="V14" s="104">
        <f t="shared" si="7"/>
        <v>7.4</v>
      </c>
      <c r="W14" s="105" t="s">
        <v>131</v>
      </c>
      <c r="X14" s="107">
        <v>0</v>
      </c>
      <c r="Y14" s="107">
        <v>0</v>
      </c>
      <c r="Z14" s="107">
        <v>1117</v>
      </c>
      <c r="AA14" s="107">
        <v>1185</v>
      </c>
      <c r="AB14" s="107">
        <v>1117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50148318</v>
      </c>
      <c r="AH14" s="49">
        <f t="shared" ref="AH14:AH34" si="9">IF(ISBLANK(AG14),"-",AG14-AG13)</f>
        <v>1000</v>
      </c>
      <c r="AI14" s="50">
        <f t="shared" si="8"/>
        <v>232.55813953488374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11253316</v>
      </c>
      <c r="AQ14" s="107">
        <f>AP14-AP13</f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134</v>
      </c>
      <c r="P15" s="103">
        <v>125</v>
      </c>
      <c r="Q15" s="103">
        <v>17510758</v>
      </c>
      <c r="R15" s="46">
        <f t="shared" si="4"/>
        <v>4410</v>
      </c>
      <c r="S15" s="47">
        <f t="shared" si="5"/>
        <v>105.84</v>
      </c>
      <c r="T15" s="47">
        <f t="shared" si="6"/>
        <v>4.41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1116</v>
      </c>
      <c r="AA15" s="107">
        <v>1185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50149380</v>
      </c>
      <c r="AH15" s="49">
        <f t="shared" si="9"/>
        <v>1062</v>
      </c>
      <c r="AI15" s="50">
        <f t="shared" si="8"/>
        <v>240.81632653061223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11253343</v>
      </c>
      <c r="AQ15" s="107">
        <f>AP15-AP14</f>
        <v>27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145</v>
      </c>
      <c r="P16" s="103">
        <v>145</v>
      </c>
      <c r="Q16" s="103">
        <v>17516872</v>
      </c>
      <c r="R16" s="46">
        <f t="shared" si="4"/>
        <v>6114</v>
      </c>
      <c r="S16" s="47">
        <f t="shared" si="5"/>
        <v>146.73599999999999</v>
      </c>
      <c r="T16" s="47">
        <f t="shared" si="6"/>
        <v>6.1139999999999999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50150557</v>
      </c>
      <c r="AH16" s="49">
        <f t="shared" si="9"/>
        <v>1177</v>
      </c>
      <c r="AI16" s="50">
        <f t="shared" si="8"/>
        <v>192.50899574746484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11253343</v>
      </c>
      <c r="AQ16" s="107">
        <f>AP16-AP15</f>
        <v>0</v>
      </c>
      <c r="AR16" s="53">
        <v>1.04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137</v>
      </c>
      <c r="P17" s="103">
        <v>149</v>
      </c>
      <c r="Q17" s="103">
        <v>17523092</v>
      </c>
      <c r="R17" s="46">
        <f t="shared" si="4"/>
        <v>6220</v>
      </c>
      <c r="S17" s="47">
        <f t="shared" si="5"/>
        <v>149.28</v>
      </c>
      <c r="T17" s="47">
        <f t="shared" si="6"/>
        <v>6.22</v>
      </c>
      <c r="U17" s="104">
        <v>9.1999999999999993</v>
      </c>
      <c r="V17" s="104">
        <f t="shared" si="7"/>
        <v>9.1999999999999993</v>
      </c>
      <c r="W17" s="105" t="s">
        <v>127</v>
      </c>
      <c r="X17" s="107">
        <v>1027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50151780</v>
      </c>
      <c r="AH17" s="49">
        <f t="shared" si="9"/>
        <v>1223</v>
      </c>
      <c r="AI17" s="50">
        <f t="shared" si="8"/>
        <v>196.62379421221866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11253343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134</v>
      </c>
      <c r="P18" s="103">
        <v>144</v>
      </c>
      <c r="Q18" s="103">
        <v>17529246</v>
      </c>
      <c r="R18" s="46">
        <f t="shared" si="4"/>
        <v>6154</v>
      </c>
      <c r="S18" s="47">
        <f t="shared" si="5"/>
        <v>147.696</v>
      </c>
      <c r="T18" s="47">
        <f t="shared" si="6"/>
        <v>6.1539999999999999</v>
      </c>
      <c r="U18" s="104">
        <v>8.6</v>
      </c>
      <c r="V18" s="104">
        <f t="shared" si="7"/>
        <v>8.6</v>
      </c>
      <c r="W18" s="105" t="s">
        <v>127</v>
      </c>
      <c r="X18" s="107">
        <v>1037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50152954</v>
      </c>
      <c r="AH18" s="49">
        <f t="shared" si="9"/>
        <v>1174</v>
      </c>
      <c r="AI18" s="50">
        <f t="shared" si="8"/>
        <v>190.77023074423138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11253343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136</v>
      </c>
      <c r="P19" s="103">
        <v>144</v>
      </c>
      <c r="Q19" s="103">
        <v>17535458</v>
      </c>
      <c r="R19" s="46">
        <f t="shared" si="4"/>
        <v>6212</v>
      </c>
      <c r="S19" s="47">
        <f t="shared" si="5"/>
        <v>149.08799999999999</v>
      </c>
      <c r="T19" s="47">
        <f t="shared" si="6"/>
        <v>6.2119999999999997</v>
      </c>
      <c r="U19" s="104">
        <v>8</v>
      </c>
      <c r="V19" s="104">
        <f t="shared" si="7"/>
        <v>8</v>
      </c>
      <c r="W19" s="105" t="s">
        <v>127</v>
      </c>
      <c r="X19" s="107">
        <v>1047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50154177</v>
      </c>
      <c r="AH19" s="49">
        <f t="shared" si="9"/>
        <v>1223</v>
      </c>
      <c r="AI19" s="50">
        <f t="shared" si="8"/>
        <v>196.87701223438506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11253343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</v>
      </c>
      <c r="Q20" s="103">
        <v>17541642</v>
      </c>
      <c r="R20" s="46">
        <f t="shared" si="4"/>
        <v>6184</v>
      </c>
      <c r="S20" s="47">
        <f t="shared" si="5"/>
        <v>148.416</v>
      </c>
      <c r="T20" s="47">
        <f t="shared" si="6"/>
        <v>6.1840000000000002</v>
      </c>
      <c r="U20" s="104">
        <v>7.6</v>
      </c>
      <c r="V20" s="104">
        <f t="shared" si="7"/>
        <v>7.6</v>
      </c>
      <c r="W20" s="105" t="s">
        <v>127</v>
      </c>
      <c r="X20" s="107">
        <v>1047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50155454</v>
      </c>
      <c r="AH20" s="49">
        <f t="shared" si="9"/>
        <v>1277</v>
      </c>
      <c r="AI20" s="50">
        <f t="shared" si="8"/>
        <v>206.5006468305304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11253343</v>
      </c>
      <c r="AQ20" s="107">
        <v>0</v>
      </c>
      <c r="AR20" s="53">
        <v>1.1200000000000001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133</v>
      </c>
      <c r="P21" s="103">
        <v>142</v>
      </c>
      <c r="Q21" s="103">
        <v>17547857</v>
      </c>
      <c r="R21" s="46">
        <f t="shared" si="4"/>
        <v>6215</v>
      </c>
      <c r="S21" s="47">
        <f t="shared" si="5"/>
        <v>149.16</v>
      </c>
      <c r="T21" s="47">
        <f t="shared" si="6"/>
        <v>6.2149999999999999</v>
      </c>
      <c r="U21" s="104">
        <v>6.8</v>
      </c>
      <c r="V21" s="104">
        <f t="shared" si="7"/>
        <v>6.8</v>
      </c>
      <c r="W21" s="105" t="s">
        <v>127</v>
      </c>
      <c r="X21" s="107">
        <v>1047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50156683</v>
      </c>
      <c r="AH21" s="49">
        <f t="shared" si="9"/>
        <v>1229</v>
      </c>
      <c r="AI21" s="50">
        <f t="shared" si="8"/>
        <v>197.74738535800483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11253343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131</v>
      </c>
      <c r="P22" s="103">
        <v>137</v>
      </c>
      <c r="Q22" s="103">
        <v>17553980</v>
      </c>
      <c r="R22" s="46">
        <f t="shared" si="4"/>
        <v>6123</v>
      </c>
      <c r="S22" s="47">
        <f t="shared" si="5"/>
        <v>146.952</v>
      </c>
      <c r="T22" s="47">
        <f t="shared" si="6"/>
        <v>6.1230000000000002</v>
      </c>
      <c r="U22" s="104">
        <v>6.3</v>
      </c>
      <c r="V22" s="104">
        <f t="shared" si="7"/>
        <v>6.3</v>
      </c>
      <c r="W22" s="105" t="s">
        <v>127</v>
      </c>
      <c r="X22" s="107">
        <v>1037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50157806</v>
      </c>
      <c r="AH22" s="49">
        <f t="shared" si="9"/>
        <v>1123</v>
      </c>
      <c r="AI22" s="50">
        <f t="shared" si="8"/>
        <v>183.40682671892861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11253343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137</v>
      </c>
      <c r="Q23" s="103">
        <v>17560020</v>
      </c>
      <c r="R23" s="46">
        <f t="shared" si="4"/>
        <v>6040</v>
      </c>
      <c r="S23" s="47">
        <f t="shared" si="5"/>
        <v>144.96</v>
      </c>
      <c r="T23" s="47">
        <f t="shared" si="6"/>
        <v>6.04</v>
      </c>
      <c r="U23" s="104">
        <v>5.9</v>
      </c>
      <c r="V23" s="104">
        <f t="shared" si="7"/>
        <v>5.9</v>
      </c>
      <c r="W23" s="105" t="s">
        <v>127</v>
      </c>
      <c r="X23" s="107">
        <v>1038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50158914</v>
      </c>
      <c r="AH23" s="49">
        <f t="shared" si="9"/>
        <v>1108</v>
      </c>
      <c r="AI23" s="50">
        <f t="shared" si="8"/>
        <v>183.44370860927151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11253343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134</v>
      </c>
      <c r="P24" s="103">
        <v>137</v>
      </c>
      <c r="Q24" s="103">
        <v>17565467</v>
      </c>
      <c r="R24" s="46">
        <f t="shared" si="4"/>
        <v>5447</v>
      </c>
      <c r="S24" s="47">
        <f t="shared" si="5"/>
        <v>130.72800000000001</v>
      </c>
      <c r="T24" s="47">
        <f t="shared" si="6"/>
        <v>5.4470000000000001</v>
      </c>
      <c r="U24" s="104">
        <v>5.6</v>
      </c>
      <c r="V24" s="104">
        <f t="shared" si="7"/>
        <v>5.6</v>
      </c>
      <c r="W24" s="105" t="s">
        <v>127</v>
      </c>
      <c r="X24" s="107">
        <v>1015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50160045</v>
      </c>
      <c r="AH24" s="49">
        <f>IF(ISBLANK(AG24),"-",AG24-AG23)</f>
        <v>1131</v>
      </c>
      <c r="AI24" s="50">
        <f t="shared" si="8"/>
        <v>207.63723150357995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11253343</v>
      </c>
      <c r="AQ24" s="107">
        <f t="shared" si="1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132</v>
      </c>
      <c r="P25" s="103">
        <v>135</v>
      </c>
      <c r="Q25" s="103">
        <v>17570923</v>
      </c>
      <c r="R25" s="46">
        <f t="shared" si="4"/>
        <v>5456</v>
      </c>
      <c r="S25" s="47">
        <f t="shared" si="5"/>
        <v>130.94399999999999</v>
      </c>
      <c r="T25" s="47">
        <f t="shared" si="6"/>
        <v>5.4560000000000004</v>
      </c>
      <c r="U25" s="104">
        <v>5.3</v>
      </c>
      <c r="V25" s="104">
        <f t="shared" si="7"/>
        <v>5.3</v>
      </c>
      <c r="W25" s="105" t="s">
        <v>127</v>
      </c>
      <c r="X25" s="107">
        <v>1014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50161206</v>
      </c>
      <c r="AH25" s="49">
        <f t="shared" si="9"/>
        <v>1161</v>
      </c>
      <c r="AI25" s="50">
        <f t="shared" si="8"/>
        <v>212.7932551319648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11253343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144</v>
      </c>
      <c r="Q26" s="103">
        <v>17576853</v>
      </c>
      <c r="R26" s="46">
        <f t="shared" si="4"/>
        <v>5930</v>
      </c>
      <c r="S26" s="47">
        <f t="shared" si="5"/>
        <v>142.32</v>
      </c>
      <c r="T26" s="47">
        <f t="shared" si="6"/>
        <v>5.93</v>
      </c>
      <c r="U26" s="104">
        <v>5</v>
      </c>
      <c r="V26" s="104">
        <f t="shared" si="7"/>
        <v>5</v>
      </c>
      <c r="W26" s="105" t="s">
        <v>127</v>
      </c>
      <c r="X26" s="107">
        <v>1025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50162373</v>
      </c>
      <c r="AH26" s="49">
        <f t="shared" si="9"/>
        <v>1167</v>
      </c>
      <c r="AI26" s="50">
        <f t="shared" si="8"/>
        <v>196.79595278246208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11253343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133</v>
      </c>
      <c r="Q27" s="103">
        <v>17582796</v>
      </c>
      <c r="R27" s="46">
        <f t="shared" si="4"/>
        <v>5943</v>
      </c>
      <c r="S27" s="47">
        <f t="shared" si="5"/>
        <v>142.63200000000001</v>
      </c>
      <c r="T27" s="47">
        <f t="shared" si="6"/>
        <v>5.9429999999999996</v>
      </c>
      <c r="U27" s="104">
        <v>4.7</v>
      </c>
      <c r="V27" s="104">
        <f t="shared" si="7"/>
        <v>4.7</v>
      </c>
      <c r="W27" s="105" t="s">
        <v>127</v>
      </c>
      <c r="X27" s="107">
        <v>1015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50163560</v>
      </c>
      <c r="AH27" s="49">
        <f t="shared" si="9"/>
        <v>1187</v>
      </c>
      <c r="AI27" s="50">
        <f t="shared" si="8"/>
        <v>199.73077570250717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11253343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140</v>
      </c>
      <c r="Q28" s="103">
        <v>17588545</v>
      </c>
      <c r="R28" s="46">
        <f t="shared" si="4"/>
        <v>5749</v>
      </c>
      <c r="S28" s="47">
        <f t="shared" si="5"/>
        <v>137.976</v>
      </c>
      <c r="T28" s="47">
        <f t="shared" si="6"/>
        <v>5.7489999999999997</v>
      </c>
      <c r="U28" s="104">
        <v>4.4000000000000004</v>
      </c>
      <c r="V28" s="104">
        <f t="shared" si="7"/>
        <v>4.4000000000000004</v>
      </c>
      <c r="W28" s="105" t="s">
        <v>127</v>
      </c>
      <c r="X28" s="107">
        <v>1015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50164722</v>
      </c>
      <c r="AH28" s="49">
        <f t="shared" si="9"/>
        <v>1162</v>
      </c>
      <c r="AI28" s="50">
        <f t="shared" si="8"/>
        <v>202.12210819272917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11253343</v>
      </c>
      <c r="AQ28" s="107">
        <f t="shared" si="1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139</v>
      </c>
      <c r="Q29" s="103">
        <v>17594352</v>
      </c>
      <c r="R29" s="46">
        <f t="shared" si="4"/>
        <v>5807</v>
      </c>
      <c r="S29" s="47">
        <f t="shared" si="5"/>
        <v>139.36799999999999</v>
      </c>
      <c r="T29" s="47">
        <f t="shared" si="6"/>
        <v>5.8070000000000004</v>
      </c>
      <c r="U29" s="104">
        <v>4</v>
      </c>
      <c r="V29" s="104">
        <f t="shared" si="7"/>
        <v>4</v>
      </c>
      <c r="W29" s="105" t="s">
        <v>127</v>
      </c>
      <c r="X29" s="107">
        <v>1015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50165896</v>
      </c>
      <c r="AH29" s="49">
        <f t="shared" si="9"/>
        <v>1174</v>
      </c>
      <c r="AI29" s="50">
        <f t="shared" si="8"/>
        <v>202.16979507490959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11253343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132</v>
      </c>
      <c r="P30" s="103">
        <v>137</v>
      </c>
      <c r="Q30" s="103">
        <v>17600043</v>
      </c>
      <c r="R30" s="46">
        <f t="shared" si="4"/>
        <v>5691</v>
      </c>
      <c r="S30" s="47">
        <f t="shared" si="5"/>
        <v>136.584</v>
      </c>
      <c r="T30" s="47">
        <f t="shared" si="6"/>
        <v>5.6909999999999998</v>
      </c>
      <c r="U30" s="104">
        <v>3.7</v>
      </c>
      <c r="V30" s="104">
        <f t="shared" si="7"/>
        <v>3.7</v>
      </c>
      <c r="W30" s="105" t="s">
        <v>127</v>
      </c>
      <c r="X30" s="107">
        <v>1015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50167064</v>
      </c>
      <c r="AH30" s="49">
        <f t="shared" si="9"/>
        <v>1168</v>
      </c>
      <c r="AI30" s="50">
        <f t="shared" si="8"/>
        <v>205.23633807766649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11253343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132</v>
      </c>
      <c r="P31" s="103">
        <v>135</v>
      </c>
      <c r="Q31" s="103">
        <v>17605784</v>
      </c>
      <c r="R31" s="46">
        <f t="shared" si="4"/>
        <v>5741</v>
      </c>
      <c r="S31" s="47">
        <f t="shared" si="5"/>
        <v>137.78399999999999</v>
      </c>
      <c r="T31" s="47">
        <f t="shared" si="6"/>
        <v>5.7409999999999997</v>
      </c>
      <c r="U31" s="104">
        <v>3.4</v>
      </c>
      <c r="V31" s="104">
        <f t="shared" si="7"/>
        <v>3.4</v>
      </c>
      <c r="W31" s="105" t="s">
        <v>127</v>
      </c>
      <c r="X31" s="107">
        <v>1025</v>
      </c>
      <c r="Y31" s="107">
        <v>0</v>
      </c>
      <c r="Z31" s="107">
        <v>1186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50168235</v>
      </c>
      <c r="AH31" s="49">
        <f t="shared" si="9"/>
        <v>1171</v>
      </c>
      <c r="AI31" s="50">
        <f t="shared" si="8"/>
        <v>203.97143354816237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11253343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129</v>
      </c>
      <c r="P32" s="103">
        <v>132</v>
      </c>
      <c r="Q32" s="103">
        <v>17611572</v>
      </c>
      <c r="R32" s="46">
        <f t="shared" si="4"/>
        <v>5788</v>
      </c>
      <c r="S32" s="47">
        <f t="shared" si="5"/>
        <v>138.91200000000001</v>
      </c>
      <c r="T32" s="47">
        <f t="shared" si="6"/>
        <v>5.7880000000000003</v>
      </c>
      <c r="U32" s="104">
        <v>3.2</v>
      </c>
      <c r="V32" s="104">
        <f t="shared" si="7"/>
        <v>3.2</v>
      </c>
      <c r="W32" s="105" t="s">
        <v>127</v>
      </c>
      <c r="X32" s="107">
        <v>1024</v>
      </c>
      <c r="Y32" s="107">
        <v>0</v>
      </c>
      <c r="Z32" s="107">
        <v>1187</v>
      </c>
      <c r="AA32" s="107">
        <v>1185</v>
      </c>
      <c r="AB32" s="107">
        <v>1186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50169404</v>
      </c>
      <c r="AH32" s="49">
        <f t="shared" si="9"/>
        <v>1169</v>
      </c>
      <c r="AI32" s="50">
        <f t="shared" si="8"/>
        <v>201.96959225984796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11253343</v>
      </c>
      <c r="AQ32" s="107">
        <f t="shared" si="1"/>
        <v>0</v>
      </c>
      <c r="AR32" s="53">
        <v>1.1599999999999999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123</v>
      </c>
      <c r="Q33" s="103">
        <v>17616844</v>
      </c>
      <c r="R33" s="46">
        <f t="shared" si="4"/>
        <v>5272</v>
      </c>
      <c r="S33" s="47">
        <f t="shared" si="5"/>
        <v>126.52800000000001</v>
      </c>
      <c r="T33" s="47">
        <f t="shared" si="6"/>
        <v>5.2720000000000002</v>
      </c>
      <c r="U33" s="104">
        <v>3.3</v>
      </c>
      <c r="V33" s="104">
        <f t="shared" si="7"/>
        <v>3.3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50170498</v>
      </c>
      <c r="AH33" s="49">
        <f t="shared" si="9"/>
        <v>1094</v>
      </c>
      <c r="AI33" s="50">
        <f t="shared" si="8"/>
        <v>207.51138088012138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11253453</v>
      </c>
      <c r="AQ33" s="107">
        <f t="shared" si="1"/>
        <v>110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133</v>
      </c>
      <c r="P34" s="103">
        <v>122</v>
      </c>
      <c r="Q34" s="103">
        <v>17621966</v>
      </c>
      <c r="R34" s="46">
        <f t="shared" si="4"/>
        <v>5122</v>
      </c>
      <c r="S34" s="47">
        <f t="shared" si="5"/>
        <v>122.928</v>
      </c>
      <c r="T34" s="47">
        <f t="shared" si="6"/>
        <v>5.1219999999999999</v>
      </c>
      <c r="U34" s="104">
        <v>3.6</v>
      </c>
      <c r="V34" s="104">
        <f t="shared" si="7"/>
        <v>3.6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50171566</v>
      </c>
      <c r="AH34" s="49">
        <f t="shared" si="9"/>
        <v>1068</v>
      </c>
      <c r="AI34" s="50">
        <f t="shared" si="8"/>
        <v>208.51229988285826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11253694</v>
      </c>
      <c r="AQ34" s="107">
        <f t="shared" si="1"/>
        <v>241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135040</v>
      </c>
      <c r="S35" s="65">
        <f>AVERAGE(S11:S34)</f>
        <v>135.04</v>
      </c>
      <c r="T35" s="65">
        <f>SUM(T11:T34)</f>
        <v>135.04000000000002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27358</v>
      </c>
      <c r="AH35" s="67">
        <f>SUM(AH11:AH34)</f>
        <v>27358</v>
      </c>
      <c r="AI35" s="68">
        <f>$AH$35/$T35</f>
        <v>202.59182464454975</v>
      </c>
      <c r="AJ35" s="95"/>
      <c r="AK35" s="95"/>
      <c r="AL35" s="95"/>
      <c r="AM35" s="95"/>
      <c r="AN35" s="95"/>
      <c r="AO35" s="69"/>
      <c r="AP35" s="70">
        <f>AP34-AP10</f>
        <v>2982</v>
      </c>
      <c r="AQ35" s="71">
        <f>SUM(AQ11:AQ34)</f>
        <v>2982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193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194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W17:W32" name="Range1_16_3_1_1_3_2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34" priority="36" operator="containsText" text="N/A">
      <formula>NOT(ISERROR(SEARCH("N/A",X11)))</formula>
    </cfRule>
    <cfRule type="cellIs" dxfId="733" priority="49" operator="equal">
      <formula>0</formula>
    </cfRule>
  </conditionalFormatting>
  <conditionalFormatting sqref="AC11:AE34 X11:Y34 AA11:AA34">
    <cfRule type="cellIs" dxfId="732" priority="48" operator="greaterThanOrEqual">
      <formula>1185</formula>
    </cfRule>
  </conditionalFormatting>
  <conditionalFormatting sqref="AC11:AE34 X11:Y34 AA11:AA34">
    <cfRule type="cellIs" dxfId="731" priority="47" operator="between">
      <formula>0.1</formula>
      <formula>1184</formula>
    </cfRule>
  </conditionalFormatting>
  <conditionalFormatting sqref="X8">
    <cfRule type="cellIs" dxfId="730" priority="46" operator="equal">
      <formula>0</formula>
    </cfRule>
  </conditionalFormatting>
  <conditionalFormatting sqref="X8">
    <cfRule type="cellIs" dxfId="729" priority="45" operator="greaterThan">
      <formula>1179</formula>
    </cfRule>
  </conditionalFormatting>
  <conditionalFormatting sqref="X8">
    <cfRule type="cellIs" dxfId="728" priority="44" operator="greaterThan">
      <formula>99</formula>
    </cfRule>
  </conditionalFormatting>
  <conditionalFormatting sqref="X8">
    <cfRule type="cellIs" dxfId="727" priority="43" operator="greaterThan">
      <formula>0.99</formula>
    </cfRule>
  </conditionalFormatting>
  <conditionalFormatting sqref="AB8">
    <cfRule type="cellIs" dxfId="726" priority="42" operator="equal">
      <formula>0</formula>
    </cfRule>
  </conditionalFormatting>
  <conditionalFormatting sqref="AB8">
    <cfRule type="cellIs" dxfId="725" priority="41" operator="greaterThan">
      <formula>1179</formula>
    </cfRule>
  </conditionalFormatting>
  <conditionalFormatting sqref="AB8">
    <cfRule type="cellIs" dxfId="724" priority="40" operator="greaterThan">
      <formula>99</formula>
    </cfRule>
  </conditionalFormatting>
  <conditionalFormatting sqref="AB8">
    <cfRule type="cellIs" dxfId="723" priority="39" operator="greaterThan">
      <formula>0.99</formula>
    </cfRule>
  </conditionalFormatting>
  <conditionalFormatting sqref="AH11:AH31">
    <cfRule type="cellIs" dxfId="722" priority="37" operator="greaterThan">
      <formula>$AH$8</formula>
    </cfRule>
    <cfRule type="cellIs" dxfId="721" priority="38" operator="greaterThan">
      <formula>$AH$8</formula>
    </cfRule>
  </conditionalFormatting>
  <conditionalFormatting sqref="AB11:AB34">
    <cfRule type="containsText" dxfId="720" priority="32" operator="containsText" text="N/A">
      <formula>NOT(ISERROR(SEARCH("N/A",AB11)))</formula>
    </cfRule>
    <cfRule type="cellIs" dxfId="719" priority="35" operator="equal">
      <formula>0</formula>
    </cfRule>
  </conditionalFormatting>
  <conditionalFormatting sqref="AB11:AB34">
    <cfRule type="cellIs" dxfId="718" priority="34" operator="greaterThanOrEqual">
      <formula>1185</formula>
    </cfRule>
  </conditionalFormatting>
  <conditionalFormatting sqref="AB11:AB34">
    <cfRule type="cellIs" dxfId="717" priority="33" operator="between">
      <formula>0.1</formula>
      <formula>1184</formula>
    </cfRule>
  </conditionalFormatting>
  <conditionalFormatting sqref="AO11:AO34 AN11:AN35">
    <cfRule type="cellIs" dxfId="716" priority="31" operator="equal">
      <formula>0</formula>
    </cfRule>
  </conditionalFormatting>
  <conditionalFormatting sqref="AO11:AO34 AN11:AN35">
    <cfRule type="cellIs" dxfId="715" priority="30" operator="greaterThan">
      <formula>1179</formula>
    </cfRule>
  </conditionalFormatting>
  <conditionalFormatting sqref="AO11:AO34 AN11:AN35">
    <cfRule type="cellIs" dxfId="714" priority="29" operator="greaterThan">
      <formula>99</formula>
    </cfRule>
  </conditionalFormatting>
  <conditionalFormatting sqref="AO11:AO34 AN11:AN35">
    <cfRule type="cellIs" dxfId="713" priority="28" operator="greaterThan">
      <formula>0.99</formula>
    </cfRule>
  </conditionalFormatting>
  <conditionalFormatting sqref="AQ11:AQ34">
    <cfRule type="cellIs" dxfId="712" priority="27" operator="equal">
      <formula>0</formula>
    </cfRule>
  </conditionalFormatting>
  <conditionalFormatting sqref="AQ11:AQ34">
    <cfRule type="cellIs" dxfId="711" priority="26" operator="greaterThan">
      <formula>1179</formula>
    </cfRule>
  </conditionalFormatting>
  <conditionalFormatting sqref="AQ11:AQ34">
    <cfRule type="cellIs" dxfId="710" priority="25" operator="greaterThan">
      <formula>99</formula>
    </cfRule>
  </conditionalFormatting>
  <conditionalFormatting sqref="AQ11:AQ34">
    <cfRule type="cellIs" dxfId="709" priority="24" operator="greaterThan">
      <formula>0.99</formula>
    </cfRule>
  </conditionalFormatting>
  <conditionalFormatting sqref="Z11:Z34">
    <cfRule type="containsText" dxfId="708" priority="20" operator="containsText" text="N/A">
      <formula>NOT(ISERROR(SEARCH("N/A",Z11)))</formula>
    </cfRule>
    <cfRule type="cellIs" dxfId="707" priority="23" operator="equal">
      <formula>0</formula>
    </cfRule>
  </conditionalFormatting>
  <conditionalFormatting sqref="Z11:Z34">
    <cfRule type="cellIs" dxfId="706" priority="22" operator="greaterThanOrEqual">
      <formula>1185</formula>
    </cfRule>
  </conditionalFormatting>
  <conditionalFormatting sqref="Z11:Z34">
    <cfRule type="cellIs" dxfId="705" priority="21" operator="between">
      <formula>0.1</formula>
      <formula>1184</formula>
    </cfRule>
  </conditionalFormatting>
  <conditionalFormatting sqref="AJ11:AN35">
    <cfRule type="cellIs" dxfId="704" priority="19" operator="equal">
      <formula>0</formula>
    </cfRule>
  </conditionalFormatting>
  <conditionalFormatting sqref="AJ11:AN35">
    <cfRule type="cellIs" dxfId="703" priority="18" operator="greaterThan">
      <formula>1179</formula>
    </cfRule>
  </conditionalFormatting>
  <conditionalFormatting sqref="AJ11:AN35">
    <cfRule type="cellIs" dxfId="702" priority="17" operator="greaterThan">
      <formula>99</formula>
    </cfRule>
  </conditionalFormatting>
  <conditionalFormatting sqref="AJ11:AN35">
    <cfRule type="cellIs" dxfId="701" priority="16" operator="greaterThan">
      <formula>0.99</formula>
    </cfRule>
  </conditionalFormatting>
  <conditionalFormatting sqref="AP11:AP34">
    <cfRule type="cellIs" dxfId="700" priority="15" operator="equal">
      <formula>0</formula>
    </cfRule>
  </conditionalFormatting>
  <conditionalFormatting sqref="AP11:AP34">
    <cfRule type="cellIs" dxfId="699" priority="14" operator="greaterThan">
      <formula>1179</formula>
    </cfRule>
  </conditionalFormatting>
  <conditionalFormatting sqref="AP11:AP34">
    <cfRule type="cellIs" dxfId="698" priority="13" operator="greaterThan">
      <formula>99</formula>
    </cfRule>
  </conditionalFormatting>
  <conditionalFormatting sqref="AP11:AP34">
    <cfRule type="cellIs" dxfId="697" priority="12" operator="greaterThan">
      <formula>0.99</formula>
    </cfRule>
  </conditionalFormatting>
  <conditionalFormatting sqref="AH32:AH34">
    <cfRule type="cellIs" dxfId="696" priority="10" operator="greaterThan">
      <formula>$AH$8</formula>
    </cfRule>
    <cfRule type="cellIs" dxfId="695" priority="11" operator="greaterThan">
      <formula>$AH$8</formula>
    </cfRule>
  </conditionalFormatting>
  <conditionalFormatting sqref="AI11:AI34">
    <cfRule type="cellIs" dxfId="694" priority="9" operator="greaterThan">
      <formula>$AI$8</formula>
    </cfRule>
  </conditionalFormatting>
  <conditionalFormatting sqref="AL32:AN34 AL11:AL31 AK17:AL34">
    <cfRule type="cellIs" dxfId="693" priority="8" operator="equal">
      <formula>0</formula>
    </cfRule>
  </conditionalFormatting>
  <conditionalFormatting sqref="AL32:AN34 AL11:AL31 AK17:AL34">
    <cfRule type="cellIs" dxfId="692" priority="7" operator="greaterThan">
      <formula>1179</formula>
    </cfRule>
  </conditionalFormatting>
  <conditionalFormatting sqref="AL32:AN34 AL11:AL31 AK17:AL34">
    <cfRule type="cellIs" dxfId="691" priority="6" operator="greaterThan">
      <formula>99</formula>
    </cfRule>
  </conditionalFormatting>
  <conditionalFormatting sqref="AL32:AN34 AL11:AL31 AK17:AL34">
    <cfRule type="cellIs" dxfId="690" priority="5" operator="greaterThan">
      <formula>0.99</formula>
    </cfRule>
  </conditionalFormatting>
  <conditionalFormatting sqref="AM16:AM34">
    <cfRule type="cellIs" dxfId="689" priority="4" operator="equal">
      <formula>0</formula>
    </cfRule>
  </conditionalFormatting>
  <conditionalFormatting sqref="AM16:AM34">
    <cfRule type="cellIs" dxfId="688" priority="3" operator="greaterThan">
      <formula>1179</formula>
    </cfRule>
  </conditionalFormatting>
  <conditionalFormatting sqref="AM16:AM34">
    <cfRule type="cellIs" dxfId="687" priority="2" operator="greaterThan">
      <formula>99</formula>
    </cfRule>
  </conditionalFormatting>
  <conditionalFormatting sqref="AM16:AM34">
    <cfRule type="cellIs" dxfId="68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landscape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7030A0"/>
  </sheetPr>
  <dimension ref="A2:AY97"/>
  <sheetViews>
    <sheetView showGridLines="0" showWhiteSpace="0" topLeftCell="A37" zoomScaleNormal="100" workbookViewId="0">
      <selection activeCell="P60" sqref="P60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42630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27208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16'!Q34</f>
        <v>17621966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16'!AG34</f>
        <v>50171566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16'!AP34</f>
        <v>11253694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132</v>
      </c>
      <c r="P11" s="103">
        <v>116</v>
      </c>
      <c r="Q11" s="103">
        <v>17627018</v>
      </c>
      <c r="R11" s="46">
        <f>IF(ISBLANK(Q11),"-",Q11-Q10)</f>
        <v>5052</v>
      </c>
      <c r="S11" s="47">
        <f>R11*24/1000</f>
        <v>121.248</v>
      </c>
      <c r="T11" s="47">
        <f>R11/1000</f>
        <v>5.0519999999999996</v>
      </c>
      <c r="U11" s="104">
        <v>4.3</v>
      </c>
      <c r="V11" s="104">
        <f>U11</f>
        <v>4.3</v>
      </c>
      <c r="W11" s="105" t="s">
        <v>131</v>
      </c>
      <c r="X11" s="107">
        <v>0</v>
      </c>
      <c r="Y11" s="107">
        <v>0</v>
      </c>
      <c r="Z11" s="107">
        <v>1167</v>
      </c>
      <c r="AA11" s="107">
        <v>1185</v>
      </c>
      <c r="AB11" s="107">
        <v>1187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50172572</v>
      </c>
      <c r="AH11" s="49">
        <f>IF(ISBLANK(AG11),"-",AG11-AG10)</f>
        <v>1006</v>
      </c>
      <c r="AI11" s="50">
        <f>AH11/T11</f>
        <v>199.12905779889155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11254236</v>
      </c>
      <c r="AQ11" s="107">
        <f t="shared" ref="AQ11:AQ34" si="1">AP11-AP10</f>
        <v>542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133</v>
      </c>
      <c r="P12" s="103">
        <v>115</v>
      </c>
      <c r="Q12" s="103">
        <v>17631454</v>
      </c>
      <c r="R12" s="46">
        <f t="shared" ref="R12:R34" si="4">IF(ISBLANK(Q12),"-",Q12-Q11)</f>
        <v>4436</v>
      </c>
      <c r="S12" s="47">
        <f t="shared" ref="S12:S34" si="5">R12*24/1000</f>
        <v>106.464</v>
      </c>
      <c r="T12" s="47">
        <f t="shared" ref="T12:T34" si="6">R12/1000</f>
        <v>4.4359999999999999</v>
      </c>
      <c r="U12" s="104">
        <v>4.9000000000000004</v>
      </c>
      <c r="V12" s="104">
        <f t="shared" ref="V12:V34" si="7">U12</f>
        <v>4.9000000000000004</v>
      </c>
      <c r="W12" s="105" t="s">
        <v>131</v>
      </c>
      <c r="X12" s="107">
        <v>0</v>
      </c>
      <c r="Y12" s="107">
        <v>0</v>
      </c>
      <c r="Z12" s="107">
        <v>1167</v>
      </c>
      <c r="AA12" s="107">
        <v>1185</v>
      </c>
      <c r="AB12" s="107">
        <v>1167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50173524</v>
      </c>
      <c r="AH12" s="49">
        <f>IF(ISBLANK(AG12),"-",AG12-AG11)</f>
        <v>952</v>
      </c>
      <c r="AI12" s="50">
        <f t="shared" ref="AI12:AI34" si="8">AH12/T12</f>
        <v>214.6077547339946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11254778</v>
      </c>
      <c r="AQ12" s="107">
        <f t="shared" si="1"/>
        <v>542</v>
      </c>
      <c r="AR12" s="110">
        <v>1.1399999999999999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124</v>
      </c>
      <c r="P13" s="103">
        <v>108</v>
      </c>
      <c r="Q13" s="103">
        <v>17636266</v>
      </c>
      <c r="R13" s="46">
        <f t="shared" si="4"/>
        <v>4812</v>
      </c>
      <c r="S13" s="47">
        <f t="shared" si="5"/>
        <v>115.488</v>
      </c>
      <c r="T13" s="47">
        <f t="shared" si="6"/>
        <v>4.8120000000000003</v>
      </c>
      <c r="U13" s="104">
        <v>5.5</v>
      </c>
      <c r="V13" s="104">
        <f t="shared" si="7"/>
        <v>5.5</v>
      </c>
      <c r="W13" s="105" t="s">
        <v>131</v>
      </c>
      <c r="X13" s="107">
        <v>0</v>
      </c>
      <c r="Y13" s="107">
        <v>0</v>
      </c>
      <c r="Z13" s="107">
        <v>1126</v>
      </c>
      <c r="AA13" s="107">
        <v>1185</v>
      </c>
      <c r="AB13" s="107">
        <v>1126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50174538</v>
      </c>
      <c r="AH13" s="49">
        <f>IF(ISBLANK(AG13),"-",AG13-AG12)</f>
        <v>1014</v>
      </c>
      <c r="AI13" s="50">
        <f t="shared" si="8"/>
        <v>210.72319201995012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11255277</v>
      </c>
      <c r="AQ13" s="107">
        <f t="shared" si="1"/>
        <v>499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116</v>
      </c>
      <c r="P14" s="103">
        <v>112</v>
      </c>
      <c r="Q14" s="103">
        <v>17640284</v>
      </c>
      <c r="R14" s="46">
        <f t="shared" si="4"/>
        <v>4018</v>
      </c>
      <c r="S14" s="47">
        <f t="shared" si="5"/>
        <v>96.432000000000002</v>
      </c>
      <c r="T14" s="47">
        <f t="shared" si="6"/>
        <v>4.0179999999999998</v>
      </c>
      <c r="U14" s="104">
        <v>6.9</v>
      </c>
      <c r="V14" s="104">
        <f t="shared" si="7"/>
        <v>6.9</v>
      </c>
      <c r="W14" s="105" t="s">
        <v>131</v>
      </c>
      <c r="X14" s="107">
        <v>0</v>
      </c>
      <c r="Y14" s="107">
        <v>0</v>
      </c>
      <c r="Z14" s="107">
        <v>1127</v>
      </c>
      <c r="AA14" s="107">
        <v>1185</v>
      </c>
      <c r="AB14" s="107">
        <v>1127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50175576</v>
      </c>
      <c r="AH14" s="49">
        <f t="shared" ref="AH14:AH34" si="9">IF(ISBLANK(AG14),"-",AG14-AG13)</f>
        <v>1038</v>
      </c>
      <c r="AI14" s="50">
        <f t="shared" si="8"/>
        <v>258.337481333997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11255377</v>
      </c>
      <c r="AQ14" s="107">
        <f>AP14-AP13</f>
        <v>100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119</v>
      </c>
      <c r="P15" s="103">
        <v>117</v>
      </c>
      <c r="Q15" s="103">
        <v>17644308</v>
      </c>
      <c r="R15" s="46">
        <f t="shared" si="4"/>
        <v>4024</v>
      </c>
      <c r="S15" s="47">
        <f t="shared" si="5"/>
        <v>96.575999999999993</v>
      </c>
      <c r="T15" s="47">
        <f t="shared" si="6"/>
        <v>4.024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1126</v>
      </c>
      <c r="AA15" s="107">
        <v>1855</v>
      </c>
      <c r="AB15" s="107">
        <v>1126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50176608</v>
      </c>
      <c r="AH15" s="49">
        <f t="shared" si="9"/>
        <v>1032</v>
      </c>
      <c r="AI15" s="50">
        <f t="shared" si="8"/>
        <v>256.46123260437378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11255392</v>
      </c>
      <c r="AQ15" s="107">
        <f>AP15-AP14</f>
        <v>15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143</v>
      </c>
      <c r="P16" s="103">
        <v>143</v>
      </c>
      <c r="Q16" s="103">
        <v>17650276</v>
      </c>
      <c r="R16" s="46">
        <f t="shared" si="4"/>
        <v>5968</v>
      </c>
      <c r="S16" s="47">
        <f t="shared" si="5"/>
        <v>143.232</v>
      </c>
      <c r="T16" s="47">
        <f t="shared" si="6"/>
        <v>5.968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1177</v>
      </c>
      <c r="AA16" s="107">
        <v>1185</v>
      </c>
      <c r="AB16" s="107">
        <v>1156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50177698</v>
      </c>
      <c r="AH16" s="49">
        <f t="shared" si="9"/>
        <v>1090</v>
      </c>
      <c r="AI16" s="50">
        <f t="shared" si="8"/>
        <v>182.64075067024129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11255392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146</v>
      </c>
      <c r="P17" s="103">
        <v>140</v>
      </c>
      <c r="Q17" s="103">
        <v>17656338</v>
      </c>
      <c r="R17" s="46">
        <f t="shared" si="4"/>
        <v>6062</v>
      </c>
      <c r="S17" s="47">
        <f t="shared" si="5"/>
        <v>145.488</v>
      </c>
      <c r="T17" s="47">
        <f t="shared" si="6"/>
        <v>6.0620000000000003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50178808</v>
      </c>
      <c r="AH17" s="49">
        <f t="shared" si="9"/>
        <v>1110</v>
      </c>
      <c r="AI17" s="50">
        <f t="shared" si="8"/>
        <v>183.10788518640712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11255392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138</v>
      </c>
      <c r="P18" s="103">
        <v>142</v>
      </c>
      <c r="Q18" s="103">
        <v>17662454</v>
      </c>
      <c r="R18" s="46">
        <f t="shared" si="4"/>
        <v>6116</v>
      </c>
      <c r="S18" s="47">
        <f t="shared" si="5"/>
        <v>146.78399999999999</v>
      </c>
      <c r="T18" s="47">
        <f t="shared" si="6"/>
        <v>6.1159999999999997</v>
      </c>
      <c r="U18" s="104">
        <v>9.1</v>
      </c>
      <c r="V18" s="104">
        <f t="shared" si="7"/>
        <v>9.1</v>
      </c>
      <c r="W18" s="105" t="s">
        <v>127</v>
      </c>
      <c r="X18" s="107">
        <v>0</v>
      </c>
      <c r="Y18" s="107">
        <v>1017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50179975</v>
      </c>
      <c r="AH18" s="49">
        <f t="shared" si="9"/>
        <v>1167</v>
      </c>
      <c r="AI18" s="50">
        <f t="shared" si="8"/>
        <v>190.81098757357751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11255392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136</v>
      </c>
      <c r="P19" s="103">
        <v>144</v>
      </c>
      <c r="Q19" s="103">
        <v>17668653</v>
      </c>
      <c r="R19" s="46">
        <f t="shared" si="4"/>
        <v>6199</v>
      </c>
      <c r="S19" s="47">
        <f t="shared" si="5"/>
        <v>148.77600000000001</v>
      </c>
      <c r="T19" s="47">
        <f t="shared" si="6"/>
        <v>6.1989999999999998</v>
      </c>
      <c r="U19" s="104">
        <v>8.6</v>
      </c>
      <c r="V19" s="104">
        <f t="shared" si="7"/>
        <v>8.6</v>
      </c>
      <c r="W19" s="105" t="s">
        <v>127</v>
      </c>
      <c r="X19" s="107">
        <v>0</v>
      </c>
      <c r="Y19" s="107">
        <v>1047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50181228</v>
      </c>
      <c r="AH19" s="49">
        <f t="shared" si="9"/>
        <v>1253</v>
      </c>
      <c r="AI19" s="50">
        <f t="shared" si="8"/>
        <v>202.129375705759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11255392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147</v>
      </c>
      <c r="Q20" s="103">
        <v>17674810</v>
      </c>
      <c r="R20" s="46">
        <f t="shared" si="4"/>
        <v>6157</v>
      </c>
      <c r="S20" s="47">
        <f t="shared" si="5"/>
        <v>147.768</v>
      </c>
      <c r="T20" s="47">
        <f t="shared" si="6"/>
        <v>6.157</v>
      </c>
      <c r="U20" s="104">
        <v>7.9</v>
      </c>
      <c r="V20" s="104">
        <f t="shared" si="7"/>
        <v>7.9</v>
      </c>
      <c r="W20" s="105" t="s">
        <v>127</v>
      </c>
      <c r="X20" s="107">
        <v>0</v>
      </c>
      <c r="Y20" s="107">
        <v>1047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50182346</v>
      </c>
      <c r="AH20" s="49">
        <f t="shared" si="9"/>
        <v>1118</v>
      </c>
      <c r="AI20" s="50">
        <f t="shared" si="8"/>
        <v>181.58193925613122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11255392</v>
      </c>
      <c r="AQ20" s="107">
        <f t="shared" si="1"/>
        <v>0</v>
      </c>
      <c r="AR20" s="53">
        <v>1.01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130</v>
      </c>
      <c r="P21" s="103">
        <v>142</v>
      </c>
      <c r="Q21" s="103">
        <v>17681055</v>
      </c>
      <c r="R21" s="46">
        <f t="shared" si="4"/>
        <v>6245</v>
      </c>
      <c r="S21" s="47">
        <f t="shared" si="5"/>
        <v>149.88</v>
      </c>
      <c r="T21" s="47">
        <f t="shared" si="6"/>
        <v>6.2450000000000001</v>
      </c>
      <c r="U21" s="104">
        <v>7.2</v>
      </c>
      <c r="V21" s="104">
        <f t="shared" si="7"/>
        <v>7.2</v>
      </c>
      <c r="W21" s="105" t="s">
        <v>127</v>
      </c>
      <c r="X21" s="107">
        <v>0</v>
      </c>
      <c r="Y21" s="107">
        <v>1057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50183631</v>
      </c>
      <c r="AH21" s="49">
        <f t="shared" si="9"/>
        <v>1285</v>
      </c>
      <c r="AI21" s="50">
        <f t="shared" si="8"/>
        <v>205.76461168935148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11255392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131</v>
      </c>
      <c r="P22" s="103">
        <v>144</v>
      </c>
      <c r="Q22" s="103">
        <v>17687326</v>
      </c>
      <c r="R22" s="46">
        <f t="shared" si="4"/>
        <v>6271</v>
      </c>
      <c r="S22" s="47">
        <f t="shared" si="5"/>
        <v>150.50399999999999</v>
      </c>
      <c r="T22" s="47">
        <f t="shared" si="6"/>
        <v>6.2709999999999999</v>
      </c>
      <c r="U22" s="104">
        <v>6.6</v>
      </c>
      <c r="V22" s="104">
        <f t="shared" si="7"/>
        <v>6.6</v>
      </c>
      <c r="W22" s="105" t="s">
        <v>127</v>
      </c>
      <c r="X22" s="107">
        <v>0</v>
      </c>
      <c r="Y22" s="107">
        <v>1057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50184846</v>
      </c>
      <c r="AH22" s="49">
        <f t="shared" si="9"/>
        <v>1215</v>
      </c>
      <c r="AI22" s="50">
        <f t="shared" si="8"/>
        <v>193.7490033487482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11255392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130</v>
      </c>
      <c r="P23" s="103">
        <v>137</v>
      </c>
      <c r="Q23" s="103">
        <v>17693179</v>
      </c>
      <c r="R23" s="46">
        <f t="shared" si="4"/>
        <v>5853</v>
      </c>
      <c r="S23" s="47">
        <f t="shared" si="5"/>
        <v>140.47200000000001</v>
      </c>
      <c r="T23" s="47">
        <f t="shared" si="6"/>
        <v>5.8529999999999998</v>
      </c>
      <c r="U23" s="104">
        <v>5.9</v>
      </c>
      <c r="V23" s="104">
        <f t="shared" si="7"/>
        <v>5.9</v>
      </c>
      <c r="W23" s="105" t="s">
        <v>127</v>
      </c>
      <c r="X23" s="107">
        <v>0</v>
      </c>
      <c r="Y23" s="107">
        <v>1057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50186051</v>
      </c>
      <c r="AH23" s="49">
        <f t="shared" si="9"/>
        <v>1205</v>
      </c>
      <c r="AI23" s="50">
        <f t="shared" si="8"/>
        <v>205.87732786605162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11255392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132</v>
      </c>
      <c r="P24" s="103">
        <v>137</v>
      </c>
      <c r="Q24" s="103">
        <v>17698388</v>
      </c>
      <c r="R24" s="46">
        <f t="shared" si="4"/>
        <v>5209</v>
      </c>
      <c r="S24" s="47">
        <f t="shared" si="5"/>
        <v>125.01600000000001</v>
      </c>
      <c r="T24" s="47">
        <f t="shared" si="6"/>
        <v>5.2089999999999996</v>
      </c>
      <c r="U24" s="104">
        <v>5.4</v>
      </c>
      <c r="V24" s="104">
        <f t="shared" si="7"/>
        <v>5.4</v>
      </c>
      <c r="W24" s="105" t="s">
        <v>127</v>
      </c>
      <c r="X24" s="107">
        <v>0</v>
      </c>
      <c r="Y24" s="107">
        <v>1036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50187097</v>
      </c>
      <c r="AH24" s="49">
        <f>IF(ISBLANK(AG24),"-",AG24-AG23)</f>
        <v>1046</v>
      </c>
      <c r="AI24" s="50">
        <f t="shared" si="8"/>
        <v>200.80629679401039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11255392</v>
      </c>
      <c r="AQ24" s="107">
        <f t="shared" si="1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4</v>
      </c>
      <c r="E25" s="41">
        <f t="shared" si="0"/>
        <v>2.8169014084507045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136</v>
      </c>
      <c r="P25" s="103">
        <v>140</v>
      </c>
      <c r="Q25" s="103">
        <v>17704230</v>
      </c>
      <c r="R25" s="46">
        <f t="shared" si="4"/>
        <v>5842</v>
      </c>
      <c r="S25" s="47">
        <f t="shared" si="5"/>
        <v>140.208</v>
      </c>
      <c r="T25" s="47">
        <f t="shared" si="6"/>
        <v>5.8419999999999996</v>
      </c>
      <c r="U25" s="104">
        <v>4.9000000000000004</v>
      </c>
      <c r="V25" s="104">
        <f t="shared" si="7"/>
        <v>4.9000000000000004</v>
      </c>
      <c r="W25" s="105" t="s">
        <v>127</v>
      </c>
      <c r="X25" s="107">
        <v>0</v>
      </c>
      <c r="Y25" s="107">
        <v>1025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50188278</v>
      </c>
      <c r="AH25" s="49">
        <f t="shared" si="9"/>
        <v>1181</v>
      </c>
      <c r="AI25" s="50">
        <f t="shared" si="8"/>
        <v>202.15679561793908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11255392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4</v>
      </c>
      <c r="E26" s="41">
        <f t="shared" si="0"/>
        <v>2.8169014084507045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138</v>
      </c>
      <c r="P26" s="103">
        <v>137</v>
      </c>
      <c r="Q26" s="103">
        <v>17710167</v>
      </c>
      <c r="R26" s="46">
        <f t="shared" si="4"/>
        <v>5937</v>
      </c>
      <c r="S26" s="47">
        <f t="shared" si="5"/>
        <v>142.488</v>
      </c>
      <c r="T26" s="47">
        <f t="shared" si="6"/>
        <v>5.9370000000000003</v>
      </c>
      <c r="U26" s="104">
        <v>4.5999999999999996</v>
      </c>
      <c r="V26" s="104">
        <f t="shared" si="7"/>
        <v>4.5999999999999996</v>
      </c>
      <c r="W26" s="105" t="s">
        <v>127</v>
      </c>
      <c r="X26" s="107">
        <v>0</v>
      </c>
      <c r="Y26" s="107">
        <v>1025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50189459</v>
      </c>
      <c r="AH26" s="49">
        <f t="shared" si="9"/>
        <v>1181</v>
      </c>
      <c r="AI26" s="50">
        <f t="shared" si="8"/>
        <v>198.92201448543034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11255392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137</v>
      </c>
      <c r="P27" s="103">
        <v>141</v>
      </c>
      <c r="Q27" s="103">
        <v>17716103</v>
      </c>
      <c r="R27" s="46">
        <f t="shared" si="4"/>
        <v>5936</v>
      </c>
      <c r="S27" s="47">
        <f t="shared" si="5"/>
        <v>142.464</v>
      </c>
      <c r="T27" s="47">
        <f t="shared" si="6"/>
        <v>5.9359999999999999</v>
      </c>
      <c r="U27" s="104">
        <v>4.4000000000000004</v>
      </c>
      <c r="V27" s="104">
        <f t="shared" si="7"/>
        <v>4.4000000000000004</v>
      </c>
      <c r="W27" s="105" t="s">
        <v>127</v>
      </c>
      <c r="X27" s="107">
        <v>0</v>
      </c>
      <c r="Y27" s="107">
        <v>1006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50190635</v>
      </c>
      <c r="AH27" s="49">
        <f t="shared" si="9"/>
        <v>1176</v>
      </c>
      <c r="AI27" s="50">
        <f t="shared" si="8"/>
        <v>198.11320754716982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11255392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136</v>
      </c>
      <c r="P28" s="103">
        <v>133</v>
      </c>
      <c r="Q28" s="103">
        <v>17721913</v>
      </c>
      <c r="R28" s="46">
        <f t="shared" si="4"/>
        <v>5810</v>
      </c>
      <c r="S28" s="47">
        <f t="shared" si="5"/>
        <v>139.44</v>
      </c>
      <c r="T28" s="47">
        <f t="shared" si="6"/>
        <v>5.81</v>
      </c>
      <c r="U28" s="104">
        <v>4</v>
      </c>
      <c r="V28" s="104">
        <f t="shared" si="7"/>
        <v>4</v>
      </c>
      <c r="W28" s="105" t="s">
        <v>127</v>
      </c>
      <c r="X28" s="107">
        <v>0</v>
      </c>
      <c r="Y28" s="107">
        <v>1006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50191807</v>
      </c>
      <c r="AH28" s="49">
        <f t="shared" si="9"/>
        <v>1172</v>
      </c>
      <c r="AI28" s="50">
        <f t="shared" si="8"/>
        <v>201.72117039586919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11255392</v>
      </c>
      <c r="AQ28" s="107">
        <f t="shared" si="1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136</v>
      </c>
      <c r="P29" s="103">
        <v>137</v>
      </c>
      <c r="Q29" s="103">
        <v>17727679</v>
      </c>
      <c r="R29" s="46">
        <f t="shared" si="4"/>
        <v>5766</v>
      </c>
      <c r="S29" s="47">
        <f t="shared" si="5"/>
        <v>138.38399999999999</v>
      </c>
      <c r="T29" s="47">
        <f t="shared" si="6"/>
        <v>5.766</v>
      </c>
      <c r="U29" s="104">
        <v>3.7</v>
      </c>
      <c r="V29" s="104">
        <f t="shared" si="7"/>
        <v>3.7</v>
      </c>
      <c r="W29" s="105" t="s">
        <v>127</v>
      </c>
      <c r="X29" s="107">
        <v>0</v>
      </c>
      <c r="Y29" s="107">
        <v>1006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50192978</v>
      </c>
      <c r="AH29" s="49">
        <f t="shared" si="9"/>
        <v>1171</v>
      </c>
      <c r="AI29" s="50">
        <f t="shared" si="8"/>
        <v>203.08706208810267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11255392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134</v>
      </c>
      <c r="P30" s="103">
        <v>139</v>
      </c>
      <c r="Q30" s="103">
        <v>17733588</v>
      </c>
      <c r="R30" s="46">
        <f t="shared" si="4"/>
        <v>5909</v>
      </c>
      <c r="S30" s="47">
        <f t="shared" si="5"/>
        <v>141.816</v>
      </c>
      <c r="T30" s="47">
        <f t="shared" si="6"/>
        <v>5.9089999999999998</v>
      </c>
      <c r="U30" s="104">
        <v>3.5</v>
      </c>
      <c r="V30" s="104">
        <f t="shared" si="7"/>
        <v>3.5</v>
      </c>
      <c r="W30" s="105" t="s">
        <v>127</v>
      </c>
      <c r="X30" s="107">
        <v>0</v>
      </c>
      <c r="Y30" s="107">
        <v>1006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50194151</v>
      </c>
      <c r="AH30" s="49">
        <f t="shared" si="9"/>
        <v>1173</v>
      </c>
      <c r="AI30" s="50">
        <f t="shared" si="8"/>
        <v>198.51074631917416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11255392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138</v>
      </c>
      <c r="Q31" s="103">
        <v>17739490</v>
      </c>
      <c r="R31" s="46">
        <f t="shared" si="4"/>
        <v>5902</v>
      </c>
      <c r="S31" s="47">
        <f t="shared" si="5"/>
        <v>141.648</v>
      </c>
      <c r="T31" s="47">
        <f t="shared" si="6"/>
        <v>5.9020000000000001</v>
      </c>
      <c r="U31" s="104">
        <v>3</v>
      </c>
      <c r="V31" s="104">
        <f t="shared" si="7"/>
        <v>3</v>
      </c>
      <c r="W31" s="105" t="s">
        <v>127</v>
      </c>
      <c r="X31" s="107">
        <v>0</v>
      </c>
      <c r="Y31" s="107">
        <v>1075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50195348</v>
      </c>
      <c r="AH31" s="49">
        <f t="shared" si="9"/>
        <v>1197</v>
      </c>
      <c r="AI31" s="50">
        <f t="shared" si="8"/>
        <v>202.81260589630634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11255392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131</v>
      </c>
      <c r="P32" s="103">
        <v>134</v>
      </c>
      <c r="Q32" s="103">
        <v>17745642</v>
      </c>
      <c r="R32" s="46">
        <f t="shared" si="4"/>
        <v>6152</v>
      </c>
      <c r="S32" s="47">
        <f t="shared" si="5"/>
        <v>147.648</v>
      </c>
      <c r="T32" s="47">
        <f t="shared" si="6"/>
        <v>6.1520000000000001</v>
      </c>
      <c r="U32" s="104">
        <v>2.6</v>
      </c>
      <c r="V32" s="104">
        <f t="shared" si="7"/>
        <v>2.6</v>
      </c>
      <c r="W32" s="105" t="s">
        <v>127</v>
      </c>
      <c r="X32" s="107">
        <v>0</v>
      </c>
      <c r="Y32" s="107">
        <v>1057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50196598</v>
      </c>
      <c r="AH32" s="49">
        <f t="shared" si="9"/>
        <v>1250</v>
      </c>
      <c r="AI32" s="50">
        <f t="shared" si="8"/>
        <v>203.185955786736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11255392</v>
      </c>
      <c r="AQ32" s="107">
        <f t="shared" si="1"/>
        <v>0</v>
      </c>
      <c r="AR32" s="53">
        <v>1.1599999999999999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138</v>
      </c>
      <c r="P33" s="103">
        <v>126</v>
      </c>
      <c r="Q33" s="103">
        <v>17750992</v>
      </c>
      <c r="R33" s="46">
        <f t="shared" si="4"/>
        <v>5350</v>
      </c>
      <c r="S33" s="47">
        <f t="shared" si="5"/>
        <v>128.4</v>
      </c>
      <c r="T33" s="47">
        <f t="shared" si="6"/>
        <v>5.35</v>
      </c>
      <c r="U33" s="104">
        <v>2.7</v>
      </c>
      <c r="V33" s="104">
        <f t="shared" si="7"/>
        <v>2.7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50197696</v>
      </c>
      <c r="AH33" s="49">
        <f t="shared" si="9"/>
        <v>1098</v>
      </c>
      <c r="AI33" s="50">
        <f t="shared" si="8"/>
        <v>205.2336448598131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11255542</v>
      </c>
      <c r="AQ33" s="107">
        <f t="shared" si="1"/>
        <v>150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136</v>
      </c>
      <c r="P34" s="103">
        <v>129</v>
      </c>
      <c r="Q34" s="103">
        <v>17756268</v>
      </c>
      <c r="R34" s="46">
        <f t="shared" si="4"/>
        <v>5276</v>
      </c>
      <c r="S34" s="47">
        <f t="shared" si="5"/>
        <v>126.624</v>
      </c>
      <c r="T34" s="47">
        <f t="shared" si="6"/>
        <v>5.2759999999999998</v>
      </c>
      <c r="U34" s="104">
        <v>3.1</v>
      </c>
      <c r="V34" s="104">
        <f t="shared" si="7"/>
        <v>3.1</v>
      </c>
      <c r="W34" s="105" t="s">
        <v>131</v>
      </c>
      <c r="X34" s="107">
        <v>0</v>
      </c>
      <c r="Y34" s="107">
        <v>0</v>
      </c>
      <c r="Z34" s="107">
        <v>1167</v>
      </c>
      <c r="AA34" s="107">
        <v>1185</v>
      </c>
      <c r="AB34" s="107">
        <v>1167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50198774</v>
      </c>
      <c r="AH34" s="49">
        <f t="shared" si="9"/>
        <v>1078</v>
      </c>
      <c r="AI34" s="50">
        <f t="shared" si="8"/>
        <v>204.32145564821835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11255858</v>
      </c>
      <c r="AQ34" s="107">
        <f t="shared" si="1"/>
        <v>316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134302</v>
      </c>
      <c r="S35" s="65">
        <f>AVERAGE(S11:S34)</f>
        <v>134.30199999999999</v>
      </c>
      <c r="T35" s="65">
        <f>SUM(T11:T34)</f>
        <v>134.30199999999999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27208</v>
      </c>
      <c r="AH35" s="67">
        <f>SUM(AH11:AH34)</f>
        <v>27208</v>
      </c>
      <c r="AI35" s="68">
        <f>$AH$35/$T35</f>
        <v>202.58819675060684</v>
      </c>
      <c r="AJ35" s="95"/>
      <c r="AK35" s="95"/>
      <c r="AL35" s="95"/>
      <c r="AM35" s="95"/>
      <c r="AN35" s="95"/>
      <c r="AO35" s="69"/>
      <c r="AP35" s="70">
        <f>AP34-AP10</f>
        <v>2164</v>
      </c>
      <c r="AQ35" s="71">
        <f>SUM(AQ11:AQ34)</f>
        <v>2164</v>
      </c>
      <c r="AR35" s="72">
        <f>AVERAGE(AR11:AR34)</f>
        <v>1.1300000000000001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29" t="s">
        <v>195</v>
      </c>
      <c r="C41" s="99"/>
      <c r="D41" s="99"/>
      <c r="E41" s="99"/>
      <c r="F41" s="99"/>
      <c r="G41" s="99"/>
      <c r="H41" s="99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83"/>
      <c r="T41" s="83"/>
      <c r="U41" s="83"/>
      <c r="V41" s="8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14" t="s">
        <v>196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60" t="s">
        <v>172</v>
      </c>
      <c r="C43" s="161"/>
      <c r="D43" s="161"/>
      <c r="E43" s="161"/>
      <c r="F43" s="161"/>
      <c r="G43" s="161"/>
      <c r="H43" s="161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3"/>
      <c r="T43" s="163"/>
      <c r="U43" s="163"/>
      <c r="V43" s="13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73"/>
      <c r="AW43" s="73"/>
      <c r="AY43" s="97"/>
    </row>
    <row r="44" spans="2:51" x14ac:dyDescent="0.25">
      <c r="B44" s="129" t="s">
        <v>151</v>
      </c>
      <c r="C44" s="99"/>
      <c r="D44" s="99"/>
      <c r="E44" s="99"/>
      <c r="F44" s="99"/>
      <c r="G44" s="9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73"/>
      <c r="AW44" s="73"/>
      <c r="AY44" s="97"/>
    </row>
    <row r="45" spans="2:51" x14ac:dyDescent="0.25">
      <c r="B45" s="123" t="s">
        <v>134</v>
      </c>
      <c r="C45" s="99"/>
      <c r="D45" s="99"/>
      <c r="E45" s="99"/>
      <c r="F45" s="99"/>
      <c r="G45" s="9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81" t="s">
        <v>188</v>
      </c>
      <c r="C46" s="99"/>
      <c r="D46" s="99"/>
      <c r="E46" s="99"/>
      <c r="F46" s="139"/>
      <c r="G46" s="139"/>
      <c r="H46" s="9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135</v>
      </c>
      <c r="C47" s="139"/>
      <c r="D47" s="139"/>
      <c r="E47" s="139"/>
      <c r="F47" s="139"/>
      <c r="G47" s="13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14" t="s">
        <v>158</v>
      </c>
      <c r="C48" s="139"/>
      <c r="D48" s="139"/>
      <c r="E48" s="139"/>
      <c r="F48" s="139"/>
      <c r="G48" s="139"/>
      <c r="H48" s="13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197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142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145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146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147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150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23" t="s">
        <v>155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 t="s">
        <v>149</v>
      </c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2 S44:S70" name="Range2_12_3_1_1_1_1"/>
    <protectedRange sqref="D38:H38 N58:R70 N38:R42 N44:R53" name="Range2_12_1_3_1_1_1_1"/>
    <protectedRange sqref="I38:M38 E58:M70 E39:M42 F46:M46 E44:M45 E47:M53" name="Range2_2_12_1_6_1_1_1_1"/>
    <protectedRange sqref="D58:D70 D39:D42 D44:D45 D47:D53" name="Range2_1_1_1_1_11_1_1_1_1_1_1"/>
    <protectedRange sqref="C58:C70 C39:C42 C44:C45 C47:C5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7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6" name="Range2_2_12_1_6_1_1_1_1_2"/>
    <protectedRange sqref="D46" name="Range2_1_1_1_1_11_1_1_1_1_1_1_2"/>
    <protectedRange sqref="C46" name="Range2_1_2_1_1_1_1_1_2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4:R54" name="Range2_12_1_3_1_1_1_1_2_1_2_2_2_2_2_2_3_2_2_2_2_2_2_2_2"/>
    <protectedRange sqref="I54:M54" name="Range2_2_12_1_6_1_1_1_1_3_1_2_2_2_3_2_2_3_2_2_2_2_2_2_2_2"/>
    <protectedRange sqref="G54:H54" name="Range2_2_12_1_6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3" name="Range2_12_3_1_1_1_1_1"/>
    <protectedRange sqref="N43:R43" name="Range2_12_1_3_1_1_1_1_1"/>
    <protectedRange sqref="E43:M43" name="Range2_2_12_1_6_1_1_1_1_1"/>
    <protectedRange sqref="D43" name="Range2_1_1_1_1_11_1_1_1_1_1_1_1"/>
    <protectedRange sqref="C43" name="Range2_1_2_1_1_1_1_1_1"/>
    <protectedRange sqref="Q10" name="Range1_16_3_1_1_1_1_1_4_1_1"/>
    <protectedRange sqref="AG10" name="Range1_16_3_1_1_1_1_1_3_1"/>
    <protectedRange sqref="AP10" name="Range1_16_3_1_1_1_1_1_5_1"/>
    <protectedRange sqref="W18:W32" name="Range1_16_3_1_1_3_2_1"/>
    <protectedRange sqref="B50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85" priority="36" operator="containsText" text="N/A">
      <formula>NOT(ISERROR(SEARCH("N/A",X11)))</formula>
    </cfRule>
    <cfRule type="cellIs" dxfId="684" priority="49" operator="equal">
      <formula>0</formula>
    </cfRule>
  </conditionalFormatting>
  <conditionalFormatting sqref="AC11:AE34 X11:Y34 AA11:AA34">
    <cfRule type="cellIs" dxfId="683" priority="48" operator="greaterThanOrEqual">
      <formula>1185</formula>
    </cfRule>
  </conditionalFormatting>
  <conditionalFormatting sqref="AC11:AE34 X11:Y34 AA11:AA34">
    <cfRule type="cellIs" dxfId="682" priority="47" operator="between">
      <formula>0.1</formula>
      <formula>1184</formula>
    </cfRule>
  </conditionalFormatting>
  <conditionalFormatting sqref="X8">
    <cfRule type="cellIs" dxfId="681" priority="46" operator="equal">
      <formula>0</formula>
    </cfRule>
  </conditionalFormatting>
  <conditionalFormatting sqref="X8">
    <cfRule type="cellIs" dxfId="680" priority="45" operator="greaterThan">
      <formula>1179</formula>
    </cfRule>
  </conditionalFormatting>
  <conditionalFormatting sqref="X8">
    <cfRule type="cellIs" dxfId="679" priority="44" operator="greaterThan">
      <formula>99</formula>
    </cfRule>
  </conditionalFormatting>
  <conditionalFormatting sqref="X8">
    <cfRule type="cellIs" dxfId="678" priority="43" operator="greaterThan">
      <formula>0.99</formula>
    </cfRule>
  </conditionalFormatting>
  <conditionalFormatting sqref="AB8">
    <cfRule type="cellIs" dxfId="677" priority="42" operator="equal">
      <formula>0</formula>
    </cfRule>
  </conditionalFormatting>
  <conditionalFormatting sqref="AB8">
    <cfRule type="cellIs" dxfId="676" priority="41" operator="greaterThan">
      <formula>1179</formula>
    </cfRule>
  </conditionalFormatting>
  <conditionalFormatting sqref="AB8">
    <cfRule type="cellIs" dxfId="675" priority="40" operator="greaterThan">
      <formula>99</formula>
    </cfRule>
  </conditionalFormatting>
  <conditionalFormatting sqref="AB8">
    <cfRule type="cellIs" dxfId="674" priority="39" operator="greaterThan">
      <formula>0.99</formula>
    </cfRule>
  </conditionalFormatting>
  <conditionalFormatting sqref="AH11:AH31">
    <cfRule type="cellIs" dxfId="673" priority="37" operator="greaterThan">
      <formula>$AH$8</formula>
    </cfRule>
    <cfRule type="cellIs" dxfId="672" priority="38" operator="greaterThan">
      <formula>$AH$8</formula>
    </cfRule>
  </conditionalFormatting>
  <conditionalFormatting sqref="AB11:AB34">
    <cfRule type="containsText" dxfId="671" priority="32" operator="containsText" text="N/A">
      <formula>NOT(ISERROR(SEARCH("N/A",AB11)))</formula>
    </cfRule>
    <cfRule type="cellIs" dxfId="670" priority="35" operator="equal">
      <formula>0</formula>
    </cfRule>
  </conditionalFormatting>
  <conditionalFormatting sqref="AB11:AB34">
    <cfRule type="cellIs" dxfId="669" priority="34" operator="greaterThanOrEqual">
      <formula>1185</formula>
    </cfRule>
  </conditionalFormatting>
  <conditionalFormatting sqref="AB11:AB34">
    <cfRule type="cellIs" dxfId="668" priority="33" operator="between">
      <formula>0.1</formula>
      <formula>1184</formula>
    </cfRule>
  </conditionalFormatting>
  <conditionalFormatting sqref="AO24:AO34 AN11:AO23 AN24:AN35">
    <cfRule type="cellIs" dxfId="667" priority="31" operator="equal">
      <formula>0</formula>
    </cfRule>
  </conditionalFormatting>
  <conditionalFormatting sqref="AO24:AO34 AN11:AO23 AN24:AN35">
    <cfRule type="cellIs" dxfId="666" priority="30" operator="greaterThan">
      <formula>1179</formula>
    </cfRule>
  </conditionalFormatting>
  <conditionalFormatting sqref="AO24:AO34 AN11:AO23 AN24:AN35">
    <cfRule type="cellIs" dxfId="665" priority="29" operator="greaterThan">
      <formula>99</formula>
    </cfRule>
  </conditionalFormatting>
  <conditionalFormatting sqref="AO24:AO34 AN11:AO23 AN24:AN35">
    <cfRule type="cellIs" dxfId="664" priority="28" operator="greaterThan">
      <formula>0.99</formula>
    </cfRule>
  </conditionalFormatting>
  <conditionalFormatting sqref="AQ11:AQ34">
    <cfRule type="cellIs" dxfId="663" priority="27" operator="equal">
      <formula>0</formula>
    </cfRule>
  </conditionalFormatting>
  <conditionalFormatting sqref="AQ11:AQ34">
    <cfRule type="cellIs" dxfId="662" priority="26" operator="greaterThan">
      <formula>1179</formula>
    </cfRule>
  </conditionalFormatting>
  <conditionalFormatting sqref="AQ11:AQ34">
    <cfRule type="cellIs" dxfId="661" priority="25" operator="greaterThan">
      <formula>99</formula>
    </cfRule>
  </conditionalFormatting>
  <conditionalFormatting sqref="AQ11:AQ34">
    <cfRule type="cellIs" dxfId="660" priority="24" operator="greaterThan">
      <formula>0.99</formula>
    </cfRule>
  </conditionalFormatting>
  <conditionalFormatting sqref="Z11:Z34">
    <cfRule type="containsText" dxfId="659" priority="20" operator="containsText" text="N/A">
      <formula>NOT(ISERROR(SEARCH("N/A",Z11)))</formula>
    </cfRule>
    <cfRule type="cellIs" dxfId="658" priority="23" operator="equal">
      <formula>0</formula>
    </cfRule>
  </conditionalFormatting>
  <conditionalFormatting sqref="Z11:Z34">
    <cfRule type="cellIs" dxfId="657" priority="22" operator="greaterThanOrEqual">
      <formula>1185</formula>
    </cfRule>
  </conditionalFormatting>
  <conditionalFormatting sqref="Z11:Z34">
    <cfRule type="cellIs" dxfId="656" priority="21" operator="between">
      <formula>0.1</formula>
      <formula>1184</formula>
    </cfRule>
  </conditionalFormatting>
  <conditionalFormatting sqref="AJ11:AN35">
    <cfRule type="cellIs" dxfId="655" priority="19" operator="equal">
      <formula>0</formula>
    </cfRule>
  </conditionalFormatting>
  <conditionalFormatting sqref="AJ11:AN35">
    <cfRule type="cellIs" dxfId="654" priority="18" operator="greaterThan">
      <formula>1179</formula>
    </cfRule>
  </conditionalFormatting>
  <conditionalFormatting sqref="AJ11:AN35">
    <cfRule type="cellIs" dxfId="653" priority="17" operator="greaterThan">
      <formula>99</formula>
    </cfRule>
  </conditionalFormatting>
  <conditionalFormatting sqref="AJ11:AN35">
    <cfRule type="cellIs" dxfId="652" priority="16" operator="greaterThan">
      <formula>0.99</formula>
    </cfRule>
  </conditionalFormatting>
  <conditionalFormatting sqref="AP11:AP34">
    <cfRule type="cellIs" dxfId="651" priority="15" operator="equal">
      <formula>0</formula>
    </cfRule>
  </conditionalFormatting>
  <conditionalFormatting sqref="AP11:AP34">
    <cfRule type="cellIs" dxfId="650" priority="14" operator="greaterThan">
      <formula>1179</formula>
    </cfRule>
  </conditionalFormatting>
  <conditionalFormatting sqref="AP11:AP34">
    <cfRule type="cellIs" dxfId="649" priority="13" operator="greaterThan">
      <formula>99</formula>
    </cfRule>
  </conditionalFormatting>
  <conditionalFormatting sqref="AP11:AP34">
    <cfRule type="cellIs" dxfId="648" priority="12" operator="greaterThan">
      <formula>0.99</formula>
    </cfRule>
  </conditionalFormatting>
  <conditionalFormatting sqref="AH32:AH34">
    <cfRule type="cellIs" dxfId="647" priority="10" operator="greaterThan">
      <formula>$AH$8</formula>
    </cfRule>
    <cfRule type="cellIs" dxfId="646" priority="11" operator="greaterThan">
      <formula>$AH$8</formula>
    </cfRule>
  </conditionalFormatting>
  <conditionalFormatting sqref="AI11:AI34">
    <cfRule type="cellIs" dxfId="645" priority="9" operator="greaterThan">
      <formula>$AI$8</formula>
    </cfRule>
  </conditionalFormatting>
  <conditionalFormatting sqref="AL32:AN34 AL11:AL22 AK17:AL34">
    <cfRule type="cellIs" dxfId="644" priority="8" operator="equal">
      <formula>0</formula>
    </cfRule>
  </conditionalFormatting>
  <conditionalFormatting sqref="AL32:AN34 AL11:AL22 AK17:AL34">
    <cfRule type="cellIs" dxfId="643" priority="7" operator="greaterThan">
      <formula>1179</formula>
    </cfRule>
  </conditionalFormatting>
  <conditionalFormatting sqref="AL32:AN34 AL11:AL22 AK17:AL34">
    <cfRule type="cellIs" dxfId="642" priority="6" operator="greaterThan">
      <formula>99</formula>
    </cfRule>
  </conditionalFormatting>
  <conditionalFormatting sqref="AL32:AN34 AL11:AL22 AK17:AL34">
    <cfRule type="cellIs" dxfId="641" priority="5" operator="greaterThan">
      <formula>0.99</formula>
    </cfRule>
  </conditionalFormatting>
  <conditionalFormatting sqref="AM16:AM34">
    <cfRule type="cellIs" dxfId="640" priority="4" operator="equal">
      <formula>0</formula>
    </cfRule>
  </conditionalFormatting>
  <conditionalFormatting sqref="AM16:AM34">
    <cfRule type="cellIs" dxfId="639" priority="3" operator="greaterThan">
      <formula>1179</formula>
    </cfRule>
  </conditionalFormatting>
  <conditionalFormatting sqref="AM16:AM34">
    <cfRule type="cellIs" dxfId="638" priority="2" operator="greaterThan">
      <formula>99</formula>
    </cfRule>
  </conditionalFormatting>
  <conditionalFormatting sqref="AM16:AM34">
    <cfRule type="cellIs" dxfId="63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7030A0"/>
  </sheetPr>
  <dimension ref="A2:AY95"/>
  <sheetViews>
    <sheetView showGridLines="0" showWhiteSpace="0" topLeftCell="A19" zoomScaleNormal="100" workbookViewId="0">
      <selection activeCell="H52" sqref="H52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124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42631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27010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17'!Q34</f>
        <v>17756268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17'!AG34</f>
        <v>50198774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17'!AP34</f>
        <v>11255858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140</v>
      </c>
      <c r="P11" s="103">
        <v>116</v>
      </c>
      <c r="Q11" s="103">
        <v>17761346</v>
      </c>
      <c r="R11" s="46">
        <f>IF(ISBLANK(Q11),"-",Q11-Q10)</f>
        <v>5078</v>
      </c>
      <c r="S11" s="47">
        <f>R11*24/1000</f>
        <v>121.872</v>
      </c>
      <c r="T11" s="47">
        <f>R11/1000</f>
        <v>5.0780000000000003</v>
      </c>
      <c r="U11" s="104">
        <v>3.7</v>
      </c>
      <c r="V11" s="104">
        <f>U11</f>
        <v>3.7</v>
      </c>
      <c r="W11" s="105" t="s">
        <v>131</v>
      </c>
      <c r="X11" s="107">
        <v>0</v>
      </c>
      <c r="Y11" s="107">
        <v>0</v>
      </c>
      <c r="Z11" s="107">
        <v>1147</v>
      </c>
      <c r="AA11" s="107">
        <v>1185</v>
      </c>
      <c r="AB11" s="107">
        <v>1147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50199792</v>
      </c>
      <c r="AH11" s="49">
        <f>IF(ISBLANK(AG11),"-",AG11-AG10)</f>
        <v>1018</v>
      </c>
      <c r="AI11" s="50">
        <f>AH11/T11</f>
        <v>200.47262701851122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11256522</v>
      </c>
      <c r="AQ11" s="107">
        <f t="shared" ref="AQ11:AQ34" si="1">AP11-AP10</f>
        <v>664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138</v>
      </c>
      <c r="P12" s="103">
        <v>115</v>
      </c>
      <c r="Q12" s="103">
        <v>17766156</v>
      </c>
      <c r="R12" s="46">
        <f t="shared" ref="R12:R34" si="4">IF(ISBLANK(Q12),"-",Q12-Q11)</f>
        <v>4810</v>
      </c>
      <c r="S12" s="47">
        <f t="shared" ref="S12:S34" si="5">R12*24/1000</f>
        <v>115.44</v>
      </c>
      <c r="T12" s="47">
        <f t="shared" ref="T12:T34" si="6">R12/1000</f>
        <v>4.8099999999999996</v>
      </c>
      <c r="U12" s="104">
        <v>4.8</v>
      </c>
      <c r="V12" s="104">
        <f t="shared" ref="V12:V34" si="7">U12</f>
        <v>4.8</v>
      </c>
      <c r="W12" s="105" t="s">
        <v>131</v>
      </c>
      <c r="X12" s="107">
        <v>0</v>
      </c>
      <c r="Y12" s="107">
        <v>0</v>
      </c>
      <c r="Z12" s="107">
        <v>1147</v>
      </c>
      <c r="AA12" s="107">
        <v>1185</v>
      </c>
      <c r="AB12" s="107">
        <v>1147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50200806</v>
      </c>
      <c r="AH12" s="49">
        <f>IF(ISBLANK(AG12),"-",AG12-AG11)</f>
        <v>1014</v>
      </c>
      <c r="AI12" s="50">
        <f t="shared" ref="AI12:AI34" si="8">AH12/T12</f>
        <v>210.81081081081084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11257432</v>
      </c>
      <c r="AQ12" s="107">
        <f t="shared" si="1"/>
        <v>910</v>
      </c>
      <c r="AR12" s="110">
        <v>1.1599999999999999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141</v>
      </c>
      <c r="P13" s="103">
        <v>118</v>
      </c>
      <c r="Q13" s="103">
        <v>17771006</v>
      </c>
      <c r="R13" s="46">
        <f t="shared" si="4"/>
        <v>4850</v>
      </c>
      <c r="S13" s="47">
        <f t="shared" si="5"/>
        <v>116.4</v>
      </c>
      <c r="T13" s="47">
        <f t="shared" si="6"/>
        <v>4.8499999999999996</v>
      </c>
      <c r="U13" s="104">
        <v>5.8</v>
      </c>
      <c r="V13" s="104">
        <f t="shared" si="7"/>
        <v>5.8</v>
      </c>
      <c r="W13" s="105" t="s">
        <v>131</v>
      </c>
      <c r="X13" s="107">
        <v>0</v>
      </c>
      <c r="Y13" s="107">
        <v>0</v>
      </c>
      <c r="Z13" s="107">
        <v>1146</v>
      </c>
      <c r="AA13" s="107">
        <v>1185</v>
      </c>
      <c r="AB13" s="107">
        <v>1146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50201804</v>
      </c>
      <c r="AH13" s="49">
        <f>IF(ISBLANK(AG13),"-",AG13-AG12)</f>
        <v>998</v>
      </c>
      <c r="AI13" s="50">
        <f t="shared" si="8"/>
        <v>205.77319587628867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11258150</v>
      </c>
      <c r="AQ13" s="107">
        <f t="shared" si="1"/>
        <v>718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126</v>
      </c>
      <c r="P14" s="103">
        <v>114</v>
      </c>
      <c r="Q14" s="103">
        <v>17775286</v>
      </c>
      <c r="R14" s="46">
        <f t="shared" si="4"/>
        <v>4280</v>
      </c>
      <c r="S14" s="47">
        <f t="shared" si="5"/>
        <v>102.72</v>
      </c>
      <c r="T14" s="47">
        <f t="shared" si="6"/>
        <v>4.28</v>
      </c>
      <c r="U14" s="104">
        <v>7.8</v>
      </c>
      <c r="V14" s="104">
        <f t="shared" si="7"/>
        <v>7.8</v>
      </c>
      <c r="W14" s="105" t="s">
        <v>131</v>
      </c>
      <c r="X14" s="107">
        <v>0</v>
      </c>
      <c r="Y14" s="107">
        <v>0</v>
      </c>
      <c r="Z14" s="107">
        <v>1146</v>
      </c>
      <c r="AA14" s="107">
        <v>1185</v>
      </c>
      <c r="AB14" s="107">
        <v>1146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50202872</v>
      </c>
      <c r="AH14" s="49">
        <f t="shared" ref="AH14:AH34" si="9">IF(ISBLANK(AG14),"-",AG14-AG13)</f>
        <v>1068</v>
      </c>
      <c r="AI14" s="50">
        <f t="shared" si="8"/>
        <v>249.53271028037381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11258340</v>
      </c>
      <c r="AQ14" s="107">
        <f>AP14-AP13</f>
        <v>190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125</v>
      </c>
      <c r="P15" s="103">
        <v>144</v>
      </c>
      <c r="Q15" s="103">
        <v>17779562</v>
      </c>
      <c r="R15" s="46">
        <f t="shared" si="4"/>
        <v>4276</v>
      </c>
      <c r="S15" s="47">
        <f t="shared" si="5"/>
        <v>102.624</v>
      </c>
      <c r="T15" s="47">
        <f t="shared" si="6"/>
        <v>4.2759999999999998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1147</v>
      </c>
      <c r="AA15" s="107">
        <v>1855</v>
      </c>
      <c r="AB15" s="107">
        <v>1147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50203916</v>
      </c>
      <c r="AH15" s="49">
        <f t="shared" si="9"/>
        <v>1044</v>
      </c>
      <c r="AI15" s="50">
        <f t="shared" si="8"/>
        <v>244.15341440598692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11258376</v>
      </c>
      <c r="AQ15" s="107">
        <f>AP15-AP14</f>
        <v>36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137</v>
      </c>
      <c r="P16" s="103">
        <v>145</v>
      </c>
      <c r="Q16" s="103">
        <v>17785437</v>
      </c>
      <c r="R16" s="46">
        <f t="shared" si="4"/>
        <v>5875</v>
      </c>
      <c r="S16" s="47">
        <f t="shared" si="5"/>
        <v>141</v>
      </c>
      <c r="T16" s="47">
        <f t="shared" si="6"/>
        <v>5.875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1137</v>
      </c>
      <c r="AA16" s="107">
        <v>1185</v>
      </c>
      <c r="AB16" s="107">
        <v>1137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50205070</v>
      </c>
      <c r="AH16" s="49">
        <f t="shared" si="9"/>
        <v>1154</v>
      </c>
      <c r="AI16" s="50">
        <f t="shared" si="8"/>
        <v>196.42553191489361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11258376</v>
      </c>
      <c r="AQ16" s="107">
        <f>AP16-AP15</f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138</v>
      </c>
      <c r="P17" s="103">
        <v>144</v>
      </c>
      <c r="Q17" s="103">
        <v>17791213</v>
      </c>
      <c r="R17" s="46">
        <f t="shared" si="4"/>
        <v>5776</v>
      </c>
      <c r="S17" s="47">
        <f t="shared" si="5"/>
        <v>138.624</v>
      </c>
      <c r="T17" s="47">
        <f t="shared" si="6"/>
        <v>5.7759999999999998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50206099</v>
      </c>
      <c r="AH17" s="49">
        <f t="shared" si="9"/>
        <v>1029</v>
      </c>
      <c r="AI17" s="50">
        <f t="shared" si="8"/>
        <v>178.15096952908587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11258376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136</v>
      </c>
      <c r="P18" s="103">
        <v>142</v>
      </c>
      <c r="Q18" s="103">
        <v>17796942</v>
      </c>
      <c r="R18" s="46">
        <f t="shared" si="4"/>
        <v>5729</v>
      </c>
      <c r="S18" s="47">
        <f t="shared" si="5"/>
        <v>137.49600000000001</v>
      </c>
      <c r="T18" s="47">
        <f t="shared" si="6"/>
        <v>5.7290000000000001</v>
      </c>
      <c r="U18" s="104">
        <v>9.5</v>
      </c>
      <c r="V18" s="104">
        <f t="shared" si="7"/>
        <v>9.5</v>
      </c>
      <c r="W18" s="105" t="s">
        <v>131</v>
      </c>
      <c r="X18" s="107">
        <v>0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50207099</v>
      </c>
      <c r="AH18" s="49">
        <f t="shared" si="9"/>
        <v>1000</v>
      </c>
      <c r="AI18" s="50">
        <f t="shared" si="8"/>
        <v>174.55053237912375</v>
      </c>
      <c r="AJ18" s="95">
        <v>0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11258376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145</v>
      </c>
      <c r="Q19" s="103">
        <v>17802937</v>
      </c>
      <c r="R19" s="46">
        <f t="shared" si="4"/>
        <v>5995</v>
      </c>
      <c r="S19" s="47">
        <f t="shared" si="5"/>
        <v>143.88</v>
      </c>
      <c r="T19" s="47">
        <f t="shared" si="6"/>
        <v>5.9950000000000001</v>
      </c>
      <c r="U19" s="104">
        <v>9</v>
      </c>
      <c r="V19" s="104">
        <f t="shared" si="7"/>
        <v>9</v>
      </c>
      <c r="W19" s="105" t="s">
        <v>127</v>
      </c>
      <c r="X19" s="107">
        <v>1037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50208294</v>
      </c>
      <c r="AH19" s="49">
        <f t="shared" si="9"/>
        <v>1195</v>
      </c>
      <c r="AI19" s="50">
        <f t="shared" si="8"/>
        <v>199.33277731442868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11258376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147</v>
      </c>
      <c r="Q20" s="103">
        <v>17809161</v>
      </c>
      <c r="R20" s="46">
        <f t="shared" si="4"/>
        <v>6224</v>
      </c>
      <c r="S20" s="47">
        <f t="shared" si="5"/>
        <v>149.376</v>
      </c>
      <c r="T20" s="47">
        <f t="shared" si="6"/>
        <v>6.2240000000000002</v>
      </c>
      <c r="U20" s="104">
        <v>8.4</v>
      </c>
      <c r="V20" s="104">
        <f t="shared" si="7"/>
        <v>8.4</v>
      </c>
      <c r="W20" s="105" t="s">
        <v>127</v>
      </c>
      <c r="X20" s="107">
        <v>1037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50209438</v>
      </c>
      <c r="AH20" s="49">
        <f t="shared" si="9"/>
        <v>1144</v>
      </c>
      <c r="AI20" s="50">
        <f t="shared" si="8"/>
        <v>183.80462724935731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11258376</v>
      </c>
      <c r="AQ20" s="107">
        <f t="shared" si="1"/>
        <v>0</v>
      </c>
      <c r="AR20" s="53">
        <v>1.03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144</v>
      </c>
      <c r="Q21" s="103">
        <v>17815435</v>
      </c>
      <c r="R21" s="46">
        <f t="shared" si="4"/>
        <v>6274</v>
      </c>
      <c r="S21" s="47">
        <f t="shared" si="5"/>
        <v>150.57599999999999</v>
      </c>
      <c r="T21" s="47">
        <f t="shared" si="6"/>
        <v>6.274</v>
      </c>
      <c r="U21" s="104">
        <v>7.8</v>
      </c>
      <c r="V21" s="104">
        <f t="shared" si="7"/>
        <v>7.8</v>
      </c>
      <c r="W21" s="105" t="s">
        <v>127</v>
      </c>
      <c r="X21" s="107">
        <v>1047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50210718</v>
      </c>
      <c r="AH21" s="49">
        <f t="shared" si="9"/>
        <v>1280</v>
      </c>
      <c r="AI21" s="50">
        <f t="shared" si="8"/>
        <v>204.01657634682817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11258376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133</v>
      </c>
      <c r="P22" s="103">
        <v>142</v>
      </c>
      <c r="Q22" s="103">
        <v>17821701</v>
      </c>
      <c r="R22" s="46">
        <f t="shared" si="4"/>
        <v>6266</v>
      </c>
      <c r="S22" s="47">
        <f t="shared" si="5"/>
        <v>150.38399999999999</v>
      </c>
      <c r="T22" s="47">
        <f t="shared" si="6"/>
        <v>6.266</v>
      </c>
      <c r="U22" s="104">
        <v>7.1</v>
      </c>
      <c r="V22" s="104">
        <v>7.1</v>
      </c>
      <c r="W22" s="105" t="s">
        <v>127</v>
      </c>
      <c r="X22" s="107">
        <v>1047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50211973</v>
      </c>
      <c r="AH22" s="49">
        <f t="shared" si="9"/>
        <v>1255</v>
      </c>
      <c r="AI22" s="50">
        <f t="shared" si="8"/>
        <v>200.28726460261731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11258376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133</v>
      </c>
      <c r="P23" s="103">
        <v>141</v>
      </c>
      <c r="Q23" s="103">
        <v>17827783</v>
      </c>
      <c r="R23" s="46">
        <f t="shared" si="4"/>
        <v>6082</v>
      </c>
      <c r="S23" s="47">
        <f t="shared" si="5"/>
        <v>145.96799999999999</v>
      </c>
      <c r="T23" s="47">
        <f t="shared" si="6"/>
        <v>6.0819999999999999</v>
      </c>
      <c r="U23" s="104">
        <v>6.5</v>
      </c>
      <c r="V23" s="104">
        <f t="shared" si="7"/>
        <v>6.5</v>
      </c>
      <c r="W23" s="105" t="s">
        <v>127</v>
      </c>
      <c r="X23" s="107">
        <v>1047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50213157</v>
      </c>
      <c r="AH23" s="49">
        <f t="shared" si="9"/>
        <v>1184</v>
      </c>
      <c r="AI23" s="50">
        <f t="shared" si="8"/>
        <v>194.67280499835582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11258376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128</v>
      </c>
      <c r="P24" s="103">
        <v>138</v>
      </c>
      <c r="Q24" s="103">
        <v>17833942</v>
      </c>
      <c r="R24" s="46">
        <f t="shared" si="4"/>
        <v>6159</v>
      </c>
      <c r="S24" s="47">
        <f t="shared" si="5"/>
        <v>147.816</v>
      </c>
      <c r="T24" s="47">
        <f t="shared" si="6"/>
        <v>6.1589999999999998</v>
      </c>
      <c r="U24" s="104">
        <v>6</v>
      </c>
      <c r="V24" s="104">
        <f t="shared" si="7"/>
        <v>6</v>
      </c>
      <c r="W24" s="105" t="s">
        <v>127</v>
      </c>
      <c r="X24" s="107">
        <v>1046</v>
      </c>
      <c r="Y24" s="107">
        <v>0</v>
      </c>
      <c r="Z24" s="107">
        <v>1186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50214362</v>
      </c>
      <c r="AH24" s="49">
        <f>IF(ISBLANK(AG24),"-",AG24-AG23)</f>
        <v>1205</v>
      </c>
      <c r="AI24" s="50">
        <f t="shared" si="8"/>
        <v>195.64864426043189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11258376</v>
      </c>
      <c r="AQ24" s="107">
        <f t="shared" si="1"/>
        <v>0</v>
      </c>
      <c r="AR24" s="53">
        <v>1.1399999999999999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137</v>
      </c>
      <c r="Q25" s="103">
        <v>17839502</v>
      </c>
      <c r="R25" s="46">
        <f t="shared" si="4"/>
        <v>5560</v>
      </c>
      <c r="S25" s="47">
        <f t="shared" si="5"/>
        <v>133.44</v>
      </c>
      <c r="T25" s="47">
        <f t="shared" si="6"/>
        <v>5.56</v>
      </c>
      <c r="U25" s="104">
        <v>5.6</v>
      </c>
      <c r="V25" s="104">
        <f t="shared" si="7"/>
        <v>5.6</v>
      </c>
      <c r="W25" s="105" t="s">
        <v>127</v>
      </c>
      <c r="X25" s="107">
        <v>1035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50215486</v>
      </c>
      <c r="AH25" s="49">
        <f t="shared" si="9"/>
        <v>1124</v>
      </c>
      <c r="AI25" s="50">
        <f t="shared" si="8"/>
        <v>202.15827338129498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11258376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131</v>
      </c>
      <c r="P26" s="103">
        <v>143</v>
      </c>
      <c r="Q26" s="103">
        <v>17845544</v>
      </c>
      <c r="R26" s="46">
        <f t="shared" si="4"/>
        <v>6042</v>
      </c>
      <c r="S26" s="47">
        <f t="shared" si="5"/>
        <v>145.00800000000001</v>
      </c>
      <c r="T26" s="47">
        <f t="shared" si="6"/>
        <v>6.0419999999999998</v>
      </c>
      <c r="U26" s="104">
        <v>5.2</v>
      </c>
      <c r="V26" s="104">
        <f t="shared" si="7"/>
        <v>5.2</v>
      </c>
      <c r="W26" s="105" t="s">
        <v>127</v>
      </c>
      <c r="X26" s="107">
        <v>1034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50216654</v>
      </c>
      <c r="AH26" s="49">
        <f t="shared" si="9"/>
        <v>1168</v>
      </c>
      <c r="AI26" s="50">
        <f t="shared" si="8"/>
        <v>193.31347236014565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11258376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135</v>
      </c>
      <c r="Q27" s="103">
        <v>17851314</v>
      </c>
      <c r="R27" s="46">
        <f t="shared" si="4"/>
        <v>5770</v>
      </c>
      <c r="S27" s="47">
        <f t="shared" si="5"/>
        <v>138.47999999999999</v>
      </c>
      <c r="T27" s="47">
        <f t="shared" si="6"/>
        <v>5.77</v>
      </c>
      <c r="U27" s="104">
        <v>4.8</v>
      </c>
      <c r="V27" s="104">
        <f t="shared" si="7"/>
        <v>4.8</v>
      </c>
      <c r="W27" s="105" t="s">
        <v>127</v>
      </c>
      <c r="X27" s="107">
        <v>1036</v>
      </c>
      <c r="Y27" s="107">
        <v>0</v>
      </c>
      <c r="Z27" s="107">
        <v>1187</v>
      </c>
      <c r="AA27" s="107">
        <v>1185</v>
      </c>
      <c r="AB27" s="107">
        <v>1186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50217808</v>
      </c>
      <c r="AH27" s="49">
        <f>IF(ISBLANK(AG27),"-",AG27-AG26)</f>
        <v>1154</v>
      </c>
      <c r="AI27" s="50">
        <f t="shared" si="8"/>
        <v>200.00000000000003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11258376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138</v>
      </c>
      <c r="Q28" s="103">
        <v>17857296</v>
      </c>
      <c r="R28" s="46">
        <f t="shared" si="4"/>
        <v>5982</v>
      </c>
      <c r="S28" s="47">
        <f t="shared" si="5"/>
        <v>143.56800000000001</v>
      </c>
      <c r="T28" s="47">
        <f t="shared" si="6"/>
        <v>5.9820000000000002</v>
      </c>
      <c r="U28" s="104">
        <v>4.4000000000000004</v>
      </c>
      <c r="V28" s="104">
        <f t="shared" si="7"/>
        <v>4.4000000000000004</v>
      </c>
      <c r="W28" s="105" t="s">
        <v>127</v>
      </c>
      <c r="X28" s="107">
        <v>1025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50219028</v>
      </c>
      <c r="AH28" s="49">
        <f t="shared" si="9"/>
        <v>1220</v>
      </c>
      <c r="AI28" s="50">
        <f t="shared" si="8"/>
        <v>203.9451688398529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11258376</v>
      </c>
      <c r="AQ28" s="107">
        <f t="shared" si="1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140</v>
      </c>
      <c r="Q29" s="103">
        <v>17862992</v>
      </c>
      <c r="R29" s="46">
        <f t="shared" si="4"/>
        <v>5696</v>
      </c>
      <c r="S29" s="47">
        <f t="shared" si="5"/>
        <v>136.70400000000001</v>
      </c>
      <c r="T29" s="47">
        <f t="shared" si="6"/>
        <v>5.6959999999999997</v>
      </c>
      <c r="U29" s="104">
        <v>4</v>
      </c>
      <c r="V29" s="104">
        <f t="shared" si="7"/>
        <v>4</v>
      </c>
      <c r="W29" s="105" t="s">
        <v>127</v>
      </c>
      <c r="X29" s="107">
        <v>1026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50220200</v>
      </c>
      <c r="AH29" s="49">
        <f t="shared" si="9"/>
        <v>1172</v>
      </c>
      <c r="AI29" s="50">
        <f t="shared" si="8"/>
        <v>205.75842696629215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11258376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136</v>
      </c>
      <c r="P30" s="103">
        <v>128</v>
      </c>
      <c r="Q30" s="103">
        <v>17868624</v>
      </c>
      <c r="R30" s="46">
        <f t="shared" si="4"/>
        <v>5632</v>
      </c>
      <c r="S30" s="47">
        <f t="shared" si="5"/>
        <v>135.16800000000001</v>
      </c>
      <c r="T30" s="47">
        <f t="shared" si="6"/>
        <v>5.6319999999999997</v>
      </c>
      <c r="U30" s="104">
        <v>3.9</v>
      </c>
      <c r="V30" s="104">
        <f t="shared" si="7"/>
        <v>3.9</v>
      </c>
      <c r="W30" s="105" t="s">
        <v>127</v>
      </c>
      <c r="X30" s="107">
        <v>974</v>
      </c>
      <c r="Y30" s="107">
        <v>0</v>
      </c>
      <c r="Z30" s="107">
        <v>1186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50221350</v>
      </c>
      <c r="AH30" s="49">
        <f t="shared" si="9"/>
        <v>1150</v>
      </c>
      <c r="AI30" s="50">
        <f t="shared" si="8"/>
        <v>204.19034090909093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11258376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133</v>
      </c>
      <c r="P31" s="103">
        <v>134</v>
      </c>
      <c r="Q31" s="103">
        <v>17874192</v>
      </c>
      <c r="R31" s="46">
        <f t="shared" si="4"/>
        <v>5568</v>
      </c>
      <c r="S31" s="47">
        <f t="shared" si="5"/>
        <v>133.63200000000001</v>
      </c>
      <c r="T31" s="47">
        <f t="shared" si="6"/>
        <v>5.5679999999999996</v>
      </c>
      <c r="U31" s="104">
        <v>3.7</v>
      </c>
      <c r="V31" s="104">
        <f t="shared" si="7"/>
        <v>3.7</v>
      </c>
      <c r="W31" s="105" t="s">
        <v>127</v>
      </c>
      <c r="X31" s="107">
        <v>1025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50222506</v>
      </c>
      <c r="AH31" s="49">
        <f t="shared" si="9"/>
        <v>1156</v>
      </c>
      <c r="AI31" s="50">
        <f t="shared" si="8"/>
        <v>207.61494252873564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11258376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134</v>
      </c>
      <c r="P32" s="103">
        <v>164</v>
      </c>
      <c r="Q32" s="103">
        <v>17879848</v>
      </c>
      <c r="R32" s="46">
        <f t="shared" si="4"/>
        <v>5656</v>
      </c>
      <c r="S32" s="47">
        <f t="shared" si="5"/>
        <v>135.744</v>
      </c>
      <c r="T32" s="47">
        <f t="shared" si="6"/>
        <v>5.6559999999999997</v>
      </c>
      <c r="U32" s="104">
        <v>3.6</v>
      </c>
      <c r="V32" s="104">
        <f t="shared" si="7"/>
        <v>3.6</v>
      </c>
      <c r="W32" s="105" t="s">
        <v>127</v>
      </c>
      <c r="X32" s="107">
        <v>1024</v>
      </c>
      <c r="Y32" s="107">
        <v>0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50223668</v>
      </c>
      <c r="AH32" s="49">
        <f t="shared" si="9"/>
        <v>1162</v>
      </c>
      <c r="AI32" s="50">
        <f t="shared" si="8"/>
        <v>205.44554455445547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11258376</v>
      </c>
      <c r="AQ32" s="107">
        <f t="shared" si="1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128</v>
      </c>
      <c r="P33" s="103">
        <v>117</v>
      </c>
      <c r="Q33" s="103">
        <v>17885394</v>
      </c>
      <c r="R33" s="46">
        <f t="shared" si="4"/>
        <v>5546</v>
      </c>
      <c r="S33" s="47">
        <f t="shared" si="5"/>
        <v>133.10400000000001</v>
      </c>
      <c r="T33" s="47">
        <f t="shared" si="6"/>
        <v>5.5460000000000003</v>
      </c>
      <c r="U33" s="104">
        <v>3.7</v>
      </c>
      <c r="V33" s="104">
        <f t="shared" si="7"/>
        <v>3.7</v>
      </c>
      <c r="W33" s="105" t="s">
        <v>131</v>
      </c>
      <c r="X33" s="107">
        <v>0</v>
      </c>
      <c r="Y33" s="107">
        <v>0</v>
      </c>
      <c r="Z33" s="107">
        <v>1166</v>
      </c>
      <c r="AA33" s="107">
        <v>1185</v>
      </c>
      <c r="AB33" s="107">
        <v>1166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50224816</v>
      </c>
      <c r="AH33" s="49">
        <f t="shared" si="9"/>
        <v>1148</v>
      </c>
      <c r="AI33" s="50">
        <f t="shared" si="8"/>
        <v>206.99603317706453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11258700</v>
      </c>
      <c r="AQ33" s="107">
        <f t="shared" si="1"/>
        <v>324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134</v>
      </c>
      <c r="P34" s="103">
        <v>120</v>
      </c>
      <c r="Q34" s="103">
        <v>17890242</v>
      </c>
      <c r="R34" s="46">
        <f t="shared" si="4"/>
        <v>4848</v>
      </c>
      <c r="S34" s="47">
        <f t="shared" si="5"/>
        <v>116.352</v>
      </c>
      <c r="T34" s="47">
        <f t="shared" si="6"/>
        <v>4.8479999999999999</v>
      </c>
      <c r="U34" s="104">
        <v>4.0999999999999996</v>
      </c>
      <c r="V34" s="104">
        <f t="shared" si="7"/>
        <v>4.0999999999999996</v>
      </c>
      <c r="W34" s="105" t="s">
        <v>131</v>
      </c>
      <c r="X34" s="107">
        <v>0</v>
      </c>
      <c r="Y34" s="107">
        <v>0</v>
      </c>
      <c r="Z34" s="107">
        <v>1157</v>
      </c>
      <c r="AA34" s="107">
        <v>1185</v>
      </c>
      <c r="AB34" s="107">
        <v>1157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50225784</v>
      </c>
      <c r="AH34" s="49">
        <f t="shared" si="9"/>
        <v>968</v>
      </c>
      <c r="AI34" s="50">
        <f t="shared" si="8"/>
        <v>199.66996699669969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11259008</v>
      </c>
      <c r="AQ34" s="107">
        <f t="shared" si="1"/>
        <v>308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133974</v>
      </c>
      <c r="S35" s="65">
        <f>AVERAGE(S11:S34)</f>
        <v>133.97400000000002</v>
      </c>
      <c r="T35" s="65">
        <f>SUM(T11:T34)</f>
        <v>133.97400000000002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27010</v>
      </c>
      <c r="AH35" s="67">
        <f>SUM(AH11:AH34)</f>
        <v>27010</v>
      </c>
      <c r="AI35" s="68">
        <f>$AH$35/$T35</f>
        <v>201.60628181587469</v>
      </c>
      <c r="AJ35" s="95"/>
      <c r="AK35" s="95"/>
      <c r="AL35" s="95"/>
      <c r="AM35" s="95"/>
      <c r="AN35" s="95"/>
      <c r="AO35" s="69"/>
      <c r="AP35" s="70">
        <f>AP34-AP10</f>
        <v>3150</v>
      </c>
      <c r="AQ35" s="71">
        <f>SUM(AQ11:AQ34)</f>
        <v>3150</v>
      </c>
      <c r="AR35" s="72">
        <f>AVERAGE(AR11:AR34)</f>
        <v>1.1366666666666665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193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184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198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42:S68 S38:S40" name="Range2_12_3_1_1_1_1"/>
    <protectedRange sqref="D38:H38 N56:R68 N42:R51 N38:R40" name="Range2_12_1_3_1_1_1_1"/>
    <protectedRange sqref="I38:M38 E56:M68 E45:M51 F44:M44 E42:M43 E39:M40" name="Range2_2_12_1_6_1_1_1_1"/>
    <protectedRange sqref="D56:D68 D45:D51 D42:D43 D39:D40" name="Range2_1_1_1_1_11_1_1_1_1_1_1"/>
    <protectedRange sqref="C56:C68 C45:C51 C42:C43 C39:C40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8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W19:W32" name="Range1_16_3_1_1_3_2_1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36" priority="36" operator="containsText" text="N/A">
      <formula>NOT(ISERROR(SEARCH("N/A",X11)))</formula>
    </cfRule>
    <cfRule type="cellIs" dxfId="635" priority="49" operator="equal">
      <formula>0</formula>
    </cfRule>
  </conditionalFormatting>
  <conditionalFormatting sqref="AC11:AE34 X11:Y34 AA11:AA34">
    <cfRule type="cellIs" dxfId="634" priority="48" operator="greaterThanOrEqual">
      <formula>1185</formula>
    </cfRule>
  </conditionalFormatting>
  <conditionalFormatting sqref="AC11:AE34 X11:Y34 AA11:AA34">
    <cfRule type="cellIs" dxfId="633" priority="47" operator="between">
      <formula>0.1</formula>
      <formula>1184</formula>
    </cfRule>
  </conditionalFormatting>
  <conditionalFormatting sqref="X8">
    <cfRule type="cellIs" dxfId="632" priority="46" operator="equal">
      <formula>0</formula>
    </cfRule>
  </conditionalFormatting>
  <conditionalFormatting sqref="X8">
    <cfRule type="cellIs" dxfId="631" priority="45" operator="greaterThan">
      <formula>1179</formula>
    </cfRule>
  </conditionalFormatting>
  <conditionalFormatting sqref="X8">
    <cfRule type="cellIs" dxfId="630" priority="44" operator="greaterThan">
      <formula>99</formula>
    </cfRule>
  </conditionalFormatting>
  <conditionalFormatting sqref="X8">
    <cfRule type="cellIs" dxfId="629" priority="43" operator="greaterThan">
      <formula>0.99</formula>
    </cfRule>
  </conditionalFormatting>
  <conditionalFormatting sqref="AB8">
    <cfRule type="cellIs" dxfId="628" priority="42" operator="equal">
      <formula>0</formula>
    </cfRule>
  </conditionalFormatting>
  <conditionalFormatting sqref="AB8">
    <cfRule type="cellIs" dxfId="627" priority="41" operator="greaterThan">
      <formula>1179</formula>
    </cfRule>
  </conditionalFormatting>
  <conditionalFormatting sqref="AB8">
    <cfRule type="cellIs" dxfId="626" priority="40" operator="greaterThan">
      <formula>99</formula>
    </cfRule>
  </conditionalFormatting>
  <conditionalFormatting sqref="AB8">
    <cfRule type="cellIs" dxfId="625" priority="39" operator="greaterThan">
      <formula>0.99</formula>
    </cfRule>
  </conditionalFormatting>
  <conditionalFormatting sqref="AH11:AH31">
    <cfRule type="cellIs" dxfId="624" priority="37" operator="greaterThan">
      <formula>$AH$8</formula>
    </cfRule>
    <cfRule type="cellIs" dxfId="623" priority="38" operator="greaterThan">
      <formula>$AH$8</formula>
    </cfRule>
  </conditionalFormatting>
  <conditionalFormatting sqref="AB11:AB34">
    <cfRule type="containsText" dxfId="622" priority="32" operator="containsText" text="N/A">
      <formula>NOT(ISERROR(SEARCH("N/A",AB11)))</formula>
    </cfRule>
    <cfRule type="cellIs" dxfId="621" priority="35" operator="equal">
      <formula>0</formula>
    </cfRule>
  </conditionalFormatting>
  <conditionalFormatting sqref="AB11:AB34">
    <cfRule type="cellIs" dxfId="620" priority="34" operator="greaterThanOrEqual">
      <formula>1185</formula>
    </cfRule>
  </conditionalFormatting>
  <conditionalFormatting sqref="AB11:AB34">
    <cfRule type="cellIs" dxfId="619" priority="33" operator="between">
      <formula>0.1</formula>
      <formula>1184</formula>
    </cfRule>
  </conditionalFormatting>
  <conditionalFormatting sqref="AO24:AO34 AN11:AO23 AN16:AN35">
    <cfRule type="cellIs" dxfId="618" priority="31" operator="equal">
      <formula>0</formula>
    </cfRule>
  </conditionalFormatting>
  <conditionalFormatting sqref="AO24:AO34 AN11:AO23 AN16:AN35">
    <cfRule type="cellIs" dxfId="617" priority="30" operator="greaterThan">
      <formula>1179</formula>
    </cfRule>
  </conditionalFormatting>
  <conditionalFormatting sqref="AO24:AO34 AN11:AO23 AN16:AN35">
    <cfRule type="cellIs" dxfId="616" priority="29" operator="greaterThan">
      <formula>99</formula>
    </cfRule>
  </conditionalFormatting>
  <conditionalFormatting sqref="AO24:AO34 AN11:AO23 AN16:AN35">
    <cfRule type="cellIs" dxfId="615" priority="28" operator="greaterThan">
      <formula>0.99</formula>
    </cfRule>
  </conditionalFormatting>
  <conditionalFormatting sqref="AQ11:AQ34">
    <cfRule type="cellIs" dxfId="614" priority="27" operator="equal">
      <formula>0</formula>
    </cfRule>
  </conditionalFormatting>
  <conditionalFormatting sqref="AQ11:AQ34">
    <cfRule type="cellIs" dxfId="613" priority="26" operator="greaterThan">
      <formula>1179</formula>
    </cfRule>
  </conditionalFormatting>
  <conditionalFormatting sqref="AQ11:AQ34">
    <cfRule type="cellIs" dxfId="612" priority="25" operator="greaterThan">
      <formula>99</formula>
    </cfRule>
  </conditionalFormatting>
  <conditionalFormatting sqref="AQ11:AQ34">
    <cfRule type="cellIs" dxfId="611" priority="24" operator="greaterThan">
      <formula>0.99</formula>
    </cfRule>
  </conditionalFormatting>
  <conditionalFormatting sqref="Z11:Z34">
    <cfRule type="containsText" dxfId="610" priority="20" operator="containsText" text="N/A">
      <formula>NOT(ISERROR(SEARCH("N/A",Z11)))</formula>
    </cfRule>
    <cfRule type="cellIs" dxfId="609" priority="23" operator="equal">
      <formula>0</formula>
    </cfRule>
  </conditionalFormatting>
  <conditionalFormatting sqref="Z11:Z34">
    <cfRule type="cellIs" dxfId="608" priority="22" operator="greaterThanOrEqual">
      <formula>1185</formula>
    </cfRule>
  </conditionalFormatting>
  <conditionalFormatting sqref="Z11:Z34">
    <cfRule type="cellIs" dxfId="607" priority="21" operator="between">
      <formula>0.1</formula>
      <formula>1184</formula>
    </cfRule>
  </conditionalFormatting>
  <conditionalFormatting sqref="AJ11:AN35">
    <cfRule type="cellIs" dxfId="606" priority="19" operator="equal">
      <formula>0</formula>
    </cfRule>
  </conditionalFormatting>
  <conditionalFormatting sqref="AJ11:AN35">
    <cfRule type="cellIs" dxfId="605" priority="18" operator="greaterThan">
      <formula>1179</formula>
    </cfRule>
  </conditionalFormatting>
  <conditionalFormatting sqref="AJ11:AN35">
    <cfRule type="cellIs" dxfId="604" priority="17" operator="greaterThan">
      <formula>99</formula>
    </cfRule>
  </conditionalFormatting>
  <conditionalFormatting sqref="AJ11:AN35">
    <cfRule type="cellIs" dxfId="603" priority="16" operator="greaterThan">
      <formula>0.99</formula>
    </cfRule>
  </conditionalFormatting>
  <conditionalFormatting sqref="AP11:AP34">
    <cfRule type="cellIs" dxfId="602" priority="15" operator="equal">
      <formula>0</formula>
    </cfRule>
  </conditionalFormatting>
  <conditionalFormatting sqref="AP11:AP34">
    <cfRule type="cellIs" dxfId="601" priority="14" operator="greaterThan">
      <formula>1179</formula>
    </cfRule>
  </conditionalFormatting>
  <conditionalFormatting sqref="AP11:AP34">
    <cfRule type="cellIs" dxfId="600" priority="13" operator="greaterThan">
      <formula>99</formula>
    </cfRule>
  </conditionalFormatting>
  <conditionalFormatting sqref="AP11:AP34">
    <cfRule type="cellIs" dxfId="599" priority="12" operator="greaterThan">
      <formula>0.99</formula>
    </cfRule>
  </conditionalFormatting>
  <conditionalFormatting sqref="AH32:AH34">
    <cfRule type="cellIs" dxfId="598" priority="10" operator="greaterThan">
      <formula>$AH$8</formula>
    </cfRule>
    <cfRule type="cellIs" dxfId="597" priority="11" operator="greaterThan">
      <formula>$AH$8</formula>
    </cfRule>
  </conditionalFormatting>
  <conditionalFormatting sqref="AI11:AI34">
    <cfRule type="cellIs" dxfId="596" priority="9" operator="greaterThan">
      <formula>$AI$8</formula>
    </cfRule>
  </conditionalFormatting>
  <conditionalFormatting sqref="AL32:AN34 AL11:AL31 AK17:AL34">
    <cfRule type="cellIs" dxfId="595" priority="8" operator="equal">
      <formula>0</formula>
    </cfRule>
  </conditionalFormatting>
  <conditionalFormatting sqref="AL32:AN34 AL11:AL31 AK17:AL34">
    <cfRule type="cellIs" dxfId="594" priority="7" operator="greaterThan">
      <formula>1179</formula>
    </cfRule>
  </conditionalFormatting>
  <conditionalFormatting sqref="AL32:AN34 AL11:AL31 AK17:AL34">
    <cfRule type="cellIs" dxfId="593" priority="6" operator="greaterThan">
      <formula>99</formula>
    </cfRule>
  </conditionalFormatting>
  <conditionalFormatting sqref="AL32:AN34 AL11:AL31 AK17:AL34">
    <cfRule type="cellIs" dxfId="592" priority="5" operator="greaterThan">
      <formula>0.99</formula>
    </cfRule>
  </conditionalFormatting>
  <conditionalFormatting sqref="AM16:AM34">
    <cfRule type="cellIs" dxfId="591" priority="4" operator="equal">
      <formula>0</formula>
    </cfRule>
  </conditionalFormatting>
  <conditionalFormatting sqref="AM16:AM34">
    <cfRule type="cellIs" dxfId="590" priority="3" operator="greaterThan">
      <formula>1179</formula>
    </cfRule>
  </conditionalFormatting>
  <conditionalFormatting sqref="AM16:AM34">
    <cfRule type="cellIs" dxfId="589" priority="2" operator="greaterThan">
      <formula>99</formula>
    </cfRule>
  </conditionalFormatting>
  <conditionalFormatting sqref="AM16:AM34">
    <cfRule type="cellIs" dxfId="58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7030A0"/>
  </sheetPr>
  <dimension ref="A2:AY95"/>
  <sheetViews>
    <sheetView showGridLines="0" showWhiteSpace="0" topLeftCell="A23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125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42632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27034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18'!Q34</f>
        <v>17890242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18'!AG34</f>
        <v>50225784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18'!AP34</f>
        <v>11259008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136</v>
      </c>
      <c r="P11" s="103">
        <v>112</v>
      </c>
      <c r="Q11" s="103">
        <v>17895316</v>
      </c>
      <c r="R11" s="46">
        <f>IF(ISBLANK(Q11),"-",Q11-Q10)</f>
        <v>5074</v>
      </c>
      <c r="S11" s="47">
        <f>R11*24/1000</f>
        <v>121.776</v>
      </c>
      <c r="T11" s="47">
        <f>R11/1000</f>
        <v>5.0739999999999998</v>
      </c>
      <c r="U11" s="104">
        <v>4.8</v>
      </c>
      <c r="V11" s="104">
        <f>U11</f>
        <v>4.8</v>
      </c>
      <c r="W11" s="105" t="s">
        <v>131</v>
      </c>
      <c r="X11" s="107">
        <v>0</v>
      </c>
      <c r="Y11" s="107">
        <v>0</v>
      </c>
      <c r="Z11" s="107">
        <v>1157</v>
      </c>
      <c r="AA11" s="107">
        <v>1185</v>
      </c>
      <c r="AB11" s="107">
        <v>1157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50226832</v>
      </c>
      <c r="AH11" s="49">
        <f>IF(ISBLANK(AG11),"-",AG11-AG10)</f>
        <v>1048</v>
      </c>
      <c r="AI11" s="50">
        <f>AH11/T11</f>
        <v>206.54316121403232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11259618</v>
      </c>
      <c r="AQ11" s="107">
        <f t="shared" ref="AQ11:AQ34" si="1">AP11-AP10</f>
        <v>610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122</v>
      </c>
      <c r="P12" s="103">
        <v>110</v>
      </c>
      <c r="Q12" s="103">
        <v>17900186</v>
      </c>
      <c r="R12" s="46">
        <f t="shared" ref="R12:R34" si="4">IF(ISBLANK(Q12),"-",Q12-Q11)</f>
        <v>4870</v>
      </c>
      <c r="S12" s="47">
        <f t="shared" ref="S12:S34" si="5">R12*24/1000</f>
        <v>116.88</v>
      </c>
      <c r="T12" s="47">
        <f t="shared" ref="T12:T34" si="6">R12/1000</f>
        <v>4.87</v>
      </c>
      <c r="U12" s="104">
        <v>5.6</v>
      </c>
      <c r="V12" s="104">
        <f t="shared" ref="V12:V34" si="7">U12</f>
        <v>5.6</v>
      </c>
      <c r="W12" s="105" t="s">
        <v>131</v>
      </c>
      <c r="X12" s="107">
        <v>0</v>
      </c>
      <c r="Y12" s="107">
        <v>0</v>
      </c>
      <c r="Z12" s="107">
        <v>1127</v>
      </c>
      <c r="AA12" s="107">
        <v>1185</v>
      </c>
      <c r="AB12" s="107">
        <v>1127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50227865</v>
      </c>
      <c r="AH12" s="49">
        <f>IF(ISBLANK(AG12),"-",AG12-AG11)</f>
        <v>1033</v>
      </c>
      <c r="AI12" s="50">
        <f t="shared" ref="AI12:AI34" si="8">AH12/T12</f>
        <v>212.11498973305953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11260614</v>
      </c>
      <c r="AQ12" s="107">
        <f t="shared" si="1"/>
        <v>996</v>
      </c>
      <c r="AR12" s="110">
        <v>1.1000000000000001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125</v>
      </c>
      <c r="P13" s="103">
        <v>113</v>
      </c>
      <c r="Q13" s="103">
        <v>17905052</v>
      </c>
      <c r="R13" s="46">
        <f t="shared" si="4"/>
        <v>4866</v>
      </c>
      <c r="S13" s="47">
        <f t="shared" si="5"/>
        <v>116.78400000000001</v>
      </c>
      <c r="T13" s="47">
        <f t="shared" si="6"/>
        <v>4.8659999999999997</v>
      </c>
      <c r="U13" s="104">
        <v>7</v>
      </c>
      <c r="V13" s="104">
        <f t="shared" si="7"/>
        <v>7</v>
      </c>
      <c r="W13" s="105" t="s">
        <v>131</v>
      </c>
      <c r="X13" s="107">
        <v>0</v>
      </c>
      <c r="Y13" s="107">
        <v>0</v>
      </c>
      <c r="Z13" s="107">
        <v>1116</v>
      </c>
      <c r="AA13" s="107">
        <v>1185</v>
      </c>
      <c r="AB13" s="107">
        <v>1116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50228910</v>
      </c>
      <c r="AH13" s="49">
        <f>IF(ISBLANK(AG13),"-",AG13-AG12)</f>
        <v>1045</v>
      </c>
      <c r="AI13" s="50">
        <f t="shared" si="8"/>
        <v>214.75544595150021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11261543</v>
      </c>
      <c r="AQ13" s="107">
        <f t="shared" si="1"/>
        <v>929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126</v>
      </c>
      <c r="P14" s="103">
        <v>116</v>
      </c>
      <c r="Q14" s="103">
        <v>17909282</v>
      </c>
      <c r="R14" s="46">
        <f t="shared" si="4"/>
        <v>4230</v>
      </c>
      <c r="S14" s="47">
        <f t="shared" si="5"/>
        <v>101.52</v>
      </c>
      <c r="T14" s="47">
        <f t="shared" si="6"/>
        <v>4.2300000000000004</v>
      </c>
      <c r="U14" s="104">
        <v>8</v>
      </c>
      <c r="V14" s="104">
        <f t="shared" si="7"/>
        <v>8</v>
      </c>
      <c r="W14" s="105" t="s">
        <v>131</v>
      </c>
      <c r="X14" s="107">
        <v>0</v>
      </c>
      <c r="Y14" s="107">
        <v>0</v>
      </c>
      <c r="Z14" s="107">
        <v>1117</v>
      </c>
      <c r="AA14" s="107">
        <v>1185</v>
      </c>
      <c r="AB14" s="107">
        <v>1116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50229852</v>
      </c>
      <c r="AH14" s="49">
        <f t="shared" ref="AH14:AH34" si="9">IF(ISBLANK(AG14),"-",AG14-AG13)</f>
        <v>942</v>
      </c>
      <c r="AI14" s="50">
        <f t="shared" si="8"/>
        <v>222.6950354609929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11261743</v>
      </c>
      <c r="AQ14" s="107">
        <f>AP14-AP13</f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129</v>
      </c>
      <c r="P15" s="103">
        <v>127</v>
      </c>
      <c r="Q15" s="103">
        <v>17913522</v>
      </c>
      <c r="R15" s="46">
        <f t="shared" si="4"/>
        <v>4240</v>
      </c>
      <c r="S15" s="47">
        <f t="shared" si="5"/>
        <v>101.76</v>
      </c>
      <c r="T15" s="47">
        <f t="shared" si="6"/>
        <v>4.24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1116</v>
      </c>
      <c r="AA15" s="107">
        <v>1855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50230800</v>
      </c>
      <c r="AH15" s="49">
        <f t="shared" si="9"/>
        <v>948</v>
      </c>
      <c r="AI15" s="50">
        <f t="shared" si="8"/>
        <v>223.58490566037736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11261760</v>
      </c>
      <c r="AQ15" s="107">
        <f>AP15-AP14</f>
        <v>17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141</v>
      </c>
      <c r="P16" s="103">
        <v>132</v>
      </c>
      <c r="Q16" s="103">
        <v>17919505</v>
      </c>
      <c r="R16" s="46">
        <f t="shared" si="4"/>
        <v>5983</v>
      </c>
      <c r="S16" s="47">
        <f t="shared" si="5"/>
        <v>143.59200000000001</v>
      </c>
      <c r="T16" s="47">
        <f t="shared" si="6"/>
        <v>5.9829999999999997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50231969</v>
      </c>
      <c r="AH16" s="49">
        <f t="shared" si="9"/>
        <v>1169</v>
      </c>
      <c r="AI16" s="50">
        <f t="shared" si="8"/>
        <v>195.38692963396289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11261760</v>
      </c>
      <c r="AQ16" s="107">
        <f>AP16-AP15</f>
        <v>0</v>
      </c>
      <c r="AR16" s="53">
        <v>1.143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141</v>
      </c>
      <c r="Q17" s="103">
        <v>17925761</v>
      </c>
      <c r="R17" s="46">
        <f t="shared" si="4"/>
        <v>6256</v>
      </c>
      <c r="S17" s="47">
        <f t="shared" si="5"/>
        <v>150.14400000000001</v>
      </c>
      <c r="T17" s="47">
        <f t="shared" si="6"/>
        <v>6.2560000000000002</v>
      </c>
      <c r="U17" s="104">
        <v>9</v>
      </c>
      <c r="V17" s="104">
        <f t="shared" si="7"/>
        <v>9</v>
      </c>
      <c r="W17" s="105" t="s">
        <v>127</v>
      </c>
      <c r="X17" s="107">
        <v>0</v>
      </c>
      <c r="Y17" s="107">
        <v>1027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50233175</v>
      </c>
      <c r="AH17" s="49">
        <f t="shared" si="9"/>
        <v>1206</v>
      </c>
      <c r="AI17" s="50">
        <f t="shared" si="8"/>
        <v>192.77493606138106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11261760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140</v>
      </c>
      <c r="Q18" s="103">
        <v>17931863</v>
      </c>
      <c r="R18" s="46">
        <f t="shared" si="4"/>
        <v>6102</v>
      </c>
      <c r="S18" s="47">
        <f t="shared" si="5"/>
        <v>146.44800000000001</v>
      </c>
      <c r="T18" s="47">
        <f t="shared" si="6"/>
        <v>6.1020000000000003</v>
      </c>
      <c r="U18" s="104">
        <v>8.5</v>
      </c>
      <c r="V18" s="104">
        <f t="shared" si="7"/>
        <v>8.5</v>
      </c>
      <c r="W18" s="105" t="s">
        <v>127</v>
      </c>
      <c r="X18" s="107">
        <v>0</v>
      </c>
      <c r="Y18" s="107">
        <v>1037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50234357</v>
      </c>
      <c r="AH18" s="49">
        <f t="shared" si="9"/>
        <v>1182</v>
      </c>
      <c r="AI18" s="50">
        <f t="shared" si="8"/>
        <v>193.70698131760076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11261760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143</v>
      </c>
      <c r="Q19" s="103">
        <v>17938023</v>
      </c>
      <c r="R19" s="46">
        <f t="shared" si="4"/>
        <v>6160</v>
      </c>
      <c r="S19" s="47">
        <f t="shared" si="5"/>
        <v>147.84</v>
      </c>
      <c r="T19" s="47">
        <f t="shared" si="6"/>
        <v>6.16</v>
      </c>
      <c r="U19" s="104">
        <v>7.9</v>
      </c>
      <c r="V19" s="104">
        <f t="shared" si="7"/>
        <v>7.9</v>
      </c>
      <c r="W19" s="105" t="s">
        <v>127</v>
      </c>
      <c r="X19" s="107">
        <v>0</v>
      </c>
      <c r="Y19" s="107">
        <v>1037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50235552</v>
      </c>
      <c r="AH19" s="49">
        <f t="shared" si="9"/>
        <v>1195</v>
      </c>
      <c r="AI19" s="50">
        <f t="shared" si="8"/>
        <v>193.99350649350649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11261760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133</v>
      </c>
      <c r="P20" s="103">
        <v>142</v>
      </c>
      <c r="Q20" s="103">
        <v>17944309</v>
      </c>
      <c r="R20" s="46">
        <f t="shared" si="4"/>
        <v>6286</v>
      </c>
      <c r="S20" s="47">
        <f t="shared" si="5"/>
        <v>150.864</v>
      </c>
      <c r="T20" s="47">
        <f t="shared" si="6"/>
        <v>6.2859999999999996</v>
      </c>
      <c r="U20" s="104">
        <v>7.2</v>
      </c>
      <c r="V20" s="104">
        <f t="shared" si="7"/>
        <v>7.2</v>
      </c>
      <c r="W20" s="105" t="s">
        <v>127</v>
      </c>
      <c r="X20" s="107">
        <v>0</v>
      </c>
      <c r="Y20" s="107">
        <v>1037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50236773</v>
      </c>
      <c r="AH20" s="49">
        <f t="shared" si="9"/>
        <v>1221</v>
      </c>
      <c r="AI20" s="50">
        <f t="shared" si="8"/>
        <v>194.24117085587019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11261760</v>
      </c>
      <c r="AQ20" s="107">
        <f t="shared" si="1"/>
        <v>0</v>
      </c>
      <c r="AR20" s="53">
        <v>1.08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131</v>
      </c>
      <c r="P21" s="103">
        <v>140</v>
      </c>
      <c r="Q21" s="103">
        <v>17950575</v>
      </c>
      <c r="R21" s="46">
        <f t="shared" si="4"/>
        <v>6266</v>
      </c>
      <c r="S21" s="47">
        <f t="shared" si="5"/>
        <v>150.38399999999999</v>
      </c>
      <c r="T21" s="47">
        <f t="shared" si="6"/>
        <v>6.266</v>
      </c>
      <c r="U21" s="104">
        <v>6.7</v>
      </c>
      <c r="V21" s="104">
        <v>7</v>
      </c>
      <c r="W21" s="105" t="s">
        <v>127</v>
      </c>
      <c r="X21" s="107">
        <v>0</v>
      </c>
      <c r="Y21" s="107">
        <v>1047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50237985</v>
      </c>
      <c r="AH21" s="49">
        <f t="shared" si="9"/>
        <v>1212</v>
      </c>
      <c r="AI21" s="50">
        <f t="shared" si="8"/>
        <v>193.4248324289818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11261760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131</v>
      </c>
      <c r="P22" s="103">
        <v>141</v>
      </c>
      <c r="Q22" s="103">
        <v>17956672</v>
      </c>
      <c r="R22" s="46">
        <f t="shared" si="4"/>
        <v>6097</v>
      </c>
      <c r="S22" s="47">
        <f t="shared" si="5"/>
        <v>146.328</v>
      </c>
      <c r="T22" s="47">
        <f t="shared" si="6"/>
        <v>6.0970000000000004</v>
      </c>
      <c r="U22" s="104">
        <v>6.1</v>
      </c>
      <c r="V22" s="104">
        <f t="shared" si="7"/>
        <v>6.1</v>
      </c>
      <c r="W22" s="105" t="s">
        <v>127</v>
      </c>
      <c r="X22" s="107">
        <v>0</v>
      </c>
      <c r="Y22" s="107">
        <v>1047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50239167</v>
      </c>
      <c r="AH22" s="49">
        <f t="shared" si="9"/>
        <v>1182</v>
      </c>
      <c r="AI22" s="50">
        <f t="shared" si="8"/>
        <v>193.86583565688042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11261760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134</v>
      </c>
      <c r="P23" s="103">
        <v>139</v>
      </c>
      <c r="Q23" s="103">
        <v>17962351</v>
      </c>
      <c r="R23" s="46">
        <f t="shared" si="4"/>
        <v>5679</v>
      </c>
      <c r="S23" s="47">
        <f t="shared" si="5"/>
        <v>136.29599999999999</v>
      </c>
      <c r="T23" s="47">
        <f t="shared" si="6"/>
        <v>5.6790000000000003</v>
      </c>
      <c r="U23" s="104">
        <v>5.6</v>
      </c>
      <c r="V23" s="104">
        <f t="shared" si="7"/>
        <v>5.6</v>
      </c>
      <c r="W23" s="105" t="s">
        <v>127</v>
      </c>
      <c r="X23" s="107">
        <v>0</v>
      </c>
      <c r="Y23" s="107">
        <v>1037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50240327</v>
      </c>
      <c r="AH23" s="49">
        <f t="shared" si="9"/>
        <v>1160</v>
      </c>
      <c r="AI23" s="50">
        <f t="shared" si="8"/>
        <v>204.26131361155132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11261760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135</v>
      </c>
      <c r="P24" s="103">
        <v>139</v>
      </c>
      <c r="Q24" s="103">
        <v>17967944</v>
      </c>
      <c r="R24" s="46">
        <f t="shared" si="4"/>
        <v>5593</v>
      </c>
      <c r="S24" s="47">
        <f t="shared" si="5"/>
        <v>134.232</v>
      </c>
      <c r="T24" s="47">
        <f t="shared" si="6"/>
        <v>5.593</v>
      </c>
      <c r="U24" s="104">
        <v>5.3</v>
      </c>
      <c r="V24" s="104">
        <f t="shared" si="7"/>
        <v>5.3</v>
      </c>
      <c r="W24" s="105" t="s">
        <v>127</v>
      </c>
      <c r="X24" s="107">
        <v>0</v>
      </c>
      <c r="Y24" s="107">
        <v>1015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50241438</v>
      </c>
      <c r="AH24" s="49">
        <f>IF(ISBLANK(AG24),"-",AG24-AG23)</f>
        <v>1111</v>
      </c>
      <c r="AI24" s="50">
        <f t="shared" si="8"/>
        <v>198.641158591096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11261760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137</v>
      </c>
      <c r="P25" s="103">
        <v>139</v>
      </c>
      <c r="Q25" s="103">
        <v>17973743</v>
      </c>
      <c r="R25" s="46">
        <f t="shared" si="4"/>
        <v>5799</v>
      </c>
      <c r="S25" s="47">
        <f t="shared" si="5"/>
        <v>139.17599999999999</v>
      </c>
      <c r="T25" s="47">
        <f t="shared" si="6"/>
        <v>5.7990000000000004</v>
      </c>
      <c r="U25" s="104">
        <v>5</v>
      </c>
      <c r="V25" s="104">
        <f t="shared" si="7"/>
        <v>5</v>
      </c>
      <c r="W25" s="105" t="s">
        <v>127</v>
      </c>
      <c r="X25" s="107">
        <v>0</v>
      </c>
      <c r="Y25" s="107">
        <v>1016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50242606</v>
      </c>
      <c r="AH25" s="49">
        <f t="shared" si="9"/>
        <v>1168</v>
      </c>
      <c r="AI25" s="50">
        <f t="shared" si="8"/>
        <v>201.41403690291429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11261760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136</v>
      </c>
      <c r="P26" s="103">
        <v>140</v>
      </c>
      <c r="Q26" s="103">
        <v>17979603</v>
      </c>
      <c r="R26" s="46">
        <f t="shared" si="4"/>
        <v>5860</v>
      </c>
      <c r="S26" s="47">
        <f t="shared" si="5"/>
        <v>140.63999999999999</v>
      </c>
      <c r="T26" s="47">
        <f t="shared" si="6"/>
        <v>5.86</v>
      </c>
      <c r="U26" s="104">
        <v>4.8</v>
      </c>
      <c r="V26" s="104">
        <f t="shared" si="7"/>
        <v>4.8</v>
      </c>
      <c r="W26" s="105" t="s">
        <v>127</v>
      </c>
      <c r="X26" s="107">
        <v>0</v>
      </c>
      <c r="Y26" s="107">
        <v>1005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50243776</v>
      </c>
      <c r="AH26" s="49">
        <f t="shared" si="9"/>
        <v>1170</v>
      </c>
      <c r="AI26" s="50">
        <f t="shared" si="8"/>
        <v>199.65870307167233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11261760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137</v>
      </c>
      <c r="Q27" s="103">
        <v>17985373</v>
      </c>
      <c r="R27" s="46">
        <f t="shared" si="4"/>
        <v>5770</v>
      </c>
      <c r="S27" s="47">
        <f t="shared" si="5"/>
        <v>138.47999999999999</v>
      </c>
      <c r="T27" s="47">
        <f t="shared" si="6"/>
        <v>5.77</v>
      </c>
      <c r="U27" s="104">
        <v>4.5999999999999996</v>
      </c>
      <c r="V27" s="104">
        <f t="shared" si="7"/>
        <v>4.5999999999999996</v>
      </c>
      <c r="W27" s="105" t="s">
        <v>127</v>
      </c>
      <c r="X27" s="107">
        <v>0</v>
      </c>
      <c r="Y27" s="107">
        <v>1005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50244937</v>
      </c>
      <c r="AH27" s="49">
        <f>IF(ISBLANK(AG27),"-",AG27-AG26)</f>
        <v>1161</v>
      </c>
      <c r="AI27" s="50">
        <f t="shared" si="8"/>
        <v>201.21317157712306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11261760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142</v>
      </c>
      <c r="Q28" s="103">
        <v>17991085</v>
      </c>
      <c r="R28" s="46">
        <f t="shared" si="4"/>
        <v>5712</v>
      </c>
      <c r="S28" s="47">
        <f t="shared" si="5"/>
        <v>137.08799999999999</v>
      </c>
      <c r="T28" s="47">
        <f t="shared" si="6"/>
        <v>5.7119999999999997</v>
      </c>
      <c r="U28" s="104">
        <v>4.4000000000000004</v>
      </c>
      <c r="V28" s="104">
        <f t="shared" si="7"/>
        <v>4.4000000000000004</v>
      </c>
      <c r="W28" s="105" t="s">
        <v>127</v>
      </c>
      <c r="X28" s="107">
        <v>0</v>
      </c>
      <c r="Y28" s="107">
        <v>1005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50246103</v>
      </c>
      <c r="AH28" s="49">
        <f t="shared" si="9"/>
        <v>1166</v>
      </c>
      <c r="AI28" s="50">
        <f t="shared" si="8"/>
        <v>204.13165266106444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11261760</v>
      </c>
      <c r="AQ28" s="107">
        <f t="shared" si="1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130</v>
      </c>
      <c r="Q29" s="103">
        <v>17996790</v>
      </c>
      <c r="R29" s="46">
        <f t="shared" si="4"/>
        <v>5705</v>
      </c>
      <c r="S29" s="47">
        <f t="shared" si="5"/>
        <v>136.91999999999999</v>
      </c>
      <c r="T29" s="47">
        <f t="shared" si="6"/>
        <v>5.7050000000000001</v>
      </c>
      <c r="U29" s="104">
        <v>4.2</v>
      </c>
      <c r="V29" s="104">
        <f t="shared" si="7"/>
        <v>4.2</v>
      </c>
      <c r="W29" s="105" t="s">
        <v>127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50247265</v>
      </c>
      <c r="AH29" s="49">
        <f t="shared" si="9"/>
        <v>1162</v>
      </c>
      <c r="AI29" s="50">
        <f t="shared" si="8"/>
        <v>203.68098159509202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11261760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134</v>
      </c>
      <c r="P30" s="103">
        <v>133</v>
      </c>
      <c r="Q30" s="103">
        <v>18002498</v>
      </c>
      <c r="R30" s="46">
        <f t="shared" si="4"/>
        <v>5708</v>
      </c>
      <c r="S30" s="47">
        <f t="shared" si="5"/>
        <v>136.99199999999999</v>
      </c>
      <c r="T30" s="47">
        <f t="shared" si="6"/>
        <v>5.7080000000000002</v>
      </c>
      <c r="U30" s="104">
        <v>3.9</v>
      </c>
      <c r="V30" s="104">
        <f t="shared" si="7"/>
        <v>3.9</v>
      </c>
      <c r="W30" s="105" t="s">
        <v>127</v>
      </c>
      <c r="X30" s="107">
        <v>0</v>
      </c>
      <c r="Y30" s="107">
        <v>1005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50248434</v>
      </c>
      <c r="AH30" s="49">
        <f t="shared" si="9"/>
        <v>1169</v>
      </c>
      <c r="AI30" s="50">
        <f t="shared" si="8"/>
        <v>204.80028030833915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11261760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133</v>
      </c>
      <c r="P31" s="103">
        <v>132</v>
      </c>
      <c r="Q31" s="103">
        <v>18008184</v>
      </c>
      <c r="R31" s="46">
        <f t="shared" si="4"/>
        <v>5686</v>
      </c>
      <c r="S31" s="47">
        <f t="shared" si="5"/>
        <v>136.464</v>
      </c>
      <c r="T31" s="47">
        <f t="shared" si="6"/>
        <v>5.6859999999999999</v>
      </c>
      <c r="U31" s="104">
        <v>3.7</v>
      </c>
      <c r="V31" s="104">
        <f t="shared" si="7"/>
        <v>3.7</v>
      </c>
      <c r="W31" s="105" t="s">
        <v>127</v>
      </c>
      <c r="X31" s="107">
        <v>0</v>
      </c>
      <c r="Y31" s="107">
        <v>1026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50249606</v>
      </c>
      <c r="AH31" s="49">
        <f t="shared" si="9"/>
        <v>1172</v>
      </c>
      <c r="AI31" s="50">
        <f t="shared" si="8"/>
        <v>206.12029546253956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11261760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134</v>
      </c>
      <c r="P32" s="103">
        <v>136</v>
      </c>
      <c r="Q32" s="103">
        <v>18013484</v>
      </c>
      <c r="R32" s="46">
        <f t="shared" si="4"/>
        <v>5300</v>
      </c>
      <c r="S32" s="47">
        <f t="shared" si="5"/>
        <v>127.2</v>
      </c>
      <c r="T32" s="47">
        <f t="shared" si="6"/>
        <v>5.3</v>
      </c>
      <c r="U32" s="104">
        <v>3.5</v>
      </c>
      <c r="V32" s="104">
        <f t="shared" si="7"/>
        <v>3.5</v>
      </c>
      <c r="W32" s="105" t="s">
        <v>127</v>
      </c>
      <c r="X32" s="107">
        <v>0</v>
      </c>
      <c r="Y32" s="107">
        <v>1005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50250665</v>
      </c>
      <c r="AH32" s="49">
        <f t="shared" si="9"/>
        <v>1059</v>
      </c>
      <c r="AI32" s="50">
        <f t="shared" si="8"/>
        <v>199.81132075471697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11261760</v>
      </c>
      <c r="AQ32" s="107">
        <f t="shared" si="1"/>
        <v>0</v>
      </c>
      <c r="AR32" s="53">
        <v>1.21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132</v>
      </c>
      <c r="P33" s="103">
        <v>125</v>
      </c>
      <c r="Q33" s="103">
        <v>18018711</v>
      </c>
      <c r="R33" s="46">
        <f t="shared" si="4"/>
        <v>5227</v>
      </c>
      <c r="S33" s="47">
        <f t="shared" si="5"/>
        <v>125.44799999999999</v>
      </c>
      <c r="T33" s="47">
        <f t="shared" si="6"/>
        <v>5.2270000000000003</v>
      </c>
      <c r="U33" s="104">
        <v>3.6</v>
      </c>
      <c r="V33" s="104">
        <f t="shared" si="7"/>
        <v>3.6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50251748</v>
      </c>
      <c r="AH33" s="49">
        <f t="shared" si="9"/>
        <v>1083</v>
      </c>
      <c r="AI33" s="50">
        <f t="shared" si="8"/>
        <v>207.19341878706715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0.23</v>
      </c>
      <c r="AP33" s="107">
        <v>11261851</v>
      </c>
      <c r="AQ33" s="107">
        <f t="shared" si="1"/>
        <v>91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133</v>
      </c>
      <c r="P34" s="103">
        <v>126</v>
      </c>
      <c r="Q34" s="103">
        <v>18023815</v>
      </c>
      <c r="R34" s="46">
        <f t="shared" si="4"/>
        <v>5104</v>
      </c>
      <c r="S34" s="47">
        <f t="shared" si="5"/>
        <v>122.496</v>
      </c>
      <c r="T34" s="47">
        <f t="shared" si="6"/>
        <v>5.1040000000000001</v>
      </c>
      <c r="U34" s="104">
        <v>3.8</v>
      </c>
      <c r="V34" s="104">
        <f t="shared" si="7"/>
        <v>3.8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50252818</v>
      </c>
      <c r="AH34" s="49">
        <f t="shared" si="9"/>
        <v>1070</v>
      </c>
      <c r="AI34" s="50">
        <f t="shared" si="8"/>
        <v>209.63949843260187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0.23</v>
      </c>
      <c r="AP34" s="107">
        <v>11262077</v>
      </c>
      <c r="AQ34" s="107">
        <f t="shared" si="1"/>
        <v>226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133573</v>
      </c>
      <c r="S35" s="65">
        <f>AVERAGE(S11:S34)</f>
        <v>133.57300000000001</v>
      </c>
      <c r="T35" s="65">
        <f>SUM(T11:T34)</f>
        <v>133.57300000000001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27034</v>
      </c>
      <c r="AH35" s="67">
        <f>SUM(AH11:AH34)</f>
        <v>27034</v>
      </c>
      <c r="AI35" s="68">
        <f>$AH$35/$T35</f>
        <v>202.391201814738</v>
      </c>
      <c r="AJ35" s="95"/>
      <c r="AK35" s="95"/>
      <c r="AL35" s="95"/>
      <c r="AM35" s="95"/>
      <c r="AN35" s="95"/>
      <c r="AO35" s="69"/>
      <c r="AP35" s="70">
        <f>AP34-AP10</f>
        <v>3069</v>
      </c>
      <c r="AQ35" s="71">
        <f>SUM(AQ11:AQ34)</f>
        <v>3069</v>
      </c>
      <c r="AR35" s="72">
        <f>AVERAGE(AR11:AR34)</f>
        <v>1.1405000000000001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188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199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200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42:S68 S38:S40" name="Range2_12_3_1_1_1_1"/>
    <protectedRange sqref="D38:H38 N56:R68 N42:R51 N38:R40" name="Range2_12_1_3_1_1_1_1"/>
    <protectedRange sqref="I38:M38 E56:M68 E45:M51 F44:M44 E42:M43 E39:M40" name="Range2_2_12_1_6_1_1_1_1"/>
    <protectedRange sqref="D56:D68 D45:D51 D42:D43 D39:D40" name="Range2_1_1_1_1_11_1_1_1_1_1_1"/>
    <protectedRange sqref="C56:C68 C45:C51 C42:C43 C39:C40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W17:W32" name="Range1_16_3_1_1_3_2_1_1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587" priority="36" operator="containsText" text="N/A">
      <formula>NOT(ISERROR(SEARCH("N/A",X11)))</formula>
    </cfRule>
    <cfRule type="cellIs" dxfId="586" priority="49" operator="equal">
      <formula>0</formula>
    </cfRule>
  </conditionalFormatting>
  <conditionalFormatting sqref="AC11:AE34 X11:Y34 AA11:AA34">
    <cfRule type="cellIs" dxfId="585" priority="48" operator="greaterThanOrEqual">
      <formula>1185</formula>
    </cfRule>
  </conditionalFormatting>
  <conditionalFormatting sqref="AC11:AE34 X11:Y34 AA11:AA34">
    <cfRule type="cellIs" dxfId="584" priority="47" operator="between">
      <formula>0.1</formula>
      <formula>1184</formula>
    </cfRule>
  </conditionalFormatting>
  <conditionalFormatting sqref="X8">
    <cfRule type="cellIs" dxfId="583" priority="46" operator="equal">
      <formula>0</formula>
    </cfRule>
  </conditionalFormatting>
  <conditionalFormatting sqref="X8">
    <cfRule type="cellIs" dxfId="582" priority="45" operator="greaterThan">
      <formula>1179</formula>
    </cfRule>
  </conditionalFormatting>
  <conditionalFormatting sqref="X8">
    <cfRule type="cellIs" dxfId="581" priority="44" operator="greaterThan">
      <formula>99</formula>
    </cfRule>
  </conditionalFormatting>
  <conditionalFormatting sqref="X8">
    <cfRule type="cellIs" dxfId="580" priority="43" operator="greaterThan">
      <formula>0.99</formula>
    </cfRule>
  </conditionalFormatting>
  <conditionalFormatting sqref="AB8">
    <cfRule type="cellIs" dxfId="579" priority="42" operator="equal">
      <formula>0</formula>
    </cfRule>
  </conditionalFormatting>
  <conditionalFormatting sqref="AB8">
    <cfRule type="cellIs" dxfId="578" priority="41" operator="greaterThan">
      <formula>1179</formula>
    </cfRule>
  </conditionalFormatting>
  <conditionalFormatting sqref="AB8">
    <cfRule type="cellIs" dxfId="577" priority="40" operator="greaterThan">
      <formula>99</formula>
    </cfRule>
  </conditionalFormatting>
  <conditionalFormatting sqref="AB8">
    <cfRule type="cellIs" dxfId="576" priority="39" operator="greaterThan">
      <formula>0.99</formula>
    </cfRule>
  </conditionalFormatting>
  <conditionalFormatting sqref="AH11:AH31">
    <cfRule type="cellIs" dxfId="575" priority="37" operator="greaterThan">
      <formula>$AH$8</formula>
    </cfRule>
    <cfRule type="cellIs" dxfId="574" priority="38" operator="greaterThan">
      <formula>$AH$8</formula>
    </cfRule>
  </conditionalFormatting>
  <conditionalFormatting sqref="AB11:AB34">
    <cfRule type="containsText" dxfId="573" priority="32" operator="containsText" text="N/A">
      <formula>NOT(ISERROR(SEARCH("N/A",AB11)))</formula>
    </cfRule>
    <cfRule type="cellIs" dxfId="572" priority="35" operator="equal">
      <formula>0</formula>
    </cfRule>
  </conditionalFormatting>
  <conditionalFormatting sqref="AB11:AB34">
    <cfRule type="cellIs" dxfId="571" priority="34" operator="greaterThanOrEqual">
      <formula>1185</formula>
    </cfRule>
  </conditionalFormatting>
  <conditionalFormatting sqref="AB11:AB34">
    <cfRule type="cellIs" dxfId="570" priority="33" operator="between">
      <formula>0.1</formula>
      <formula>1184</formula>
    </cfRule>
  </conditionalFormatting>
  <conditionalFormatting sqref="AN11:AO16 AO17:AO34 AN16:AN35">
    <cfRule type="cellIs" dxfId="569" priority="31" operator="equal">
      <formula>0</formula>
    </cfRule>
  </conditionalFormatting>
  <conditionalFormatting sqref="AN11:AO16 AO17:AO34 AN16:AN35">
    <cfRule type="cellIs" dxfId="568" priority="30" operator="greaterThan">
      <formula>1179</formula>
    </cfRule>
  </conditionalFormatting>
  <conditionalFormatting sqref="AN11:AO16 AO17:AO34 AN16:AN35">
    <cfRule type="cellIs" dxfId="567" priority="29" operator="greaterThan">
      <formula>99</formula>
    </cfRule>
  </conditionalFormatting>
  <conditionalFormatting sqref="AN11:AO16 AO17:AO34 AN16:AN35">
    <cfRule type="cellIs" dxfId="566" priority="28" operator="greaterThan">
      <formula>0.99</formula>
    </cfRule>
  </conditionalFormatting>
  <conditionalFormatting sqref="AQ11:AQ34">
    <cfRule type="cellIs" dxfId="565" priority="27" operator="equal">
      <formula>0</formula>
    </cfRule>
  </conditionalFormatting>
  <conditionalFormatting sqref="AQ11:AQ34">
    <cfRule type="cellIs" dxfId="564" priority="26" operator="greaterThan">
      <formula>1179</formula>
    </cfRule>
  </conditionalFormatting>
  <conditionalFormatting sqref="AQ11:AQ34">
    <cfRule type="cellIs" dxfId="563" priority="25" operator="greaterThan">
      <formula>99</formula>
    </cfRule>
  </conditionalFormatting>
  <conditionalFormatting sqref="AQ11:AQ34">
    <cfRule type="cellIs" dxfId="562" priority="24" operator="greaterThan">
      <formula>0.99</formula>
    </cfRule>
  </conditionalFormatting>
  <conditionalFormatting sqref="Z11:Z34">
    <cfRule type="containsText" dxfId="561" priority="20" operator="containsText" text="N/A">
      <formula>NOT(ISERROR(SEARCH("N/A",Z11)))</formula>
    </cfRule>
    <cfRule type="cellIs" dxfId="560" priority="23" operator="equal">
      <formula>0</formula>
    </cfRule>
  </conditionalFormatting>
  <conditionalFormatting sqref="Z11:Z34">
    <cfRule type="cellIs" dxfId="559" priority="22" operator="greaterThanOrEqual">
      <formula>1185</formula>
    </cfRule>
  </conditionalFormatting>
  <conditionalFormatting sqref="Z11:Z34">
    <cfRule type="cellIs" dxfId="558" priority="21" operator="between">
      <formula>0.1</formula>
      <formula>1184</formula>
    </cfRule>
  </conditionalFormatting>
  <conditionalFormatting sqref="AJ11:AN35">
    <cfRule type="cellIs" dxfId="557" priority="19" operator="equal">
      <formula>0</formula>
    </cfRule>
  </conditionalFormatting>
  <conditionalFormatting sqref="AJ11:AN35">
    <cfRule type="cellIs" dxfId="556" priority="18" operator="greaterThan">
      <formula>1179</formula>
    </cfRule>
  </conditionalFormatting>
  <conditionalFormatting sqref="AJ11:AN35">
    <cfRule type="cellIs" dxfId="555" priority="17" operator="greaterThan">
      <formula>99</formula>
    </cfRule>
  </conditionalFormatting>
  <conditionalFormatting sqref="AJ11:AN35">
    <cfRule type="cellIs" dxfId="554" priority="16" operator="greaterThan">
      <formula>0.99</formula>
    </cfRule>
  </conditionalFormatting>
  <conditionalFormatting sqref="AP11:AP34">
    <cfRule type="cellIs" dxfId="553" priority="15" operator="equal">
      <formula>0</formula>
    </cfRule>
  </conditionalFormatting>
  <conditionalFormatting sqref="AP11:AP34">
    <cfRule type="cellIs" dxfId="552" priority="14" operator="greaterThan">
      <formula>1179</formula>
    </cfRule>
  </conditionalFormatting>
  <conditionalFormatting sqref="AP11:AP34">
    <cfRule type="cellIs" dxfId="551" priority="13" operator="greaterThan">
      <formula>99</formula>
    </cfRule>
  </conditionalFormatting>
  <conditionalFormatting sqref="AP11:AP34">
    <cfRule type="cellIs" dxfId="550" priority="12" operator="greaterThan">
      <formula>0.99</formula>
    </cfRule>
  </conditionalFormatting>
  <conditionalFormatting sqref="AH32:AH34">
    <cfRule type="cellIs" dxfId="549" priority="10" operator="greaterThan">
      <formula>$AH$8</formula>
    </cfRule>
    <cfRule type="cellIs" dxfId="548" priority="11" operator="greaterThan">
      <formula>$AH$8</formula>
    </cfRule>
  </conditionalFormatting>
  <conditionalFormatting sqref="AI11:AI34">
    <cfRule type="cellIs" dxfId="547" priority="9" operator="greaterThan">
      <formula>$AI$8</formula>
    </cfRule>
  </conditionalFormatting>
  <conditionalFormatting sqref="AL32:AN34 AL11:AL31 AK17:AL34">
    <cfRule type="cellIs" dxfId="546" priority="8" operator="equal">
      <formula>0</formula>
    </cfRule>
  </conditionalFormatting>
  <conditionalFormatting sqref="AL32:AN34 AL11:AL31 AK17:AL34">
    <cfRule type="cellIs" dxfId="545" priority="7" operator="greaterThan">
      <formula>1179</formula>
    </cfRule>
  </conditionalFormatting>
  <conditionalFormatting sqref="AL32:AN34 AL11:AL31 AK17:AL34">
    <cfRule type="cellIs" dxfId="544" priority="6" operator="greaterThan">
      <formula>99</formula>
    </cfRule>
  </conditionalFormatting>
  <conditionalFormatting sqref="AL32:AN34 AL11:AL31 AK17:AL34">
    <cfRule type="cellIs" dxfId="543" priority="5" operator="greaterThan">
      <formula>0.99</formula>
    </cfRule>
  </conditionalFormatting>
  <conditionalFormatting sqref="AM16:AM34">
    <cfRule type="cellIs" dxfId="542" priority="4" operator="equal">
      <formula>0</formula>
    </cfRule>
  </conditionalFormatting>
  <conditionalFormatting sqref="AM16:AM34">
    <cfRule type="cellIs" dxfId="541" priority="3" operator="greaterThan">
      <formula>1179</formula>
    </cfRule>
  </conditionalFormatting>
  <conditionalFormatting sqref="AM16:AM34">
    <cfRule type="cellIs" dxfId="540" priority="2" operator="greaterThan">
      <formula>99</formula>
    </cfRule>
  </conditionalFormatting>
  <conditionalFormatting sqref="AM16:AM34">
    <cfRule type="cellIs" dxfId="53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AY97"/>
  <sheetViews>
    <sheetView showWhiteSpace="0" topLeftCell="E13" zoomScaleNormal="100" workbookViewId="0">
      <selection activeCell="R15" sqref="R1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42615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26858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'[2]SEPT 1'!Q34</f>
        <v>15613096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'SEPT 1'!AG34</f>
        <v>49765250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1'!AP34</f>
        <v>11210128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4</v>
      </c>
      <c r="E11" s="41">
        <f t="shared" ref="E11:E34" si="0">D11/1.42</f>
        <v>2.8169014084507045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135</v>
      </c>
      <c r="P11" s="103">
        <v>107</v>
      </c>
      <c r="Q11" s="103">
        <v>15617996</v>
      </c>
      <c r="R11" s="46">
        <f>IF(ISBLANK(Q11),"-",Q11-Q10)</f>
        <v>4900</v>
      </c>
      <c r="S11" s="47">
        <f>R11*24/1000</f>
        <v>117.6</v>
      </c>
      <c r="T11" s="47">
        <f>R11/1000</f>
        <v>4.9000000000000004</v>
      </c>
      <c r="U11" s="104">
        <v>4.2</v>
      </c>
      <c r="V11" s="104">
        <f>U11</f>
        <v>4.2</v>
      </c>
      <c r="W11" s="105" t="s">
        <v>131</v>
      </c>
      <c r="X11" s="107">
        <v>0</v>
      </c>
      <c r="Y11" s="107">
        <v>0</v>
      </c>
      <c r="Z11" s="107">
        <v>1096</v>
      </c>
      <c r="AA11" s="107">
        <v>1185</v>
      </c>
      <c r="AB11" s="107">
        <v>1096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49766228</v>
      </c>
      <c r="AH11" s="49">
        <f>IF(ISBLANK(AG11),"-",AG11-AG10)</f>
        <v>978</v>
      </c>
      <c r="AI11" s="50">
        <f>AH11/T11</f>
        <v>199.59183673469386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11210829</v>
      </c>
      <c r="AQ11" s="107">
        <f t="shared" ref="AQ11:AQ34" si="1">AP11-AP10</f>
        <v>701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134</v>
      </c>
      <c r="P12" s="103">
        <v>104</v>
      </c>
      <c r="Q12" s="103">
        <v>15622374</v>
      </c>
      <c r="R12" s="46">
        <f t="shared" ref="R12:R34" si="4">IF(ISBLANK(Q12),"-",Q12-Q11)</f>
        <v>4378</v>
      </c>
      <c r="S12" s="47">
        <f t="shared" ref="S12:S34" si="5">R12*24/1000</f>
        <v>105.072</v>
      </c>
      <c r="T12" s="47">
        <f t="shared" ref="T12:T34" si="6">R12/1000</f>
        <v>4.3780000000000001</v>
      </c>
      <c r="U12" s="104">
        <v>5.3</v>
      </c>
      <c r="V12" s="104">
        <f t="shared" ref="V12:V34" si="7">U12</f>
        <v>5.3</v>
      </c>
      <c r="W12" s="105" t="s">
        <v>131</v>
      </c>
      <c r="X12" s="107">
        <v>0</v>
      </c>
      <c r="Y12" s="107">
        <v>0</v>
      </c>
      <c r="Z12" s="107">
        <v>1066</v>
      </c>
      <c r="AA12" s="107">
        <v>1185</v>
      </c>
      <c r="AB12" s="107">
        <v>1066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49767094</v>
      </c>
      <c r="AH12" s="49">
        <f>IF(ISBLANK(AG12),"-",AG12-AG11)</f>
        <v>866</v>
      </c>
      <c r="AI12" s="50">
        <f t="shared" ref="AI12:AI34" si="8">AH12/T12</f>
        <v>197.80721790772043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11211718</v>
      </c>
      <c r="AQ12" s="107">
        <f t="shared" si="1"/>
        <v>889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131</v>
      </c>
      <c r="P13" s="103">
        <v>104</v>
      </c>
      <c r="Q13" s="103">
        <v>15626820</v>
      </c>
      <c r="R13" s="46">
        <f t="shared" si="4"/>
        <v>4446</v>
      </c>
      <c r="S13" s="47">
        <f t="shared" si="5"/>
        <v>106.70399999999999</v>
      </c>
      <c r="T13" s="47">
        <f t="shared" si="6"/>
        <v>4.4459999999999997</v>
      </c>
      <c r="U13" s="104">
        <v>6.4</v>
      </c>
      <c r="V13" s="104">
        <f t="shared" si="7"/>
        <v>6.4</v>
      </c>
      <c r="W13" s="105" t="s">
        <v>131</v>
      </c>
      <c r="X13" s="107">
        <v>0</v>
      </c>
      <c r="Y13" s="107">
        <v>0</v>
      </c>
      <c r="Z13" s="107">
        <v>1065</v>
      </c>
      <c r="AA13" s="107">
        <v>1185</v>
      </c>
      <c r="AB13" s="107">
        <v>1066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49767968</v>
      </c>
      <c r="AH13" s="49">
        <f>IF(ISBLANK(AG13),"-",AG13-AG12)</f>
        <v>874</v>
      </c>
      <c r="AI13" s="50">
        <f t="shared" si="8"/>
        <v>196.58119658119659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11212566</v>
      </c>
      <c r="AQ13" s="107">
        <f t="shared" si="1"/>
        <v>848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147</v>
      </c>
      <c r="P14" s="103">
        <v>103</v>
      </c>
      <c r="Q14" s="103">
        <v>15631052</v>
      </c>
      <c r="R14" s="46">
        <f t="shared" si="4"/>
        <v>4232</v>
      </c>
      <c r="S14" s="47">
        <f t="shared" si="5"/>
        <v>101.568</v>
      </c>
      <c r="T14" s="47">
        <f t="shared" si="6"/>
        <v>4.2320000000000002</v>
      </c>
      <c r="U14" s="104">
        <v>7.9</v>
      </c>
      <c r="V14" s="104">
        <f t="shared" si="7"/>
        <v>7.9</v>
      </c>
      <c r="W14" s="105" t="s">
        <v>131</v>
      </c>
      <c r="X14" s="107">
        <v>0</v>
      </c>
      <c r="Y14" s="107">
        <v>0</v>
      </c>
      <c r="Z14" s="107">
        <v>1066</v>
      </c>
      <c r="AA14" s="107">
        <v>1185</v>
      </c>
      <c r="AB14" s="107">
        <v>1117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49768864</v>
      </c>
      <c r="AH14" s="49">
        <f t="shared" ref="AH14:AH34" si="9">IF(ISBLANK(AG14),"-",AG14-AG13)</f>
        <v>896</v>
      </c>
      <c r="AI14" s="50">
        <f t="shared" si="8"/>
        <v>211.72022684310019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11212893</v>
      </c>
      <c r="AQ14" s="107">
        <f>AP14-AP13</f>
        <v>327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125</v>
      </c>
      <c r="P15" s="103">
        <v>123</v>
      </c>
      <c r="Q15" s="103">
        <v>15635144</v>
      </c>
      <c r="R15" s="46">
        <f t="shared" si="4"/>
        <v>4092</v>
      </c>
      <c r="S15" s="47">
        <f t="shared" si="5"/>
        <v>98.207999999999998</v>
      </c>
      <c r="T15" s="47">
        <f t="shared" si="6"/>
        <v>4.0919999999999996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1116</v>
      </c>
      <c r="AA15" s="107">
        <v>1185</v>
      </c>
      <c r="AB15" s="107">
        <v>1116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49769812</v>
      </c>
      <c r="AH15" s="49">
        <f t="shared" si="9"/>
        <v>948</v>
      </c>
      <c r="AI15" s="50">
        <f t="shared" si="8"/>
        <v>231.67155425219943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11212993</v>
      </c>
      <c r="AQ15" s="107">
        <f>AP15-AP14</f>
        <v>100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141</v>
      </c>
      <c r="P16" s="103">
        <v>134</v>
      </c>
      <c r="Q16" s="103">
        <v>15640632</v>
      </c>
      <c r="R16" s="46">
        <f t="shared" si="4"/>
        <v>5488</v>
      </c>
      <c r="S16" s="47">
        <f t="shared" si="5"/>
        <v>131.71199999999999</v>
      </c>
      <c r="T16" s="47">
        <f t="shared" si="6"/>
        <v>5.4880000000000004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1188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49770994</v>
      </c>
      <c r="AH16" s="49">
        <f t="shared" si="9"/>
        <v>1182</v>
      </c>
      <c r="AI16" s="50">
        <f t="shared" si="8"/>
        <v>215.37900874635568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11212993</v>
      </c>
      <c r="AQ16" s="107">
        <f>AP16-AP15</f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136</v>
      </c>
      <c r="P17" s="103">
        <v>144</v>
      </c>
      <c r="Q17" s="103">
        <v>15646892</v>
      </c>
      <c r="R17" s="46">
        <f t="shared" si="4"/>
        <v>6260</v>
      </c>
      <c r="S17" s="47">
        <f t="shared" si="5"/>
        <v>150.24</v>
      </c>
      <c r="T17" s="47">
        <f t="shared" si="6"/>
        <v>6.26</v>
      </c>
      <c r="U17" s="104">
        <v>9.4</v>
      </c>
      <c r="V17" s="104">
        <f t="shared" si="7"/>
        <v>9.4</v>
      </c>
      <c r="W17" s="105" t="s">
        <v>127</v>
      </c>
      <c r="X17" s="107">
        <v>996</v>
      </c>
      <c r="Y17" s="107">
        <v>0</v>
      </c>
      <c r="Z17" s="107">
        <v>1188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49772222</v>
      </c>
      <c r="AH17" s="49">
        <f t="shared" si="9"/>
        <v>1228</v>
      </c>
      <c r="AI17" s="50">
        <f t="shared" si="8"/>
        <v>196.16613418530352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11212993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144</v>
      </c>
      <c r="Q18" s="103">
        <v>15652929</v>
      </c>
      <c r="R18" s="46">
        <f t="shared" si="4"/>
        <v>6037</v>
      </c>
      <c r="S18" s="47">
        <f t="shared" si="5"/>
        <v>144.88800000000001</v>
      </c>
      <c r="T18" s="47">
        <f t="shared" si="6"/>
        <v>6.0369999999999999</v>
      </c>
      <c r="U18" s="104">
        <v>8.8000000000000007</v>
      </c>
      <c r="V18" s="104">
        <f t="shared" si="7"/>
        <v>8.8000000000000007</v>
      </c>
      <c r="W18" s="105" t="s">
        <v>127</v>
      </c>
      <c r="X18" s="107">
        <v>1047</v>
      </c>
      <c r="Y18" s="107">
        <v>0</v>
      </c>
      <c r="Z18" s="107">
        <v>1188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49773414</v>
      </c>
      <c r="AH18" s="49">
        <f t="shared" si="9"/>
        <v>1192</v>
      </c>
      <c r="AI18" s="50">
        <f t="shared" si="8"/>
        <v>197.44906410468775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11212993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134</v>
      </c>
      <c r="P19" s="103">
        <v>140</v>
      </c>
      <c r="Q19" s="103">
        <v>15658964</v>
      </c>
      <c r="R19" s="46">
        <f t="shared" si="4"/>
        <v>6035</v>
      </c>
      <c r="S19" s="47">
        <f t="shared" si="5"/>
        <v>144.84</v>
      </c>
      <c r="T19" s="47">
        <f t="shared" si="6"/>
        <v>6.0350000000000001</v>
      </c>
      <c r="U19" s="104">
        <v>8.1</v>
      </c>
      <c r="V19" s="104">
        <f t="shared" si="7"/>
        <v>8.1</v>
      </c>
      <c r="W19" s="105" t="s">
        <v>127</v>
      </c>
      <c r="X19" s="107">
        <v>1047</v>
      </c>
      <c r="Y19" s="107">
        <v>0</v>
      </c>
      <c r="Z19" s="107">
        <v>1188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49774600</v>
      </c>
      <c r="AH19" s="49">
        <f t="shared" si="9"/>
        <v>1186</v>
      </c>
      <c r="AI19" s="50">
        <f t="shared" si="8"/>
        <v>196.52029826014913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11212993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148</v>
      </c>
      <c r="Q20" s="103">
        <v>15665120</v>
      </c>
      <c r="R20" s="46">
        <f t="shared" si="4"/>
        <v>6156</v>
      </c>
      <c r="S20" s="47">
        <f t="shared" si="5"/>
        <v>147.744</v>
      </c>
      <c r="T20" s="47">
        <f t="shared" si="6"/>
        <v>6.1559999999999997</v>
      </c>
      <c r="U20" s="104">
        <v>7.4</v>
      </c>
      <c r="V20" s="104">
        <f t="shared" si="7"/>
        <v>7.4</v>
      </c>
      <c r="W20" s="105" t="s">
        <v>127</v>
      </c>
      <c r="X20" s="107">
        <v>1047</v>
      </c>
      <c r="Y20" s="107">
        <v>0</v>
      </c>
      <c r="Z20" s="107">
        <v>1188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49775806</v>
      </c>
      <c r="AH20" s="49">
        <f t="shared" si="9"/>
        <v>1206</v>
      </c>
      <c r="AI20" s="50">
        <f t="shared" si="8"/>
        <v>195.90643274853801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11212993</v>
      </c>
      <c r="AQ20" s="107">
        <v>0</v>
      </c>
      <c r="AR20" s="53">
        <v>1.0900000000000001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146</v>
      </c>
      <c r="Q21" s="103">
        <v>15671481</v>
      </c>
      <c r="R21" s="46">
        <f t="shared" si="4"/>
        <v>6361</v>
      </c>
      <c r="S21" s="47">
        <f t="shared" si="5"/>
        <v>152.66399999999999</v>
      </c>
      <c r="T21" s="47">
        <f t="shared" si="6"/>
        <v>6.3609999999999998</v>
      </c>
      <c r="U21" s="104">
        <v>6.9</v>
      </c>
      <c r="V21" s="104">
        <f t="shared" si="7"/>
        <v>6.9</v>
      </c>
      <c r="W21" s="105" t="s">
        <v>127</v>
      </c>
      <c r="X21" s="107">
        <v>1047</v>
      </c>
      <c r="Y21" s="107">
        <v>0</v>
      </c>
      <c r="Z21" s="107">
        <v>1188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49777025</v>
      </c>
      <c r="AH21" s="49">
        <f t="shared" si="9"/>
        <v>1219</v>
      </c>
      <c r="AI21" s="50">
        <f t="shared" si="8"/>
        <v>191.63653513598493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11212993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130</v>
      </c>
      <c r="P22" s="103">
        <v>140</v>
      </c>
      <c r="Q22" s="103">
        <v>15677234</v>
      </c>
      <c r="R22" s="46">
        <f t="shared" si="4"/>
        <v>5753</v>
      </c>
      <c r="S22" s="47">
        <f t="shared" si="5"/>
        <v>138.072</v>
      </c>
      <c r="T22" s="47">
        <f t="shared" si="6"/>
        <v>5.7530000000000001</v>
      </c>
      <c r="U22" s="104">
        <v>6.3</v>
      </c>
      <c r="V22" s="104">
        <f t="shared" si="7"/>
        <v>6.3</v>
      </c>
      <c r="W22" s="105" t="s">
        <v>127</v>
      </c>
      <c r="X22" s="107">
        <v>1047</v>
      </c>
      <c r="Y22" s="107">
        <v>0</v>
      </c>
      <c r="Z22" s="107">
        <v>1188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49778194</v>
      </c>
      <c r="AH22" s="49">
        <f t="shared" si="9"/>
        <v>1169</v>
      </c>
      <c r="AI22" s="50">
        <f t="shared" si="8"/>
        <v>203.19833130540587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11212993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4</v>
      </c>
      <c r="E23" s="41">
        <f t="shared" si="0"/>
        <v>2.8169014084507045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130</v>
      </c>
      <c r="P23" s="103">
        <v>138</v>
      </c>
      <c r="Q23" s="103">
        <v>15683149</v>
      </c>
      <c r="R23" s="46">
        <f t="shared" si="4"/>
        <v>5915</v>
      </c>
      <c r="S23" s="47">
        <f t="shared" si="5"/>
        <v>141.96</v>
      </c>
      <c r="T23" s="47">
        <f t="shared" si="6"/>
        <v>5.915</v>
      </c>
      <c r="U23" s="104">
        <v>5.7</v>
      </c>
      <c r="V23" s="104">
        <f t="shared" si="7"/>
        <v>5.7</v>
      </c>
      <c r="W23" s="105" t="s">
        <v>127</v>
      </c>
      <c r="X23" s="107">
        <v>1047</v>
      </c>
      <c r="Y23" s="107">
        <v>0</v>
      </c>
      <c r="Z23" s="107">
        <v>1188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49779394</v>
      </c>
      <c r="AH23" s="49">
        <f t="shared" si="9"/>
        <v>1200</v>
      </c>
      <c r="AI23" s="50">
        <f t="shared" si="8"/>
        <v>202.87404902789518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11212993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143</v>
      </c>
      <c r="Q24" s="103">
        <v>15688770</v>
      </c>
      <c r="R24" s="46">
        <f t="shared" si="4"/>
        <v>5621</v>
      </c>
      <c r="S24" s="47">
        <f t="shared" si="5"/>
        <v>134.904</v>
      </c>
      <c r="T24" s="47">
        <f t="shared" si="6"/>
        <v>5.6210000000000004</v>
      </c>
      <c r="U24" s="104">
        <v>5.3</v>
      </c>
      <c r="V24" s="104">
        <f t="shared" si="7"/>
        <v>5.3</v>
      </c>
      <c r="W24" s="105" t="s">
        <v>127</v>
      </c>
      <c r="X24" s="107">
        <v>1015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49780552</v>
      </c>
      <c r="AH24" s="49">
        <f>IF(ISBLANK(AG24),"-",AG24-AG23)</f>
        <v>1158</v>
      </c>
      <c r="AI24" s="50">
        <f t="shared" si="8"/>
        <v>206.01316491727448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11212993</v>
      </c>
      <c r="AQ24" s="107">
        <f t="shared" si="1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4</v>
      </c>
      <c r="E25" s="41">
        <f t="shared" si="0"/>
        <v>2.8169014084507045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137</v>
      </c>
      <c r="P25" s="103">
        <v>138</v>
      </c>
      <c r="Q25" s="103">
        <v>15694461</v>
      </c>
      <c r="R25" s="46">
        <f t="shared" si="4"/>
        <v>5691</v>
      </c>
      <c r="S25" s="47">
        <f t="shared" si="5"/>
        <v>136.584</v>
      </c>
      <c r="T25" s="47">
        <f t="shared" si="6"/>
        <v>5.6909999999999998</v>
      </c>
      <c r="U25" s="104">
        <v>5</v>
      </c>
      <c r="V25" s="104">
        <f t="shared" si="7"/>
        <v>5</v>
      </c>
      <c r="W25" s="105" t="s">
        <v>127</v>
      </c>
      <c r="X25" s="107">
        <v>1015</v>
      </c>
      <c r="Y25" s="107">
        <v>0</v>
      </c>
      <c r="Z25" s="107">
        <v>1187</v>
      </c>
      <c r="AA25" s="107">
        <v>1185</v>
      </c>
      <c r="AB25" s="107">
        <v>1188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49781720</v>
      </c>
      <c r="AH25" s="49">
        <f t="shared" si="9"/>
        <v>1168</v>
      </c>
      <c r="AI25" s="50">
        <f t="shared" si="8"/>
        <v>205.23633807766649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11212993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4</v>
      </c>
      <c r="E26" s="41">
        <f t="shared" si="0"/>
        <v>2.8169014084507045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138</v>
      </c>
      <c r="P26" s="103">
        <v>141</v>
      </c>
      <c r="Q26" s="103">
        <v>15700340</v>
      </c>
      <c r="R26" s="46">
        <f t="shared" si="4"/>
        <v>5879</v>
      </c>
      <c r="S26" s="47">
        <f t="shared" si="5"/>
        <v>141.096</v>
      </c>
      <c r="T26" s="47">
        <f t="shared" si="6"/>
        <v>5.8789999999999996</v>
      </c>
      <c r="U26" s="104">
        <v>4.7</v>
      </c>
      <c r="V26" s="104">
        <f t="shared" si="7"/>
        <v>4.7</v>
      </c>
      <c r="W26" s="105" t="s">
        <v>127</v>
      </c>
      <c r="X26" s="107">
        <v>1004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49782892</v>
      </c>
      <c r="AH26" s="49">
        <f t="shared" si="9"/>
        <v>1172</v>
      </c>
      <c r="AI26" s="50">
        <f t="shared" si="8"/>
        <v>199.35363156999492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11212993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136</v>
      </c>
      <c r="P27" s="103">
        <v>142</v>
      </c>
      <c r="Q27" s="103">
        <v>15706195</v>
      </c>
      <c r="R27" s="46">
        <f t="shared" si="4"/>
        <v>5855</v>
      </c>
      <c r="S27" s="47">
        <f t="shared" si="5"/>
        <v>140.52000000000001</v>
      </c>
      <c r="T27" s="47">
        <f t="shared" si="6"/>
        <v>5.8550000000000004</v>
      </c>
      <c r="U27" s="104">
        <v>4.4000000000000004</v>
      </c>
      <c r="V27" s="104">
        <f t="shared" si="7"/>
        <v>4.4000000000000004</v>
      </c>
      <c r="W27" s="105" t="s">
        <v>127</v>
      </c>
      <c r="X27" s="107">
        <v>1005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49784066</v>
      </c>
      <c r="AH27" s="49">
        <f t="shared" si="9"/>
        <v>1174</v>
      </c>
      <c r="AI27" s="50">
        <f t="shared" si="8"/>
        <v>200.51238257899229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11212993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137</v>
      </c>
      <c r="P28" s="103">
        <v>139</v>
      </c>
      <c r="Q28" s="103">
        <v>15712105</v>
      </c>
      <c r="R28" s="46">
        <f t="shared" si="4"/>
        <v>5910</v>
      </c>
      <c r="S28" s="47">
        <f t="shared" si="5"/>
        <v>141.84</v>
      </c>
      <c r="T28" s="47">
        <f t="shared" si="6"/>
        <v>5.91</v>
      </c>
      <c r="U28" s="104">
        <v>4.0999999999999996</v>
      </c>
      <c r="V28" s="104">
        <f t="shared" si="7"/>
        <v>4.0999999999999996</v>
      </c>
      <c r="W28" s="105" t="s">
        <v>127</v>
      </c>
      <c r="X28" s="107">
        <v>1006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49785239</v>
      </c>
      <c r="AH28" s="49">
        <f t="shared" si="9"/>
        <v>1173</v>
      </c>
      <c r="AI28" s="50">
        <f t="shared" si="8"/>
        <v>198.4771573604061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11212993</v>
      </c>
      <c r="AQ28" s="107">
        <f t="shared" si="1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134</v>
      </c>
      <c r="P29" s="103">
        <v>135</v>
      </c>
      <c r="Q29" s="103">
        <v>15717939</v>
      </c>
      <c r="R29" s="46">
        <f t="shared" si="4"/>
        <v>5834</v>
      </c>
      <c r="S29" s="47">
        <f t="shared" si="5"/>
        <v>140.01599999999999</v>
      </c>
      <c r="T29" s="47">
        <f t="shared" si="6"/>
        <v>5.8339999999999996</v>
      </c>
      <c r="U29" s="104">
        <v>3.8</v>
      </c>
      <c r="V29" s="104">
        <f t="shared" si="7"/>
        <v>3.8</v>
      </c>
      <c r="W29" s="105" t="s">
        <v>127</v>
      </c>
      <c r="X29" s="107">
        <v>1005</v>
      </c>
      <c r="Y29" s="107">
        <v>0</v>
      </c>
      <c r="Z29" s="107">
        <v>1187</v>
      </c>
      <c r="AA29" s="107">
        <v>1185</v>
      </c>
      <c r="AB29" s="107">
        <v>1186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49786410</v>
      </c>
      <c r="AH29" s="49">
        <f t="shared" si="9"/>
        <v>1171</v>
      </c>
      <c r="AI29" s="50">
        <f t="shared" si="8"/>
        <v>200.71991772368872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11212993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135</v>
      </c>
      <c r="P30" s="103">
        <v>140</v>
      </c>
      <c r="Q30" s="103">
        <v>15723712</v>
      </c>
      <c r="R30" s="46">
        <f t="shared" si="4"/>
        <v>5773</v>
      </c>
      <c r="S30" s="47">
        <f t="shared" si="5"/>
        <v>138.55199999999999</v>
      </c>
      <c r="T30" s="47">
        <f t="shared" si="6"/>
        <v>5.7729999999999997</v>
      </c>
      <c r="U30" s="104">
        <v>3.5</v>
      </c>
      <c r="V30" s="104">
        <f t="shared" si="7"/>
        <v>3.5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1186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49787582</v>
      </c>
      <c r="AH30" s="49">
        <f t="shared" si="9"/>
        <v>1172</v>
      </c>
      <c r="AI30" s="50">
        <f t="shared" si="8"/>
        <v>203.014030833189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11212993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137</v>
      </c>
      <c r="P31" s="103">
        <v>140</v>
      </c>
      <c r="Q31" s="103">
        <v>15729547</v>
      </c>
      <c r="R31" s="46">
        <f t="shared" si="4"/>
        <v>5835</v>
      </c>
      <c r="S31" s="47">
        <f t="shared" si="5"/>
        <v>140.04</v>
      </c>
      <c r="T31" s="47">
        <f t="shared" si="6"/>
        <v>5.835</v>
      </c>
      <c r="U31" s="104">
        <v>3.2</v>
      </c>
      <c r="V31" s="104">
        <f t="shared" si="7"/>
        <v>3.2</v>
      </c>
      <c r="W31" s="105" t="s">
        <v>127</v>
      </c>
      <c r="X31" s="107">
        <v>1024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49788768</v>
      </c>
      <c r="AH31" s="49">
        <f t="shared" si="9"/>
        <v>1186</v>
      </c>
      <c r="AI31" s="50">
        <f t="shared" si="8"/>
        <v>203.25621251071124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11212993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135</v>
      </c>
      <c r="P32" s="103">
        <v>137</v>
      </c>
      <c r="Q32" s="103">
        <v>15735412</v>
      </c>
      <c r="R32" s="46">
        <f t="shared" si="4"/>
        <v>5865</v>
      </c>
      <c r="S32" s="47">
        <f t="shared" si="5"/>
        <v>140.76</v>
      </c>
      <c r="T32" s="47">
        <f t="shared" si="6"/>
        <v>5.8650000000000002</v>
      </c>
      <c r="U32" s="104">
        <v>3</v>
      </c>
      <c r="V32" s="104">
        <f t="shared" si="7"/>
        <v>3</v>
      </c>
      <c r="W32" s="105" t="s">
        <v>127</v>
      </c>
      <c r="X32" s="107">
        <v>1025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49789922</v>
      </c>
      <c r="AH32" s="49">
        <f t="shared" si="9"/>
        <v>1154</v>
      </c>
      <c r="AI32" s="50">
        <f t="shared" si="8"/>
        <v>196.76044330775787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11212993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132</v>
      </c>
      <c r="P33" s="103">
        <v>125</v>
      </c>
      <c r="Q33" s="103">
        <v>15741470</v>
      </c>
      <c r="R33" s="46">
        <f t="shared" si="4"/>
        <v>6058</v>
      </c>
      <c r="S33" s="47">
        <f t="shared" si="5"/>
        <v>145.392</v>
      </c>
      <c r="T33" s="47">
        <f t="shared" si="6"/>
        <v>6.0579999999999998</v>
      </c>
      <c r="U33" s="104">
        <v>3</v>
      </c>
      <c r="V33" s="104">
        <f t="shared" si="7"/>
        <v>3</v>
      </c>
      <c r="W33" s="105" t="s">
        <v>131</v>
      </c>
      <c r="X33" s="107">
        <v>0</v>
      </c>
      <c r="Y33" s="107">
        <v>0</v>
      </c>
      <c r="Z33" s="107">
        <v>1186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49791140</v>
      </c>
      <c r="AH33" s="49">
        <f t="shared" si="9"/>
        <v>1218</v>
      </c>
      <c r="AI33" s="50">
        <f t="shared" si="8"/>
        <v>201.05645427533841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11213031</v>
      </c>
      <c r="AQ33" s="107">
        <f t="shared" si="1"/>
        <v>38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135</v>
      </c>
      <c r="P34" s="103">
        <v>129</v>
      </c>
      <c r="Q34" s="103">
        <v>15745998</v>
      </c>
      <c r="R34" s="46">
        <f t="shared" si="4"/>
        <v>4528</v>
      </c>
      <c r="S34" s="47">
        <f t="shared" si="5"/>
        <v>108.672</v>
      </c>
      <c r="T34" s="47">
        <f t="shared" si="6"/>
        <v>4.5279999999999996</v>
      </c>
      <c r="U34" s="104">
        <v>3.2</v>
      </c>
      <c r="V34" s="104">
        <f t="shared" si="7"/>
        <v>3.2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49792108</v>
      </c>
      <c r="AH34" s="49">
        <f t="shared" si="9"/>
        <v>968</v>
      </c>
      <c r="AI34" s="50">
        <f t="shared" si="8"/>
        <v>213.78091872791521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11213226</v>
      </c>
      <c r="AQ34" s="107">
        <f t="shared" si="1"/>
        <v>195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132902</v>
      </c>
      <c r="S35" s="65">
        <f>AVERAGE(S11:S34)</f>
        <v>132.90199999999999</v>
      </c>
      <c r="T35" s="65">
        <f>SUM(T11:T34)</f>
        <v>132.90199999999999</v>
      </c>
      <c r="U35" s="104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26858</v>
      </c>
      <c r="AH35" s="67">
        <f>SUM(AH11:AH34)</f>
        <v>26858</v>
      </c>
      <c r="AI35" s="68">
        <f>$AH$35/$T35</f>
        <v>202.08875712931334</v>
      </c>
      <c r="AJ35" s="95"/>
      <c r="AK35" s="95"/>
      <c r="AL35" s="95"/>
      <c r="AM35" s="95"/>
      <c r="AN35" s="95"/>
      <c r="AO35" s="69"/>
      <c r="AP35" s="70">
        <f>AP34-AP10</f>
        <v>3098</v>
      </c>
      <c r="AQ35" s="71">
        <f>SUM(AQ11:AQ34)</f>
        <v>3098</v>
      </c>
      <c r="AR35" s="72">
        <f>AVERAGE(AR11:AR34)</f>
        <v>1.1250000000000002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152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141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154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148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420" priority="36" operator="containsText" text="N/A">
      <formula>NOT(ISERROR(SEARCH("N/A",X11)))</formula>
    </cfRule>
    <cfRule type="cellIs" dxfId="1419" priority="49" operator="equal">
      <formula>0</formula>
    </cfRule>
  </conditionalFormatting>
  <conditionalFormatting sqref="AC11:AE34 X11:Y34 AA11:AA34">
    <cfRule type="cellIs" dxfId="1418" priority="48" operator="greaterThanOrEqual">
      <formula>1185</formula>
    </cfRule>
  </conditionalFormatting>
  <conditionalFormatting sqref="AC11:AE34 X11:Y34 AA11:AA34">
    <cfRule type="cellIs" dxfId="1417" priority="47" operator="between">
      <formula>0.1</formula>
      <formula>1184</formula>
    </cfRule>
  </conditionalFormatting>
  <conditionalFormatting sqref="X8">
    <cfRule type="cellIs" dxfId="1416" priority="46" operator="equal">
      <formula>0</formula>
    </cfRule>
  </conditionalFormatting>
  <conditionalFormatting sqref="X8">
    <cfRule type="cellIs" dxfId="1415" priority="45" operator="greaterThan">
      <formula>1179</formula>
    </cfRule>
  </conditionalFormatting>
  <conditionalFormatting sqref="X8">
    <cfRule type="cellIs" dxfId="1414" priority="44" operator="greaterThan">
      <formula>99</formula>
    </cfRule>
  </conditionalFormatting>
  <conditionalFormatting sqref="X8">
    <cfRule type="cellIs" dxfId="1413" priority="43" operator="greaterThan">
      <formula>0.99</formula>
    </cfRule>
  </conditionalFormatting>
  <conditionalFormatting sqref="AB8">
    <cfRule type="cellIs" dxfId="1412" priority="42" operator="equal">
      <formula>0</formula>
    </cfRule>
  </conditionalFormatting>
  <conditionalFormatting sqref="AB8">
    <cfRule type="cellIs" dxfId="1411" priority="41" operator="greaterThan">
      <formula>1179</formula>
    </cfRule>
  </conditionalFormatting>
  <conditionalFormatting sqref="AB8">
    <cfRule type="cellIs" dxfId="1410" priority="40" operator="greaterThan">
      <formula>99</formula>
    </cfRule>
  </conditionalFormatting>
  <conditionalFormatting sqref="AB8">
    <cfRule type="cellIs" dxfId="1409" priority="39" operator="greaterThan">
      <formula>0.99</formula>
    </cfRule>
  </conditionalFormatting>
  <conditionalFormatting sqref="AH11:AH31">
    <cfRule type="cellIs" dxfId="1408" priority="37" operator="greaterThan">
      <formula>$AH$8</formula>
    </cfRule>
    <cfRule type="cellIs" dxfId="1407" priority="38" operator="greaterThan">
      <formula>$AH$8</formula>
    </cfRule>
  </conditionalFormatting>
  <conditionalFormatting sqref="AB11:AB34">
    <cfRule type="containsText" dxfId="1406" priority="32" operator="containsText" text="N/A">
      <formula>NOT(ISERROR(SEARCH("N/A",AB11)))</formula>
    </cfRule>
    <cfRule type="cellIs" dxfId="1405" priority="35" operator="equal">
      <formula>0</formula>
    </cfRule>
  </conditionalFormatting>
  <conditionalFormatting sqref="AB11:AB34">
    <cfRule type="cellIs" dxfId="1404" priority="34" operator="greaterThanOrEqual">
      <formula>1185</formula>
    </cfRule>
  </conditionalFormatting>
  <conditionalFormatting sqref="AB11:AB34">
    <cfRule type="cellIs" dxfId="1403" priority="33" operator="between">
      <formula>0.1</formula>
      <formula>1184</formula>
    </cfRule>
  </conditionalFormatting>
  <conditionalFormatting sqref="AO11:AO34 AN11:AN35">
    <cfRule type="cellIs" dxfId="1402" priority="31" operator="equal">
      <formula>0</formula>
    </cfRule>
  </conditionalFormatting>
  <conditionalFormatting sqref="AO11:AO34 AN11:AN35">
    <cfRule type="cellIs" dxfId="1401" priority="30" operator="greaterThan">
      <formula>1179</formula>
    </cfRule>
  </conditionalFormatting>
  <conditionalFormatting sqref="AO11:AO34 AN11:AN35">
    <cfRule type="cellIs" dxfId="1400" priority="29" operator="greaterThan">
      <formula>99</formula>
    </cfRule>
  </conditionalFormatting>
  <conditionalFormatting sqref="AO11:AO34 AN11:AN35">
    <cfRule type="cellIs" dxfId="1399" priority="28" operator="greaterThan">
      <formula>0.99</formula>
    </cfRule>
  </conditionalFormatting>
  <conditionalFormatting sqref="AQ11:AQ34">
    <cfRule type="cellIs" dxfId="1398" priority="27" operator="equal">
      <formula>0</formula>
    </cfRule>
  </conditionalFormatting>
  <conditionalFormatting sqref="AQ11:AQ34">
    <cfRule type="cellIs" dxfId="1397" priority="26" operator="greaterThan">
      <formula>1179</formula>
    </cfRule>
  </conditionalFormatting>
  <conditionalFormatting sqref="AQ11:AQ34">
    <cfRule type="cellIs" dxfId="1396" priority="25" operator="greaterThan">
      <formula>99</formula>
    </cfRule>
  </conditionalFormatting>
  <conditionalFormatting sqref="AQ11:AQ34">
    <cfRule type="cellIs" dxfId="1395" priority="24" operator="greaterThan">
      <formula>0.99</formula>
    </cfRule>
  </conditionalFormatting>
  <conditionalFormatting sqref="Z11:Z34">
    <cfRule type="containsText" dxfId="1394" priority="20" operator="containsText" text="N/A">
      <formula>NOT(ISERROR(SEARCH("N/A",Z11)))</formula>
    </cfRule>
    <cfRule type="cellIs" dxfId="1393" priority="23" operator="equal">
      <formula>0</formula>
    </cfRule>
  </conditionalFormatting>
  <conditionalFormatting sqref="Z11:Z34">
    <cfRule type="cellIs" dxfId="1392" priority="22" operator="greaterThanOrEqual">
      <formula>1185</formula>
    </cfRule>
  </conditionalFormatting>
  <conditionalFormatting sqref="Z11:Z34">
    <cfRule type="cellIs" dxfId="1391" priority="21" operator="between">
      <formula>0.1</formula>
      <formula>1184</formula>
    </cfRule>
  </conditionalFormatting>
  <conditionalFormatting sqref="AJ11:AN35">
    <cfRule type="cellIs" dxfId="1390" priority="19" operator="equal">
      <formula>0</formula>
    </cfRule>
  </conditionalFormatting>
  <conditionalFormatting sqref="AJ11:AN35">
    <cfRule type="cellIs" dxfId="1389" priority="18" operator="greaterThan">
      <formula>1179</formula>
    </cfRule>
  </conditionalFormatting>
  <conditionalFormatting sqref="AJ11:AN35">
    <cfRule type="cellIs" dxfId="1388" priority="17" operator="greaterThan">
      <formula>99</formula>
    </cfRule>
  </conditionalFormatting>
  <conditionalFormatting sqref="AJ11:AN35">
    <cfRule type="cellIs" dxfId="1387" priority="16" operator="greaterThan">
      <formula>0.99</formula>
    </cfRule>
  </conditionalFormatting>
  <conditionalFormatting sqref="AP11:AP34">
    <cfRule type="cellIs" dxfId="1386" priority="15" operator="equal">
      <formula>0</formula>
    </cfRule>
  </conditionalFormatting>
  <conditionalFormatting sqref="AP11:AP34">
    <cfRule type="cellIs" dxfId="1385" priority="14" operator="greaterThan">
      <formula>1179</formula>
    </cfRule>
  </conditionalFormatting>
  <conditionalFormatting sqref="AP11:AP34">
    <cfRule type="cellIs" dxfId="1384" priority="13" operator="greaterThan">
      <formula>99</formula>
    </cfRule>
  </conditionalFormatting>
  <conditionalFormatting sqref="AP11:AP34">
    <cfRule type="cellIs" dxfId="1383" priority="12" operator="greaterThan">
      <formula>0.99</formula>
    </cfRule>
  </conditionalFormatting>
  <conditionalFormatting sqref="AH32:AH34">
    <cfRule type="cellIs" dxfId="1382" priority="10" operator="greaterThan">
      <formula>$AH$8</formula>
    </cfRule>
    <cfRule type="cellIs" dxfId="1381" priority="11" operator="greaterThan">
      <formula>$AH$8</formula>
    </cfRule>
  </conditionalFormatting>
  <conditionalFormatting sqref="AI11:AI34">
    <cfRule type="cellIs" dxfId="1380" priority="9" operator="greaterThan">
      <formula>$AI$8</formula>
    </cfRule>
  </conditionalFormatting>
  <conditionalFormatting sqref="AL32:AN34 AL11:AL34">
    <cfRule type="cellIs" dxfId="1379" priority="8" operator="equal">
      <formula>0</formula>
    </cfRule>
  </conditionalFormatting>
  <conditionalFormatting sqref="AL32:AN34 AL11:AL34">
    <cfRule type="cellIs" dxfId="1378" priority="7" operator="greaterThan">
      <formula>1179</formula>
    </cfRule>
  </conditionalFormatting>
  <conditionalFormatting sqref="AL32:AN34 AL11:AL34">
    <cfRule type="cellIs" dxfId="1377" priority="6" operator="greaterThan">
      <formula>99</formula>
    </cfRule>
  </conditionalFormatting>
  <conditionalFormatting sqref="AL32:AN34 AL11:AL34">
    <cfRule type="cellIs" dxfId="1376" priority="5" operator="greaterThan">
      <formula>0.99</formula>
    </cfRule>
  </conditionalFormatting>
  <conditionalFormatting sqref="AM16:AM34">
    <cfRule type="cellIs" dxfId="1375" priority="4" operator="equal">
      <formula>0</formula>
    </cfRule>
  </conditionalFormatting>
  <conditionalFormatting sqref="AM16:AM34">
    <cfRule type="cellIs" dxfId="1374" priority="3" operator="greaterThan">
      <formula>1179</formula>
    </cfRule>
  </conditionalFormatting>
  <conditionalFormatting sqref="AM16:AM34">
    <cfRule type="cellIs" dxfId="1373" priority="2" operator="greaterThan">
      <formula>99</formula>
    </cfRule>
  </conditionalFormatting>
  <conditionalFormatting sqref="AM16:AM34">
    <cfRule type="cellIs" dxfId="137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7030A0"/>
  </sheetPr>
  <dimension ref="A2:AY102"/>
  <sheetViews>
    <sheetView showGridLines="0" showWhiteSpace="0" topLeftCell="A34" zoomScaleNormal="100" workbookViewId="0">
      <selection activeCell="B59" sqref="B59:B61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42633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26896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19'!Q34</f>
        <v>18023815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19'!AG34</f>
        <v>50252818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19'!AP34</f>
        <v>11262077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137</v>
      </c>
      <c r="P11" s="103">
        <v>113</v>
      </c>
      <c r="Q11" s="103">
        <v>18028159</v>
      </c>
      <c r="R11" s="46">
        <f>IF(ISBLANK(Q11),"-",Q11-Q10)</f>
        <v>4344</v>
      </c>
      <c r="S11" s="47">
        <f>R11*24/1000</f>
        <v>104.256</v>
      </c>
      <c r="T11" s="47">
        <f>R11/1000</f>
        <v>4.3440000000000003</v>
      </c>
      <c r="U11" s="104">
        <v>4.7</v>
      </c>
      <c r="V11" s="104">
        <f>U11</f>
        <v>4.7</v>
      </c>
      <c r="W11" s="105" t="s">
        <v>131</v>
      </c>
      <c r="X11" s="107">
        <v>0</v>
      </c>
      <c r="Y11" s="107">
        <v>0</v>
      </c>
      <c r="Z11" s="107">
        <v>1147</v>
      </c>
      <c r="AA11" s="107">
        <v>1185</v>
      </c>
      <c r="AB11" s="107">
        <v>1147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50253737</v>
      </c>
      <c r="AH11" s="49">
        <f>IF(ISBLANK(AG11),"-",AG11-AG10)</f>
        <v>919</v>
      </c>
      <c r="AI11" s="50">
        <f>AH11/T11</f>
        <v>211.55616942909759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0.75</v>
      </c>
      <c r="AP11" s="107">
        <v>11262658</v>
      </c>
      <c r="AQ11" s="107">
        <f t="shared" ref="AQ11:AQ34" si="1">AP11-AP10</f>
        <v>581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138</v>
      </c>
      <c r="P12" s="103">
        <v>110</v>
      </c>
      <c r="Q12" s="103">
        <v>18032470</v>
      </c>
      <c r="R12" s="46">
        <f t="shared" ref="R12:R34" si="4">IF(ISBLANK(Q12),"-",Q12-Q11)</f>
        <v>4311</v>
      </c>
      <c r="S12" s="47">
        <f t="shared" ref="S12:S34" si="5">R12*24/1000</f>
        <v>103.464</v>
      </c>
      <c r="T12" s="47">
        <f t="shared" ref="T12:T34" si="6">R12/1000</f>
        <v>4.3109999999999999</v>
      </c>
      <c r="U12" s="104">
        <v>6.2</v>
      </c>
      <c r="V12" s="104">
        <f t="shared" ref="V12:V34" si="7">U12</f>
        <v>6.2</v>
      </c>
      <c r="W12" s="105" t="s">
        <v>131</v>
      </c>
      <c r="X12" s="107">
        <v>0</v>
      </c>
      <c r="Y12" s="107">
        <v>0</v>
      </c>
      <c r="Z12" s="107">
        <v>1118</v>
      </c>
      <c r="AA12" s="107">
        <v>1185</v>
      </c>
      <c r="AB12" s="107">
        <v>1105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50254681</v>
      </c>
      <c r="AH12" s="49">
        <f>IF(ISBLANK(AG12),"-",AG12-AG11)</f>
        <v>944</v>
      </c>
      <c r="AI12" s="50">
        <f t="shared" ref="AI12:AI34" si="8">AH12/T12</f>
        <v>218.97471584319183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0.75</v>
      </c>
      <c r="AP12" s="107">
        <v>11263358</v>
      </c>
      <c r="AQ12" s="107">
        <f t="shared" si="1"/>
        <v>700</v>
      </c>
      <c r="AR12" s="110">
        <v>1.0900000000000001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131</v>
      </c>
      <c r="P13" s="103">
        <v>108</v>
      </c>
      <c r="Q13" s="103">
        <v>18036930</v>
      </c>
      <c r="R13" s="46">
        <f t="shared" si="4"/>
        <v>4460</v>
      </c>
      <c r="S13" s="47">
        <f t="shared" si="5"/>
        <v>107.04</v>
      </c>
      <c r="T13" s="47">
        <f t="shared" si="6"/>
        <v>4.46</v>
      </c>
      <c r="U13" s="104">
        <v>7.4</v>
      </c>
      <c r="V13" s="104">
        <f t="shared" si="7"/>
        <v>7.4</v>
      </c>
      <c r="W13" s="105" t="s">
        <v>131</v>
      </c>
      <c r="X13" s="107">
        <v>0</v>
      </c>
      <c r="Y13" s="107">
        <v>0</v>
      </c>
      <c r="Z13" s="107">
        <v>1118</v>
      </c>
      <c r="AA13" s="107">
        <v>1185</v>
      </c>
      <c r="AB13" s="107">
        <v>1105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50255665</v>
      </c>
      <c r="AH13" s="49">
        <f>IF(ISBLANK(AG13),"-",AG13-AG12)</f>
        <v>984</v>
      </c>
      <c r="AI13" s="50">
        <f t="shared" si="8"/>
        <v>220.62780269058297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0.75</v>
      </c>
      <c r="AP13" s="107">
        <v>11263998</v>
      </c>
      <c r="AQ13" s="107">
        <f t="shared" si="1"/>
        <v>640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130</v>
      </c>
      <c r="P14" s="103">
        <v>118</v>
      </c>
      <c r="Q14" s="103">
        <v>18041490</v>
      </c>
      <c r="R14" s="46">
        <f t="shared" si="4"/>
        <v>4560</v>
      </c>
      <c r="S14" s="47">
        <f t="shared" si="5"/>
        <v>109.44</v>
      </c>
      <c r="T14" s="47">
        <f t="shared" si="6"/>
        <v>4.5599999999999996</v>
      </c>
      <c r="U14" s="104">
        <v>8.9</v>
      </c>
      <c r="V14" s="104">
        <f t="shared" si="7"/>
        <v>8.9</v>
      </c>
      <c r="W14" s="105" t="s">
        <v>131</v>
      </c>
      <c r="X14" s="107">
        <v>0</v>
      </c>
      <c r="Y14" s="107">
        <v>0</v>
      </c>
      <c r="Z14" s="107">
        <v>1146</v>
      </c>
      <c r="AA14" s="107">
        <v>1185</v>
      </c>
      <c r="AB14" s="107">
        <v>1147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50256641</v>
      </c>
      <c r="AH14" s="49">
        <f t="shared" ref="AH14:AH34" si="9">IF(ISBLANK(AG14),"-",AG14-AG13)</f>
        <v>976</v>
      </c>
      <c r="AI14" s="50">
        <f t="shared" si="8"/>
        <v>214.03508771929828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0.75</v>
      </c>
      <c r="AP14" s="107">
        <v>11264708</v>
      </c>
      <c r="AQ14" s="107">
        <f>AP14-AP13</f>
        <v>710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125</v>
      </c>
      <c r="P15" s="103">
        <v>124</v>
      </c>
      <c r="Q15" s="103">
        <v>18046135</v>
      </c>
      <c r="R15" s="46">
        <f t="shared" si="4"/>
        <v>4645</v>
      </c>
      <c r="S15" s="47">
        <f t="shared" si="5"/>
        <v>111.48</v>
      </c>
      <c r="T15" s="47">
        <f t="shared" si="6"/>
        <v>4.6449999999999996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1146</v>
      </c>
      <c r="AA15" s="107">
        <v>1185</v>
      </c>
      <c r="AB15" s="107">
        <v>1147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50257640</v>
      </c>
      <c r="AH15" s="49">
        <f t="shared" si="9"/>
        <v>999</v>
      </c>
      <c r="AI15" s="50">
        <f t="shared" si="8"/>
        <v>215.06996770721207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0.75</v>
      </c>
      <c r="AP15" s="107">
        <v>11265109</v>
      </c>
      <c r="AQ15" s="107">
        <f>AP15-AP14</f>
        <v>401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131</v>
      </c>
      <c r="P16" s="103">
        <v>139</v>
      </c>
      <c r="Q16" s="103">
        <v>18052349</v>
      </c>
      <c r="R16" s="46">
        <f t="shared" si="4"/>
        <v>6214</v>
      </c>
      <c r="S16" s="47">
        <f t="shared" si="5"/>
        <v>149.136</v>
      </c>
      <c r="T16" s="47">
        <f t="shared" si="6"/>
        <v>6.2140000000000004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50258882</v>
      </c>
      <c r="AH16" s="49">
        <f t="shared" si="9"/>
        <v>1242</v>
      </c>
      <c r="AI16" s="50">
        <f t="shared" si="8"/>
        <v>199.87125844866429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11265109</v>
      </c>
      <c r="AQ16" s="107">
        <f>AP16-AP15</f>
        <v>0</v>
      </c>
      <c r="AR16" s="53">
        <v>1.17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132</v>
      </c>
      <c r="P17" s="103">
        <v>141</v>
      </c>
      <c r="Q17" s="103">
        <v>18058537</v>
      </c>
      <c r="R17" s="46">
        <f t="shared" si="4"/>
        <v>6188</v>
      </c>
      <c r="S17" s="47">
        <f t="shared" si="5"/>
        <v>148.512</v>
      </c>
      <c r="T17" s="47">
        <f t="shared" si="6"/>
        <v>6.1879999999999997</v>
      </c>
      <c r="U17" s="104">
        <v>9.1999999999999993</v>
      </c>
      <c r="V17" s="104">
        <f t="shared" si="7"/>
        <v>9.1999999999999993</v>
      </c>
      <c r="W17" s="105" t="s">
        <v>127</v>
      </c>
      <c r="X17" s="107">
        <v>997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50260106</v>
      </c>
      <c r="AH17" s="49">
        <f t="shared" si="9"/>
        <v>1224</v>
      </c>
      <c r="AI17" s="50">
        <f t="shared" si="8"/>
        <v>197.80219780219781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11265109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140</v>
      </c>
      <c r="Q18" s="103">
        <v>18064694</v>
      </c>
      <c r="R18" s="46">
        <f t="shared" si="4"/>
        <v>6157</v>
      </c>
      <c r="S18" s="47">
        <f t="shared" si="5"/>
        <v>147.768</v>
      </c>
      <c r="T18" s="47">
        <f t="shared" si="6"/>
        <v>6.157</v>
      </c>
      <c r="U18" s="104">
        <v>8.6</v>
      </c>
      <c r="V18" s="104">
        <f t="shared" si="7"/>
        <v>8.6</v>
      </c>
      <c r="W18" s="105" t="s">
        <v>127</v>
      </c>
      <c r="X18" s="107">
        <v>1016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50261315</v>
      </c>
      <c r="AH18" s="49">
        <f t="shared" si="9"/>
        <v>1209</v>
      </c>
      <c r="AI18" s="50">
        <f t="shared" si="8"/>
        <v>196.361864544421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11265109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143</v>
      </c>
      <c r="Q19" s="103">
        <v>18070842</v>
      </c>
      <c r="R19" s="46">
        <f t="shared" si="4"/>
        <v>6148</v>
      </c>
      <c r="S19" s="47">
        <f t="shared" si="5"/>
        <v>147.55199999999999</v>
      </c>
      <c r="T19" s="47">
        <f t="shared" si="6"/>
        <v>6.1479999999999997</v>
      </c>
      <c r="U19" s="104">
        <v>8</v>
      </c>
      <c r="V19" s="104">
        <f t="shared" si="7"/>
        <v>8</v>
      </c>
      <c r="W19" s="105" t="s">
        <v>127</v>
      </c>
      <c r="X19" s="107">
        <v>1027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50262465</v>
      </c>
      <c r="AH19" s="49">
        <f t="shared" si="9"/>
        <v>1150</v>
      </c>
      <c r="AI19" s="50">
        <f t="shared" si="8"/>
        <v>187.05270006506183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11265109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143</v>
      </c>
      <c r="Q20" s="103">
        <v>18077047</v>
      </c>
      <c r="R20" s="46">
        <f t="shared" si="4"/>
        <v>6205</v>
      </c>
      <c r="S20" s="47">
        <f t="shared" si="5"/>
        <v>148.91999999999999</v>
      </c>
      <c r="T20" s="47">
        <f t="shared" si="6"/>
        <v>6.2050000000000001</v>
      </c>
      <c r="U20" s="104">
        <v>7.6</v>
      </c>
      <c r="V20" s="104">
        <f t="shared" si="7"/>
        <v>7.6</v>
      </c>
      <c r="W20" s="105" t="s">
        <v>127</v>
      </c>
      <c r="X20" s="107">
        <v>1027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50263660</v>
      </c>
      <c r="AH20" s="49">
        <f t="shared" si="9"/>
        <v>1195</v>
      </c>
      <c r="AI20" s="50">
        <f t="shared" si="8"/>
        <v>192.58662369057211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11265109</v>
      </c>
      <c r="AQ20" s="107">
        <f t="shared" si="1"/>
        <v>0</v>
      </c>
      <c r="AR20" s="53">
        <v>1.07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131</v>
      </c>
      <c r="P21" s="103">
        <v>141</v>
      </c>
      <c r="Q21" s="103">
        <v>18083211</v>
      </c>
      <c r="R21" s="46">
        <f t="shared" si="4"/>
        <v>6164</v>
      </c>
      <c r="S21" s="47">
        <f t="shared" si="5"/>
        <v>147.93600000000001</v>
      </c>
      <c r="T21" s="47">
        <f t="shared" si="6"/>
        <v>6.1639999999999997</v>
      </c>
      <c r="U21" s="104">
        <v>7.1</v>
      </c>
      <c r="V21" s="104">
        <v>7</v>
      </c>
      <c r="W21" s="105" t="s">
        <v>127</v>
      </c>
      <c r="X21" s="107">
        <v>1027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50264852</v>
      </c>
      <c r="AH21" s="49">
        <f t="shared" si="9"/>
        <v>1192</v>
      </c>
      <c r="AI21" s="50">
        <f t="shared" si="8"/>
        <v>193.38092147955874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11265109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144</v>
      </c>
      <c r="Q22" s="103">
        <v>18089317</v>
      </c>
      <c r="R22" s="46">
        <f t="shared" si="4"/>
        <v>6106</v>
      </c>
      <c r="S22" s="47">
        <f t="shared" si="5"/>
        <v>146.54400000000001</v>
      </c>
      <c r="T22" s="47">
        <f t="shared" si="6"/>
        <v>6.1059999999999999</v>
      </c>
      <c r="U22" s="104">
        <v>6.6</v>
      </c>
      <c r="V22" s="104">
        <f t="shared" si="7"/>
        <v>6.6</v>
      </c>
      <c r="W22" s="105" t="s">
        <v>127</v>
      </c>
      <c r="X22" s="107">
        <v>1027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50266056</v>
      </c>
      <c r="AH22" s="49">
        <f t="shared" si="9"/>
        <v>1204</v>
      </c>
      <c r="AI22" s="50">
        <f t="shared" si="8"/>
        <v>197.18309859154931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11265109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139</v>
      </c>
      <c r="Q23" s="103">
        <v>18095037</v>
      </c>
      <c r="R23" s="46">
        <f t="shared" si="4"/>
        <v>5720</v>
      </c>
      <c r="S23" s="47">
        <f t="shared" si="5"/>
        <v>137.28</v>
      </c>
      <c r="T23" s="47">
        <f t="shared" si="6"/>
        <v>5.72</v>
      </c>
      <c r="U23" s="104">
        <v>6.3</v>
      </c>
      <c r="V23" s="104">
        <f t="shared" si="7"/>
        <v>6.3</v>
      </c>
      <c r="W23" s="105" t="s">
        <v>127</v>
      </c>
      <c r="X23" s="107">
        <v>1027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50267188</v>
      </c>
      <c r="AH23" s="49">
        <f t="shared" si="9"/>
        <v>1132</v>
      </c>
      <c r="AI23" s="50">
        <f t="shared" si="8"/>
        <v>197.90209790209792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11265109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131</v>
      </c>
      <c r="P24" s="103">
        <v>135</v>
      </c>
      <c r="Q24" s="103">
        <v>18100492</v>
      </c>
      <c r="R24" s="46">
        <f t="shared" si="4"/>
        <v>5455</v>
      </c>
      <c r="S24" s="47">
        <f t="shared" si="5"/>
        <v>130.91999999999999</v>
      </c>
      <c r="T24" s="47">
        <f t="shared" si="6"/>
        <v>5.4550000000000001</v>
      </c>
      <c r="U24" s="104">
        <v>6</v>
      </c>
      <c r="V24" s="104">
        <f t="shared" si="7"/>
        <v>6</v>
      </c>
      <c r="W24" s="105" t="s">
        <v>127</v>
      </c>
      <c r="X24" s="107">
        <v>1015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50268274</v>
      </c>
      <c r="AH24" s="49">
        <f>IF(ISBLANK(AG24),"-",AG24-AG23)</f>
        <v>1086</v>
      </c>
      <c r="AI24" s="50">
        <f t="shared" si="8"/>
        <v>199.08340971585702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11265109</v>
      </c>
      <c r="AQ24" s="107">
        <f t="shared" si="1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130</v>
      </c>
      <c r="P25" s="103">
        <v>136</v>
      </c>
      <c r="Q25" s="103">
        <v>18106013</v>
      </c>
      <c r="R25" s="46">
        <f t="shared" si="4"/>
        <v>5521</v>
      </c>
      <c r="S25" s="47">
        <f t="shared" si="5"/>
        <v>132.50399999999999</v>
      </c>
      <c r="T25" s="47">
        <f t="shared" si="6"/>
        <v>5.5209999999999999</v>
      </c>
      <c r="U25" s="104">
        <v>5.7</v>
      </c>
      <c r="V25" s="104">
        <f t="shared" si="7"/>
        <v>5.7</v>
      </c>
      <c r="W25" s="105" t="s">
        <v>127</v>
      </c>
      <c r="X25" s="107">
        <v>1015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50269433</v>
      </c>
      <c r="AH25" s="49">
        <f t="shared" si="9"/>
        <v>1159</v>
      </c>
      <c r="AI25" s="50">
        <f t="shared" si="8"/>
        <v>209.92573809092556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11265109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132</v>
      </c>
      <c r="P26" s="103">
        <v>135</v>
      </c>
      <c r="Q26" s="103">
        <v>18111784</v>
      </c>
      <c r="R26" s="46">
        <f t="shared" si="4"/>
        <v>5771</v>
      </c>
      <c r="S26" s="47">
        <f t="shared" si="5"/>
        <v>138.50399999999999</v>
      </c>
      <c r="T26" s="47">
        <f t="shared" si="6"/>
        <v>5.7709999999999999</v>
      </c>
      <c r="U26" s="104">
        <v>5.5</v>
      </c>
      <c r="V26" s="104">
        <f t="shared" si="7"/>
        <v>5.5</v>
      </c>
      <c r="W26" s="105" t="s">
        <v>127</v>
      </c>
      <c r="X26" s="107">
        <v>1015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50270594</v>
      </c>
      <c r="AH26" s="49">
        <f t="shared" si="9"/>
        <v>1161</v>
      </c>
      <c r="AI26" s="50">
        <f t="shared" si="8"/>
        <v>201.17830531970196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11265109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131</v>
      </c>
      <c r="P27" s="103">
        <v>129</v>
      </c>
      <c r="Q27" s="103">
        <v>18117579</v>
      </c>
      <c r="R27" s="46">
        <f t="shared" si="4"/>
        <v>5795</v>
      </c>
      <c r="S27" s="47">
        <f t="shared" si="5"/>
        <v>139.08000000000001</v>
      </c>
      <c r="T27" s="47">
        <f t="shared" si="6"/>
        <v>5.7949999999999999</v>
      </c>
      <c r="U27" s="104">
        <v>5.2</v>
      </c>
      <c r="V27" s="104">
        <f t="shared" si="7"/>
        <v>5.2</v>
      </c>
      <c r="W27" s="105" t="s">
        <v>127</v>
      </c>
      <c r="X27" s="107">
        <v>1016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50271765</v>
      </c>
      <c r="AH27" s="49">
        <f>IF(ISBLANK(AG27),"-",AG27-AG26)</f>
        <v>1171</v>
      </c>
      <c r="AI27" s="50">
        <f t="shared" si="8"/>
        <v>202.07075064710958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11265109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134</v>
      </c>
      <c r="Q28" s="103">
        <v>18123262</v>
      </c>
      <c r="R28" s="46">
        <f t="shared" si="4"/>
        <v>5683</v>
      </c>
      <c r="S28" s="47">
        <f t="shared" si="5"/>
        <v>136.392</v>
      </c>
      <c r="T28" s="47">
        <f t="shared" si="6"/>
        <v>5.6829999999999998</v>
      </c>
      <c r="U28" s="104">
        <v>4.9000000000000004</v>
      </c>
      <c r="V28" s="104">
        <f t="shared" si="7"/>
        <v>4.9000000000000004</v>
      </c>
      <c r="W28" s="105" t="s">
        <v>127</v>
      </c>
      <c r="X28" s="107">
        <v>1015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50272924</v>
      </c>
      <c r="AH28" s="49">
        <f t="shared" si="9"/>
        <v>1159</v>
      </c>
      <c r="AI28" s="50">
        <f t="shared" si="8"/>
        <v>203.94158015132854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11265109</v>
      </c>
      <c r="AQ28" s="107">
        <f t="shared" si="1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130</v>
      </c>
      <c r="P29" s="103">
        <v>134</v>
      </c>
      <c r="Q29" s="103">
        <v>18129157</v>
      </c>
      <c r="R29" s="46">
        <f t="shared" si="4"/>
        <v>5895</v>
      </c>
      <c r="S29" s="47">
        <f t="shared" si="5"/>
        <v>141.47999999999999</v>
      </c>
      <c r="T29" s="47">
        <f t="shared" si="6"/>
        <v>5.8949999999999996</v>
      </c>
      <c r="U29" s="104">
        <v>4.5999999999999996</v>
      </c>
      <c r="V29" s="104">
        <f t="shared" si="7"/>
        <v>4.5999999999999996</v>
      </c>
      <c r="W29" s="105" t="s">
        <v>127</v>
      </c>
      <c r="X29" s="107">
        <v>1015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50274103</v>
      </c>
      <c r="AH29" s="49">
        <f t="shared" si="9"/>
        <v>1179</v>
      </c>
      <c r="AI29" s="50">
        <f t="shared" si="8"/>
        <v>200.00000000000003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11265109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131</v>
      </c>
      <c r="P30" s="103">
        <v>131</v>
      </c>
      <c r="Q30" s="103">
        <v>18135030</v>
      </c>
      <c r="R30" s="46">
        <f t="shared" si="4"/>
        <v>5873</v>
      </c>
      <c r="S30" s="47">
        <f t="shared" si="5"/>
        <v>140.952</v>
      </c>
      <c r="T30" s="47">
        <f t="shared" si="6"/>
        <v>5.8730000000000002</v>
      </c>
      <c r="U30" s="104">
        <v>4.4000000000000004</v>
      </c>
      <c r="V30" s="104">
        <f t="shared" si="7"/>
        <v>4.4000000000000004</v>
      </c>
      <c r="W30" s="105" t="s">
        <v>127</v>
      </c>
      <c r="X30" s="107">
        <v>1015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50275253</v>
      </c>
      <c r="AH30" s="49">
        <f t="shared" si="9"/>
        <v>1150</v>
      </c>
      <c r="AI30" s="50">
        <f t="shared" si="8"/>
        <v>195.81134003064872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11265109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126</v>
      </c>
      <c r="P31" s="103">
        <v>132</v>
      </c>
      <c r="Q31" s="103">
        <v>18140738</v>
      </c>
      <c r="R31" s="46">
        <f t="shared" si="4"/>
        <v>5708</v>
      </c>
      <c r="S31" s="47">
        <f t="shared" si="5"/>
        <v>136.99199999999999</v>
      </c>
      <c r="T31" s="47">
        <f t="shared" si="6"/>
        <v>5.7080000000000002</v>
      </c>
      <c r="U31" s="104">
        <v>4</v>
      </c>
      <c r="V31" s="104">
        <f t="shared" si="7"/>
        <v>4</v>
      </c>
      <c r="W31" s="105" t="s">
        <v>127</v>
      </c>
      <c r="X31" s="107">
        <v>1035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50276418</v>
      </c>
      <c r="AH31" s="49">
        <f t="shared" si="9"/>
        <v>1165</v>
      </c>
      <c r="AI31" s="50">
        <f t="shared" si="8"/>
        <v>204.09950946040644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11265109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129</v>
      </c>
      <c r="P32" s="103">
        <v>126</v>
      </c>
      <c r="Q32" s="103">
        <v>18146606</v>
      </c>
      <c r="R32" s="46">
        <f t="shared" si="4"/>
        <v>5868</v>
      </c>
      <c r="S32" s="47">
        <f t="shared" si="5"/>
        <v>140.83199999999999</v>
      </c>
      <c r="T32" s="47">
        <f t="shared" si="6"/>
        <v>5.8680000000000003</v>
      </c>
      <c r="U32" s="104">
        <v>3.6</v>
      </c>
      <c r="V32" s="104">
        <f t="shared" si="7"/>
        <v>3.6</v>
      </c>
      <c r="W32" s="105" t="s">
        <v>127</v>
      </c>
      <c r="X32" s="107">
        <v>1024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50277596</v>
      </c>
      <c r="AH32" s="49">
        <f t="shared" si="9"/>
        <v>1178</v>
      </c>
      <c r="AI32" s="50">
        <f t="shared" si="8"/>
        <v>200.74982958418539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11265109</v>
      </c>
      <c r="AQ32" s="107">
        <f t="shared" si="1"/>
        <v>0</v>
      </c>
      <c r="AR32" s="53">
        <v>1.1599999999999999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 t="s">
        <v>130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132</v>
      </c>
      <c r="P33" s="103">
        <v>123</v>
      </c>
      <c r="Q33" s="103">
        <v>18151622</v>
      </c>
      <c r="R33" s="46">
        <f t="shared" si="4"/>
        <v>5016</v>
      </c>
      <c r="S33" s="47">
        <f t="shared" si="5"/>
        <v>120.384</v>
      </c>
      <c r="T33" s="47">
        <f t="shared" si="6"/>
        <v>5.016</v>
      </c>
      <c r="U33" s="104">
        <v>3.8</v>
      </c>
      <c r="V33" s="104">
        <f t="shared" si="7"/>
        <v>3.8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50278640</v>
      </c>
      <c r="AH33" s="49">
        <f t="shared" si="9"/>
        <v>1044</v>
      </c>
      <c r="AI33" s="50">
        <f t="shared" si="8"/>
        <v>208.13397129186603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11265266</v>
      </c>
      <c r="AQ33" s="107">
        <f t="shared" si="1"/>
        <v>157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130</v>
      </c>
      <c r="P34" s="103">
        <v>115</v>
      </c>
      <c r="Q34" s="103">
        <v>18156884</v>
      </c>
      <c r="R34" s="46">
        <f t="shared" si="4"/>
        <v>5262</v>
      </c>
      <c r="S34" s="47">
        <f t="shared" si="5"/>
        <v>126.288</v>
      </c>
      <c r="T34" s="47">
        <f t="shared" si="6"/>
        <v>5.2619999999999996</v>
      </c>
      <c r="U34" s="104">
        <v>4.2</v>
      </c>
      <c r="V34" s="104">
        <f t="shared" si="7"/>
        <v>4.2</v>
      </c>
      <c r="W34" s="105" t="s">
        <v>131</v>
      </c>
      <c r="X34" s="107">
        <v>0</v>
      </c>
      <c r="Y34" s="107">
        <v>0</v>
      </c>
      <c r="Z34" s="107">
        <v>1167</v>
      </c>
      <c r="AA34" s="107">
        <v>1185</v>
      </c>
      <c r="AB34" s="107">
        <v>1167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50279714</v>
      </c>
      <c r="AH34" s="49">
        <f t="shared" si="9"/>
        <v>1074</v>
      </c>
      <c r="AI34" s="50">
        <f t="shared" si="8"/>
        <v>204.10490307867732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11265604</v>
      </c>
      <c r="AQ34" s="107">
        <f t="shared" si="1"/>
        <v>338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133069</v>
      </c>
      <c r="S35" s="65">
        <f>AVERAGE(S11:S34)</f>
        <v>133.06899999999999</v>
      </c>
      <c r="T35" s="65">
        <f>SUM(T11:T34)</f>
        <v>133.06899999999999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26896</v>
      </c>
      <c r="AH35" s="67">
        <f>SUM(AH11:AH34)</f>
        <v>26896</v>
      </c>
      <c r="AI35" s="68">
        <f>$AH$35/$T35</f>
        <v>202.12070429626738</v>
      </c>
      <c r="AJ35" s="95"/>
      <c r="AK35" s="95"/>
      <c r="AL35" s="95"/>
      <c r="AM35" s="95"/>
      <c r="AN35" s="95"/>
      <c r="AO35" s="69"/>
      <c r="AP35" s="70">
        <f>AP34-AP10</f>
        <v>3527</v>
      </c>
      <c r="AQ35" s="71">
        <f>SUM(AQ11:AQ34)</f>
        <v>3527</v>
      </c>
      <c r="AR35" s="72">
        <f>AVERAGE(AR11:AR34)</f>
        <v>1.1316666666666666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64" t="s">
        <v>207</v>
      </c>
      <c r="C43" s="154"/>
      <c r="D43" s="154"/>
      <c r="E43" s="154"/>
      <c r="F43" s="154"/>
      <c r="G43" s="154"/>
      <c r="H43" s="154"/>
      <c r="I43" s="155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143" t="s">
        <v>201</v>
      </c>
      <c r="C44" s="140"/>
      <c r="D44" s="140"/>
      <c r="E44" s="140"/>
      <c r="F44" s="140"/>
      <c r="G44" s="140"/>
      <c r="H44" s="140"/>
      <c r="I44" s="141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43" t="s">
        <v>202</v>
      </c>
      <c r="C45" s="140"/>
      <c r="D45" s="140"/>
      <c r="E45" s="140"/>
      <c r="F45" s="140"/>
      <c r="G45" s="140"/>
      <c r="H45" s="140"/>
      <c r="I45" s="141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43" t="s">
        <v>204</v>
      </c>
      <c r="C46" s="140"/>
      <c r="D46" s="140"/>
      <c r="E46" s="140"/>
      <c r="F46" s="140"/>
      <c r="G46" s="140"/>
      <c r="H46" s="140"/>
      <c r="I46" s="141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43" t="s">
        <v>203</v>
      </c>
      <c r="C47" s="140"/>
      <c r="D47" s="140"/>
      <c r="E47" s="140"/>
      <c r="F47" s="140"/>
      <c r="G47" s="140"/>
      <c r="H47" s="140"/>
      <c r="I47" s="141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43" t="s">
        <v>205</v>
      </c>
      <c r="C48" s="140"/>
      <c r="D48" s="140"/>
      <c r="E48" s="140"/>
      <c r="F48" s="140"/>
      <c r="G48" s="140"/>
      <c r="H48" s="140"/>
      <c r="I48" s="141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43" t="s">
        <v>206</v>
      </c>
      <c r="C49" s="140"/>
      <c r="D49" s="140"/>
      <c r="E49" s="140"/>
      <c r="F49" s="140"/>
      <c r="G49" s="140"/>
      <c r="H49" s="140"/>
      <c r="I49" s="141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134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81" t="s">
        <v>173</v>
      </c>
      <c r="C51" s="99"/>
      <c r="D51" s="99"/>
      <c r="E51" s="99"/>
      <c r="F51" s="139"/>
      <c r="G51" s="13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135</v>
      </c>
      <c r="C52" s="139"/>
      <c r="D52" s="139"/>
      <c r="E52" s="139"/>
      <c r="F52" s="139"/>
      <c r="G52" s="13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169</v>
      </c>
      <c r="C53" s="139"/>
      <c r="D53" s="139"/>
      <c r="E53" s="139"/>
      <c r="F53" s="139"/>
      <c r="G53" s="139"/>
      <c r="H53" s="13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208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8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23" t="s">
        <v>142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 t="s">
        <v>145</v>
      </c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 t="s">
        <v>146</v>
      </c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 t="s">
        <v>147</v>
      </c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 t="s">
        <v>148</v>
      </c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3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123" t="s">
        <v>155</v>
      </c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32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114" t="s">
        <v>149</v>
      </c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32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114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123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114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81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B71" s="81"/>
      <c r="C71" s="99"/>
      <c r="D71" s="99"/>
      <c r="E71" s="99"/>
      <c r="F71" s="99"/>
      <c r="G71" s="99"/>
      <c r="H71" s="99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3"/>
      <c r="T71" s="83"/>
      <c r="U71" s="83"/>
      <c r="V71" s="83"/>
      <c r="W71" s="98"/>
      <c r="X71" s="98"/>
      <c r="Y71" s="98"/>
      <c r="Z71" s="98"/>
      <c r="AA71" s="98"/>
      <c r="AB71" s="98"/>
      <c r="AC71" s="98"/>
      <c r="AD71" s="98"/>
      <c r="AE71" s="98"/>
      <c r="AM71" s="20"/>
      <c r="AN71" s="96"/>
      <c r="AO71" s="96"/>
      <c r="AP71" s="96"/>
      <c r="AQ71" s="96"/>
      <c r="AR71" s="98"/>
      <c r="AV71" s="113"/>
      <c r="AW71" s="113"/>
      <c r="AY71" s="97"/>
    </row>
    <row r="72" spans="1:51" x14ac:dyDescent="0.25">
      <c r="B72" s="81"/>
      <c r="C72" s="99"/>
      <c r="D72" s="99"/>
      <c r="E72" s="99"/>
      <c r="F72" s="99"/>
      <c r="G72" s="99"/>
      <c r="H72" s="99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83"/>
      <c r="T72" s="83"/>
      <c r="U72" s="83"/>
      <c r="V72" s="83"/>
      <c r="W72" s="98"/>
      <c r="X72" s="98"/>
      <c r="Y72" s="98"/>
      <c r="Z72" s="98"/>
      <c r="AA72" s="98"/>
      <c r="AB72" s="98"/>
      <c r="AC72" s="98"/>
      <c r="AD72" s="98"/>
      <c r="AE72" s="98"/>
      <c r="AM72" s="20"/>
      <c r="AN72" s="96"/>
      <c r="AO72" s="96"/>
      <c r="AP72" s="96"/>
      <c r="AQ72" s="96"/>
      <c r="AR72" s="98"/>
      <c r="AV72" s="113"/>
      <c r="AW72" s="113"/>
      <c r="AY72" s="97"/>
    </row>
    <row r="73" spans="1:51" x14ac:dyDescent="0.25">
      <c r="B73" s="81"/>
      <c r="C73" s="99"/>
      <c r="D73" s="99"/>
      <c r="E73" s="99"/>
      <c r="F73" s="99"/>
      <c r="G73" s="99"/>
      <c r="H73" s="99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83"/>
      <c r="T73" s="83"/>
      <c r="U73" s="83"/>
      <c r="V73" s="83"/>
      <c r="W73" s="98"/>
      <c r="X73" s="98"/>
      <c r="Y73" s="98"/>
      <c r="Z73" s="98"/>
      <c r="AA73" s="98"/>
      <c r="AB73" s="98"/>
      <c r="AC73" s="98"/>
      <c r="AD73" s="98"/>
      <c r="AE73" s="98"/>
      <c r="AM73" s="20"/>
      <c r="AN73" s="96"/>
      <c r="AO73" s="96"/>
      <c r="AP73" s="96"/>
      <c r="AQ73" s="96"/>
      <c r="AR73" s="98"/>
      <c r="AV73" s="113"/>
      <c r="AW73" s="113"/>
      <c r="AY73" s="97"/>
    </row>
    <row r="74" spans="1:51" x14ac:dyDescent="0.25">
      <c r="B74" s="81"/>
      <c r="C74" s="99"/>
      <c r="D74" s="99"/>
      <c r="E74" s="99"/>
      <c r="F74" s="99"/>
      <c r="G74" s="99"/>
      <c r="H74" s="99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83"/>
      <c r="T74" s="83"/>
      <c r="U74" s="83"/>
      <c r="V74" s="83"/>
      <c r="W74" s="98"/>
      <c r="X74" s="98"/>
      <c r="Y74" s="98"/>
      <c r="Z74" s="98"/>
      <c r="AA74" s="98"/>
      <c r="AB74" s="98"/>
      <c r="AC74" s="98"/>
      <c r="AD74" s="98"/>
      <c r="AE74" s="98"/>
      <c r="AM74" s="20"/>
      <c r="AN74" s="96"/>
      <c r="AO74" s="96"/>
      <c r="AP74" s="96"/>
      <c r="AQ74" s="96"/>
      <c r="AR74" s="98"/>
      <c r="AV74" s="113"/>
      <c r="AW74" s="113"/>
      <c r="AY74" s="97"/>
    </row>
    <row r="75" spans="1:51" x14ac:dyDescent="0.25">
      <c r="B75" s="130"/>
      <c r="C75" s="99"/>
      <c r="D75" s="99"/>
      <c r="E75" s="99"/>
      <c r="F75" s="99"/>
      <c r="G75" s="99"/>
      <c r="H75" s="99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3"/>
      <c r="T75" s="83"/>
      <c r="U75" s="83"/>
      <c r="V75" s="83"/>
      <c r="W75" s="98"/>
      <c r="X75" s="98"/>
      <c r="Y75" s="98"/>
      <c r="Z75" s="98"/>
      <c r="AA75" s="98"/>
      <c r="AB75" s="98"/>
      <c r="AC75" s="98"/>
      <c r="AD75" s="98"/>
      <c r="AE75" s="98"/>
      <c r="AM75" s="20"/>
      <c r="AN75" s="96"/>
      <c r="AO75" s="96"/>
      <c r="AP75" s="96"/>
      <c r="AQ75" s="96"/>
      <c r="AR75" s="98"/>
      <c r="AV75" s="113"/>
      <c r="AW75" s="113"/>
      <c r="AY75" s="97"/>
    </row>
    <row r="76" spans="1:51" x14ac:dyDescent="0.25">
      <c r="A76" s="98"/>
      <c r="B76" s="116"/>
      <c r="C76" s="115"/>
      <c r="D76" s="109"/>
      <c r="E76" s="115"/>
      <c r="F76" s="115"/>
      <c r="G76" s="99"/>
      <c r="H76" s="99"/>
      <c r="I76" s="99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1"/>
      <c r="U76" s="79"/>
      <c r="V76" s="79"/>
      <c r="AS76" s="94"/>
      <c r="AT76" s="94"/>
      <c r="AU76" s="94"/>
      <c r="AV76" s="94"/>
      <c r="AW76" s="94"/>
      <c r="AX76" s="94"/>
      <c r="AY76" s="94"/>
    </row>
    <row r="77" spans="1:51" x14ac:dyDescent="0.25">
      <c r="A77" s="98"/>
      <c r="B77" s="117"/>
      <c r="C77" s="118"/>
      <c r="D77" s="119"/>
      <c r="E77" s="118"/>
      <c r="F77" s="118"/>
      <c r="G77" s="118"/>
      <c r="H77" s="118"/>
      <c r="I77" s="118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1"/>
      <c r="U77" s="122"/>
      <c r="V77" s="122"/>
      <c r="AS77" s="94"/>
      <c r="AT77" s="94"/>
      <c r="AU77" s="94"/>
      <c r="AV77" s="94"/>
      <c r="AW77" s="94"/>
      <c r="AX77" s="94"/>
      <c r="AY77" s="94"/>
    </row>
    <row r="78" spans="1:51" x14ac:dyDescent="0.25">
      <c r="A78" s="98"/>
      <c r="B78" s="117"/>
      <c r="C78" s="118"/>
      <c r="D78" s="119"/>
      <c r="E78" s="118"/>
      <c r="F78" s="118"/>
      <c r="G78" s="118"/>
      <c r="H78" s="118"/>
      <c r="I78" s="118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1"/>
      <c r="U78" s="122"/>
      <c r="V78" s="122"/>
      <c r="AS78" s="94"/>
      <c r="AT78" s="94"/>
      <c r="AU78" s="94"/>
      <c r="AV78" s="94"/>
      <c r="AW78" s="94"/>
      <c r="AX78" s="94"/>
      <c r="AY78" s="94"/>
    </row>
    <row r="79" spans="1:51" x14ac:dyDescent="0.25">
      <c r="A79" s="98"/>
      <c r="B79" s="117"/>
      <c r="C79" s="118"/>
      <c r="D79" s="119"/>
      <c r="E79" s="118"/>
      <c r="F79" s="118"/>
      <c r="G79" s="118"/>
      <c r="H79" s="118"/>
      <c r="I79" s="118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1"/>
      <c r="U79" s="122"/>
      <c r="V79" s="122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Q85" s="96"/>
      <c r="R85" s="96"/>
      <c r="S85" s="96"/>
      <c r="T85" s="96"/>
      <c r="AS85" s="94"/>
      <c r="AT85" s="94"/>
      <c r="AU85" s="94"/>
      <c r="AV85" s="94"/>
      <c r="AW85" s="94"/>
      <c r="AX85" s="94"/>
      <c r="AY85" s="94"/>
    </row>
    <row r="86" spans="15:51" x14ac:dyDescent="0.25">
      <c r="O86" s="12"/>
      <c r="P86" s="96"/>
      <c r="T86" s="96"/>
      <c r="AS86" s="94"/>
      <c r="AT86" s="94"/>
      <c r="AU86" s="94"/>
      <c r="AV86" s="94"/>
      <c r="AW86" s="94"/>
      <c r="AX86" s="94"/>
      <c r="AY86" s="94"/>
    </row>
    <row r="87" spans="15:51" x14ac:dyDescent="0.25">
      <c r="O87" s="96"/>
      <c r="Q87" s="96"/>
      <c r="R87" s="96"/>
      <c r="S87" s="96"/>
      <c r="AS87" s="94"/>
      <c r="AT87" s="94"/>
      <c r="AU87" s="94"/>
      <c r="AV87" s="94"/>
      <c r="AW87" s="94"/>
      <c r="AX87" s="94"/>
      <c r="AY87" s="94"/>
    </row>
    <row r="88" spans="15:51" x14ac:dyDescent="0.25">
      <c r="O88" s="12"/>
      <c r="P88" s="96"/>
      <c r="Q88" s="96"/>
      <c r="R88" s="96"/>
      <c r="S88" s="96"/>
      <c r="T88" s="96"/>
      <c r="AS88" s="94"/>
      <c r="AT88" s="94"/>
      <c r="AU88" s="94"/>
      <c r="AV88" s="94"/>
      <c r="AW88" s="94"/>
      <c r="AX88" s="94"/>
      <c r="AY88" s="94"/>
    </row>
    <row r="89" spans="15:51" x14ac:dyDescent="0.25">
      <c r="O89" s="12"/>
      <c r="P89" s="96"/>
      <c r="Q89" s="96"/>
      <c r="R89" s="96"/>
      <c r="S89" s="96"/>
      <c r="T89" s="96"/>
      <c r="U89" s="96"/>
      <c r="AS89" s="94"/>
      <c r="AT89" s="94"/>
      <c r="AU89" s="94"/>
      <c r="AV89" s="94"/>
      <c r="AW89" s="94"/>
      <c r="AX89" s="94"/>
      <c r="AY89" s="94"/>
    </row>
    <row r="90" spans="15:51" x14ac:dyDescent="0.25">
      <c r="O90" s="12"/>
      <c r="P90" s="96"/>
      <c r="T90" s="96"/>
      <c r="U90" s="96"/>
      <c r="AS90" s="94"/>
      <c r="AT90" s="94"/>
      <c r="AU90" s="94"/>
      <c r="AV90" s="94"/>
      <c r="AW90" s="94"/>
      <c r="AX90" s="94"/>
      <c r="AY90" s="94"/>
    </row>
    <row r="102" spans="45:51" x14ac:dyDescent="0.25">
      <c r="AS102" s="94"/>
      <c r="AT102" s="94"/>
      <c r="AU102" s="94"/>
      <c r="AV102" s="94"/>
      <c r="AW102" s="94"/>
      <c r="AX102" s="94"/>
      <c r="AY102" s="94"/>
    </row>
  </sheetData>
  <protectedRanges>
    <protectedRange sqref="S76:T79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6:R79" name="Range2_12_1_6_1_1"/>
    <protectedRange sqref="L76:M79" name="Range2_2_12_1_7_1_1"/>
    <protectedRange sqref="AS11:AS15" name="Range1_4_1_1_1_1"/>
    <protectedRange sqref="J11:J15 J26:J34" name="Range1_1_2_1_10_1_1_1_1"/>
    <protectedRange sqref="S42:S75 S38:S40" name="Range2_12_3_1_1_1_1"/>
    <protectedRange sqref="D38:H38 N63:R75 N42:R58 N38:R40" name="Range2_12_1_3_1_1_1_1"/>
    <protectedRange sqref="I38:M38 E63:M75 E52:M58 F51:M51 E42:M50 E39:M40" name="Range2_2_12_1_6_1_1_1_1"/>
    <protectedRange sqref="D63:D75 D52:D58 D42:D50 D39:D40" name="Range2_1_1_1_1_11_1_1_1_1_1_1"/>
    <protectedRange sqref="C63:C75 C52:C58 C42:C50 C39:C40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6:K79" name="Range2_2_12_1_4_1_1_1_1_1_1_1_1_1_1_1_1_1_1_1"/>
    <protectedRange sqref="I76:I79" name="Range2_2_12_1_7_1_1_2_2_1_2"/>
    <protectedRange sqref="F76:H79" name="Range2_2_12_1_3_1_2_1_1_1_1_2_1_1_1_1_1_1_1_1_1_1_1"/>
    <protectedRange sqref="E76:E79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33:W34 W11:W16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51" name="Range2_2_12_1_6_1_1_1_1_2"/>
    <protectedRange sqref="D51" name="Range2_1_1_1_1_11_1_1_1_1_1_1_2"/>
    <protectedRange sqref="C51" name="Range2_1_2_1_1_1_1_1_2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62:R62" name="Range2_12_1_3_1_1_1_1_2_1_2_2_2_2_2_2_2_2_2"/>
    <protectedRange sqref="I62:M62" name="Range2_2_12_1_6_1_1_1_1_3_1_2_2_2_3_2_2_2_2_2"/>
    <protectedRange sqref="E62:H62" name="Range2_2_12_1_6_1_1_1_1_2_2_1_2_2_2_2_2_2_2_2_2"/>
    <protectedRange sqref="D62" name="Range2_1_1_1_1_11_1_1_1_1_1_1_2_2_1_2_2_2_2_2_2_2_2_2"/>
    <protectedRange sqref="C62" name="Range2_1_2_1_1_1_1_1_2_1_2_1_2_2_2_2_2_2_2_2_2_2"/>
    <protectedRange sqref="N61:R61" name="Range2_12_1_3_1_1_1_1_2_1_2_2_2_2_2_2_2_2_2_2"/>
    <protectedRange sqref="I61:M61" name="Range2_2_12_1_6_1_1_1_1_3_1_2_2_2_3_2_2_2_2_2_2"/>
    <protectedRange sqref="E61:H61" name="Range2_2_12_1_6_1_1_1_1_2_2_1_2_2_2_2_2_2_2_2_2_2"/>
    <protectedRange sqref="D61" name="Range2_1_1_1_1_11_1_1_1_1_1_1_2_2_1_2_2_2_2_2_2_2_2_2_2"/>
    <protectedRange sqref="N60:R60" name="Range2_12_1_3_1_1_1_1_2_1_2_2_2_2_2_2_3_2_2_2_2_2_2"/>
    <protectedRange sqref="I60:M60" name="Range2_2_12_1_6_1_1_1_1_3_1_2_2_2_3_2_2_3_2_2_2_2_2_2"/>
    <protectedRange sqref="G60:H60" name="Range2_2_12_1_6_1_1_1_1_2_2_1_2_2_2_2_2_2_3_2_2_2_2_2_2"/>
    <protectedRange sqref="E60:F60" name="Range2_2_12_1_6_1_1_1_1_3_1_2_2_2_1_2_2_2_2_2_2_2_2_2_2_2_2_2"/>
    <protectedRange sqref="D60" name="Range2_1_1_1_1_11_1_1_1_1_1_1_3_1_2_2_2_1_2_2_2_2_2_2_2_2_2_2_2_2_2"/>
    <protectedRange sqref="N59:R59" name="Range2_12_1_3_1_1_1_1_2_1_2_2_2_2_2_2_3_2_2_2_2_2_2_2_2"/>
    <protectedRange sqref="I59:M59" name="Range2_2_12_1_6_1_1_1_1_3_1_2_2_2_3_2_2_3_2_2_2_2_2_2_2_2"/>
    <protectedRange sqref="G59:H59" name="Range2_2_12_1_6_1_1_1_1_2_2_1_2_2_2_2_2_2_3_2_2_2_2_2_2_2_2"/>
    <protectedRange sqref="E59:F59" name="Range2_2_12_1_6_1_1_1_1_3_1_2_2_2_1_2_2_2_2_2_2_2_2_2_2_2_2_2_2_2"/>
    <protectedRange sqref="D59" name="Range2_1_1_1_1_11_1_1_1_1_1_1_3_1_2_2_2_1_2_2_2_2_2_2_2_2_2_2_2_2_2_2_2"/>
    <protectedRange sqref="C61" name="Range2_1_2_1_1_1_1_1_2_1_2_1_2_2_2_2_2_2_2_2_2_2_2"/>
    <protectedRange sqref="C60" name="Range2_1_2_1_1_1_1_1_3_1_2_2_1_2_1_2_2_2_2_2_2_2_2_2_2_2_2_2_2"/>
    <protectedRange sqref="C59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W17:W32" name="Range1_16_3_1_1_3_2_1_1_1_1"/>
    <protectedRange sqref="B55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538" priority="36" operator="containsText" text="N/A">
      <formula>NOT(ISERROR(SEARCH("N/A",X11)))</formula>
    </cfRule>
    <cfRule type="cellIs" dxfId="537" priority="49" operator="equal">
      <formula>0</formula>
    </cfRule>
  </conditionalFormatting>
  <conditionalFormatting sqref="AC11:AE34 X11:Y34 AA11:AA34">
    <cfRule type="cellIs" dxfId="536" priority="48" operator="greaterThanOrEqual">
      <formula>1185</formula>
    </cfRule>
  </conditionalFormatting>
  <conditionalFormatting sqref="AC11:AE34 X11:Y34 AA11:AA34">
    <cfRule type="cellIs" dxfId="535" priority="47" operator="between">
      <formula>0.1</formula>
      <formula>1184</formula>
    </cfRule>
  </conditionalFormatting>
  <conditionalFormatting sqref="X8">
    <cfRule type="cellIs" dxfId="534" priority="46" operator="equal">
      <formula>0</formula>
    </cfRule>
  </conditionalFormatting>
  <conditionalFormatting sqref="X8">
    <cfRule type="cellIs" dxfId="533" priority="45" operator="greaterThan">
      <formula>1179</formula>
    </cfRule>
  </conditionalFormatting>
  <conditionalFormatting sqref="X8">
    <cfRule type="cellIs" dxfId="532" priority="44" operator="greaterThan">
      <formula>99</formula>
    </cfRule>
  </conditionalFormatting>
  <conditionalFormatting sqref="X8">
    <cfRule type="cellIs" dxfId="531" priority="43" operator="greaterThan">
      <formula>0.99</formula>
    </cfRule>
  </conditionalFormatting>
  <conditionalFormatting sqref="AB8">
    <cfRule type="cellIs" dxfId="530" priority="42" operator="equal">
      <formula>0</formula>
    </cfRule>
  </conditionalFormatting>
  <conditionalFormatting sqref="AB8">
    <cfRule type="cellIs" dxfId="529" priority="41" operator="greaterThan">
      <formula>1179</formula>
    </cfRule>
  </conditionalFormatting>
  <conditionalFormatting sqref="AB8">
    <cfRule type="cellIs" dxfId="528" priority="40" operator="greaterThan">
      <formula>99</formula>
    </cfRule>
  </conditionalFormatting>
  <conditionalFormatting sqref="AB8">
    <cfRule type="cellIs" dxfId="527" priority="39" operator="greaterThan">
      <formula>0.99</formula>
    </cfRule>
  </conditionalFormatting>
  <conditionalFormatting sqref="AH11:AH31">
    <cfRule type="cellIs" dxfId="526" priority="37" operator="greaterThan">
      <formula>$AH$8</formula>
    </cfRule>
    <cfRule type="cellIs" dxfId="525" priority="38" operator="greaterThan">
      <formula>$AH$8</formula>
    </cfRule>
  </conditionalFormatting>
  <conditionalFormatting sqref="AB11:AB34">
    <cfRule type="containsText" dxfId="524" priority="32" operator="containsText" text="N/A">
      <formula>NOT(ISERROR(SEARCH("N/A",AB11)))</formula>
    </cfRule>
    <cfRule type="cellIs" dxfId="523" priority="35" operator="equal">
      <formula>0</formula>
    </cfRule>
  </conditionalFormatting>
  <conditionalFormatting sqref="AB11:AB34">
    <cfRule type="cellIs" dxfId="522" priority="34" operator="greaterThanOrEqual">
      <formula>1185</formula>
    </cfRule>
  </conditionalFormatting>
  <conditionalFormatting sqref="AB11:AB34">
    <cfRule type="cellIs" dxfId="521" priority="33" operator="between">
      <formula>0.1</formula>
      <formula>1184</formula>
    </cfRule>
  </conditionalFormatting>
  <conditionalFormatting sqref="AN11:AO16 AO17:AO34 AN16:AN35">
    <cfRule type="cellIs" dxfId="520" priority="31" operator="equal">
      <formula>0</formula>
    </cfRule>
  </conditionalFormatting>
  <conditionalFormatting sqref="AN11:AO16 AO17:AO34 AN16:AN35">
    <cfRule type="cellIs" dxfId="519" priority="30" operator="greaterThan">
      <formula>1179</formula>
    </cfRule>
  </conditionalFormatting>
  <conditionalFormatting sqref="AN11:AO16 AO17:AO34 AN16:AN35">
    <cfRule type="cellIs" dxfId="518" priority="29" operator="greaterThan">
      <formula>99</formula>
    </cfRule>
  </conditionalFormatting>
  <conditionalFormatting sqref="AN11:AO16 AO17:AO34 AN16:AN35">
    <cfRule type="cellIs" dxfId="517" priority="28" operator="greaterThan">
      <formula>0.99</formula>
    </cfRule>
  </conditionalFormatting>
  <conditionalFormatting sqref="AQ11:AQ34">
    <cfRule type="cellIs" dxfId="516" priority="27" operator="equal">
      <formula>0</formula>
    </cfRule>
  </conditionalFormatting>
  <conditionalFormatting sqref="AQ11:AQ34">
    <cfRule type="cellIs" dxfId="515" priority="26" operator="greaterThan">
      <formula>1179</formula>
    </cfRule>
  </conditionalFormatting>
  <conditionalFormatting sqref="AQ11:AQ34">
    <cfRule type="cellIs" dxfId="514" priority="25" operator="greaterThan">
      <formula>99</formula>
    </cfRule>
  </conditionalFormatting>
  <conditionalFormatting sqref="AQ11:AQ34">
    <cfRule type="cellIs" dxfId="513" priority="24" operator="greaterThan">
      <formula>0.99</formula>
    </cfRule>
  </conditionalFormatting>
  <conditionalFormatting sqref="Z11:Z34">
    <cfRule type="containsText" dxfId="512" priority="20" operator="containsText" text="N/A">
      <formula>NOT(ISERROR(SEARCH("N/A",Z11)))</formula>
    </cfRule>
    <cfRule type="cellIs" dxfId="511" priority="23" operator="equal">
      <formula>0</formula>
    </cfRule>
  </conditionalFormatting>
  <conditionalFormatting sqref="Z11:Z34">
    <cfRule type="cellIs" dxfId="510" priority="22" operator="greaterThanOrEqual">
      <formula>1185</formula>
    </cfRule>
  </conditionalFormatting>
  <conditionalFormatting sqref="Z11:Z34">
    <cfRule type="cellIs" dxfId="509" priority="21" operator="between">
      <formula>0.1</formula>
      <formula>1184</formula>
    </cfRule>
  </conditionalFormatting>
  <conditionalFormatting sqref="AJ11:AN35">
    <cfRule type="cellIs" dxfId="508" priority="19" operator="equal">
      <formula>0</formula>
    </cfRule>
  </conditionalFormatting>
  <conditionalFormatting sqref="AJ11:AN35">
    <cfRule type="cellIs" dxfId="507" priority="18" operator="greaterThan">
      <formula>1179</formula>
    </cfRule>
  </conditionalFormatting>
  <conditionalFormatting sqref="AJ11:AN35">
    <cfRule type="cellIs" dxfId="506" priority="17" operator="greaterThan">
      <formula>99</formula>
    </cfRule>
  </conditionalFormatting>
  <conditionalFormatting sqref="AJ11:AN35">
    <cfRule type="cellIs" dxfId="505" priority="16" operator="greaterThan">
      <formula>0.99</formula>
    </cfRule>
  </conditionalFormatting>
  <conditionalFormatting sqref="AP11:AP34">
    <cfRule type="cellIs" dxfId="504" priority="15" operator="equal">
      <formula>0</formula>
    </cfRule>
  </conditionalFormatting>
  <conditionalFormatting sqref="AP11:AP34">
    <cfRule type="cellIs" dxfId="503" priority="14" operator="greaterThan">
      <formula>1179</formula>
    </cfRule>
  </conditionalFormatting>
  <conditionalFormatting sqref="AP11:AP34">
    <cfRule type="cellIs" dxfId="502" priority="13" operator="greaterThan">
      <formula>99</formula>
    </cfRule>
  </conditionalFormatting>
  <conditionalFormatting sqref="AP11:AP34">
    <cfRule type="cellIs" dxfId="501" priority="12" operator="greaterThan">
      <formula>0.99</formula>
    </cfRule>
  </conditionalFormatting>
  <conditionalFormatting sqref="AH32:AH34">
    <cfRule type="cellIs" dxfId="500" priority="10" operator="greaterThan">
      <formula>$AH$8</formula>
    </cfRule>
    <cfRule type="cellIs" dxfId="499" priority="11" operator="greaterThan">
      <formula>$AH$8</formula>
    </cfRule>
  </conditionalFormatting>
  <conditionalFormatting sqref="AI11:AI34">
    <cfRule type="cellIs" dxfId="498" priority="9" operator="greaterThan">
      <formula>$AI$8</formula>
    </cfRule>
  </conditionalFormatting>
  <conditionalFormatting sqref="AL32:AN34 AL11:AL31 AK17:AL34">
    <cfRule type="cellIs" dxfId="497" priority="8" operator="equal">
      <formula>0</formula>
    </cfRule>
  </conditionalFormatting>
  <conditionalFormatting sqref="AL32:AN34 AL11:AL31 AK17:AL34">
    <cfRule type="cellIs" dxfId="496" priority="7" operator="greaterThan">
      <formula>1179</formula>
    </cfRule>
  </conditionalFormatting>
  <conditionalFormatting sqref="AL32:AN34 AL11:AL31 AK17:AL34">
    <cfRule type="cellIs" dxfId="495" priority="6" operator="greaterThan">
      <formula>99</formula>
    </cfRule>
  </conditionalFormatting>
  <conditionalFormatting sqref="AL32:AN34 AL11:AL31 AK17:AL34">
    <cfRule type="cellIs" dxfId="494" priority="5" operator="greaterThan">
      <formula>0.99</formula>
    </cfRule>
  </conditionalFormatting>
  <conditionalFormatting sqref="AM16:AM34">
    <cfRule type="cellIs" dxfId="493" priority="4" operator="equal">
      <formula>0</formula>
    </cfRule>
  </conditionalFormatting>
  <conditionalFormatting sqref="AM16:AM34">
    <cfRule type="cellIs" dxfId="492" priority="3" operator="greaterThan">
      <formula>1179</formula>
    </cfRule>
  </conditionalFormatting>
  <conditionalFormatting sqref="AM16:AM34">
    <cfRule type="cellIs" dxfId="491" priority="2" operator="greaterThan">
      <formula>99</formula>
    </cfRule>
  </conditionalFormatting>
  <conditionalFormatting sqref="AM16:AM34">
    <cfRule type="cellIs" dxfId="49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7030A0"/>
  </sheetPr>
  <dimension ref="A2:AY95"/>
  <sheetViews>
    <sheetView showGridLines="0" showWhiteSpace="0" topLeftCell="A37" zoomScaleNormal="100" workbookViewId="0">
      <selection activeCell="D55" sqref="D5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209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42634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27100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20'!Q34</f>
        <v>18156884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20'!AG34</f>
        <v>50279714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20'!AP34</f>
        <v>11265604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134</v>
      </c>
      <c r="P11" s="103">
        <v>117</v>
      </c>
      <c r="Q11" s="103">
        <v>18161822</v>
      </c>
      <c r="R11" s="46">
        <f>IF(ISBLANK(Q11),"-",Q11-Q10)</f>
        <v>4938</v>
      </c>
      <c r="S11" s="47">
        <f>R11*24/1000</f>
        <v>118.512</v>
      </c>
      <c r="T11" s="47">
        <f>R11/1000</f>
        <v>4.9379999999999997</v>
      </c>
      <c r="U11" s="104">
        <v>4.8</v>
      </c>
      <c r="V11" s="104">
        <f>U11</f>
        <v>4.8</v>
      </c>
      <c r="W11" s="105" t="s">
        <v>131</v>
      </c>
      <c r="X11" s="107">
        <v>0</v>
      </c>
      <c r="Y11" s="107">
        <v>0</v>
      </c>
      <c r="Z11" s="107">
        <v>1166</v>
      </c>
      <c r="AA11" s="107">
        <v>1185</v>
      </c>
      <c r="AB11" s="107">
        <v>1166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50280736</v>
      </c>
      <c r="AH11" s="49">
        <f>IF(ISBLANK(AG11),"-",AG11-AG10)</f>
        <v>1022</v>
      </c>
      <c r="AI11" s="50">
        <f>AH11/T11</f>
        <v>206.96638315107333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11266089</v>
      </c>
      <c r="AQ11" s="107">
        <f t="shared" ref="AQ11:AQ34" si="1">AP11-AP10</f>
        <v>485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125</v>
      </c>
      <c r="P12" s="103">
        <v>112</v>
      </c>
      <c r="Q12" s="103">
        <v>18166844</v>
      </c>
      <c r="R12" s="46">
        <f t="shared" ref="R12:R34" si="4">IF(ISBLANK(Q12),"-",Q12-Q11)</f>
        <v>5022</v>
      </c>
      <c r="S12" s="47">
        <f t="shared" ref="S12:S34" si="5">R12*24/1000</f>
        <v>120.52800000000001</v>
      </c>
      <c r="T12" s="47">
        <f t="shared" ref="T12:T34" si="6">R12/1000</f>
        <v>5.0220000000000002</v>
      </c>
      <c r="U12" s="104">
        <v>5.5</v>
      </c>
      <c r="V12" s="104">
        <f t="shared" ref="V12:V34" si="7">U12</f>
        <v>5.5</v>
      </c>
      <c r="W12" s="105" t="s">
        <v>131</v>
      </c>
      <c r="X12" s="107">
        <v>0</v>
      </c>
      <c r="Y12" s="107">
        <v>0</v>
      </c>
      <c r="Z12" s="107">
        <v>1137</v>
      </c>
      <c r="AA12" s="107">
        <v>1185</v>
      </c>
      <c r="AB12" s="107">
        <v>1137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50281782</v>
      </c>
      <c r="AH12" s="49">
        <f>IF(ISBLANK(AG12),"-",AG12-AG11)</f>
        <v>1046</v>
      </c>
      <c r="AI12" s="50">
        <f t="shared" ref="AI12:AI34" si="8">AH12/T12</f>
        <v>208.28355236957387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11266798</v>
      </c>
      <c r="AQ12" s="107">
        <f t="shared" si="1"/>
        <v>709</v>
      </c>
      <c r="AR12" s="110">
        <v>1.04</v>
      </c>
      <c r="AS12" s="52" t="s">
        <v>113</v>
      </c>
      <c r="AV12" s="39" t="s">
        <v>92</v>
      </c>
      <c r="AW12" s="39" t="s">
        <v>93</v>
      </c>
      <c r="AY12" s="80" t="s">
        <v>209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133</v>
      </c>
      <c r="P13" s="103">
        <v>104</v>
      </c>
      <c r="Q13" s="103">
        <v>18171852</v>
      </c>
      <c r="R13" s="46">
        <f t="shared" si="4"/>
        <v>5008</v>
      </c>
      <c r="S13" s="47">
        <f t="shared" si="5"/>
        <v>120.19199999999999</v>
      </c>
      <c r="T13" s="47">
        <f t="shared" si="6"/>
        <v>5.008</v>
      </c>
      <c r="U13" s="104">
        <v>6.4</v>
      </c>
      <c r="V13" s="104">
        <f t="shared" si="7"/>
        <v>6.4</v>
      </c>
      <c r="W13" s="105" t="s">
        <v>131</v>
      </c>
      <c r="X13" s="107">
        <v>0</v>
      </c>
      <c r="Y13" s="107">
        <v>0</v>
      </c>
      <c r="Z13" s="107">
        <v>1116</v>
      </c>
      <c r="AA13" s="107">
        <v>1185</v>
      </c>
      <c r="AB13" s="107">
        <v>1116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50282808</v>
      </c>
      <c r="AH13" s="49">
        <f>IF(ISBLANK(AG13),"-",AG13-AG12)</f>
        <v>1026</v>
      </c>
      <c r="AI13" s="50">
        <f t="shared" si="8"/>
        <v>204.87220447284346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11267576</v>
      </c>
      <c r="AQ13" s="107">
        <f t="shared" si="1"/>
        <v>778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120</v>
      </c>
      <c r="P14" s="103">
        <v>114</v>
      </c>
      <c r="Q14" s="103">
        <v>18175752</v>
      </c>
      <c r="R14" s="46">
        <f t="shared" si="4"/>
        <v>3900</v>
      </c>
      <c r="S14" s="47">
        <f t="shared" si="5"/>
        <v>93.6</v>
      </c>
      <c r="T14" s="47">
        <f t="shared" si="6"/>
        <v>3.9</v>
      </c>
      <c r="U14" s="104">
        <v>8.1</v>
      </c>
      <c r="V14" s="104">
        <f t="shared" si="7"/>
        <v>8.1</v>
      </c>
      <c r="W14" s="105" t="s">
        <v>131</v>
      </c>
      <c r="X14" s="107">
        <v>0</v>
      </c>
      <c r="Y14" s="107">
        <v>0</v>
      </c>
      <c r="Z14" s="107">
        <v>1116</v>
      </c>
      <c r="AA14" s="107">
        <v>1185</v>
      </c>
      <c r="AB14" s="107">
        <v>1116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50283738</v>
      </c>
      <c r="AH14" s="49">
        <f t="shared" ref="AH14:AH34" si="9">IF(ISBLANK(AG14),"-",AG14-AG13)</f>
        <v>930</v>
      </c>
      <c r="AI14" s="50">
        <f t="shared" si="8"/>
        <v>238.46153846153845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11267680</v>
      </c>
      <c r="AQ14" s="107">
        <f>AP14-AP13</f>
        <v>104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122</v>
      </c>
      <c r="P15" s="103">
        <v>117</v>
      </c>
      <c r="Q15" s="103">
        <v>18179336</v>
      </c>
      <c r="R15" s="46">
        <f t="shared" si="4"/>
        <v>3584</v>
      </c>
      <c r="S15" s="47">
        <f t="shared" si="5"/>
        <v>86.016000000000005</v>
      </c>
      <c r="T15" s="47">
        <f t="shared" si="6"/>
        <v>3.5840000000000001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1117</v>
      </c>
      <c r="AA15" s="107">
        <v>1185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50284656</v>
      </c>
      <c r="AH15" s="49">
        <f t="shared" si="9"/>
        <v>918</v>
      </c>
      <c r="AI15" s="50">
        <f t="shared" si="8"/>
        <v>256.13839285714283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11267697</v>
      </c>
      <c r="AQ15" s="107">
        <f>AP15-AP14</f>
        <v>17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140</v>
      </c>
      <c r="P16" s="103">
        <v>143</v>
      </c>
      <c r="Q16" s="103">
        <v>18185524</v>
      </c>
      <c r="R16" s="46">
        <f t="shared" si="4"/>
        <v>6188</v>
      </c>
      <c r="S16" s="47">
        <f t="shared" si="5"/>
        <v>148.512</v>
      </c>
      <c r="T16" s="47">
        <f t="shared" si="6"/>
        <v>6.1879999999999997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50285911</v>
      </c>
      <c r="AH16" s="49">
        <f t="shared" si="9"/>
        <v>1255</v>
      </c>
      <c r="AI16" s="50">
        <f t="shared" si="8"/>
        <v>202.81189398836457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11267697</v>
      </c>
      <c r="AQ16" s="107">
        <f>AP16-AP15</f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143</v>
      </c>
      <c r="Q17" s="103">
        <v>18191754</v>
      </c>
      <c r="R17" s="46">
        <f t="shared" si="4"/>
        <v>6230</v>
      </c>
      <c r="S17" s="47">
        <f t="shared" si="5"/>
        <v>149.52000000000001</v>
      </c>
      <c r="T17" s="47">
        <f t="shared" si="6"/>
        <v>6.23</v>
      </c>
      <c r="U17" s="104">
        <v>9</v>
      </c>
      <c r="V17" s="104">
        <f t="shared" si="7"/>
        <v>9</v>
      </c>
      <c r="W17" s="105" t="s">
        <v>127</v>
      </c>
      <c r="X17" s="107">
        <v>0</v>
      </c>
      <c r="Y17" s="107">
        <v>1017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50287120</v>
      </c>
      <c r="AH17" s="49">
        <f t="shared" si="9"/>
        <v>1209</v>
      </c>
      <c r="AI17" s="50">
        <f t="shared" si="8"/>
        <v>194.06099518459067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11267697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145</v>
      </c>
      <c r="Q18" s="103">
        <v>18197978</v>
      </c>
      <c r="R18" s="46">
        <f t="shared" si="4"/>
        <v>6224</v>
      </c>
      <c r="S18" s="47">
        <f t="shared" si="5"/>
        <v>149.376</v>
      </c>
      <c r="T18" s="47">
        <f t="shared" si="6"/>
        <v>6.2240000000000002</v>
      </c>
      <c r="U18" s="104">
        <v>8.5</v>
      </c>
      <c r="V18" s="104">
        <f t="shared" si="7"/>
        <v>8.5</v>
      </c>
      <c r="W18" s="105" t="s">
        <v>127</v>
      </c>
      <c r="X18" s="107">
        <v>0</v>
      </c>
      <c r="Y18" s="107">
        <v>1037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50288302</v>
      </c>
      <c r="AH18" s="49">
        <f t="shared" si="9"/>
        <v>1182</v>
      </c>
      <c r="AI18" s="50">
        <f t="shared" si="8"/>
        <v>189.91002570694087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11267697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134</v>
      </c>
      <c r="P19" s="103">
        <v>147</v>
      </c>
      <c r="Q19" s="103">
        <v>18204136</v>
      </c>
      <c r="R19" s="46">
        <f t="shared" si="4"/>
        <v>6158</v>
      </c>
      <c r="S19" s="47">
        <f t="shared" si="5"/>
        <v>147.792</v>
      </c>
      <c r="T19" s="47">
        <f t="shared" si="6"/>
        <v>6.1580000000000004</v>
      </c>
      <c r="U19" s="104">
        <v>7.9</v>
      </c>
      <c r="V19" s="104">
        <f t="shared" si="7"/>
        <v>7.9</v>
      </c>
      <c r="W19" s="105" t="s">
        <v>127</v>
      </c>
      <c r="X19" s="107">
        <v>0</v>
      </c>
      <c r="Y19" s="107">
        <v>1037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50289494</v>
      </c>
      <c r="AH19" s="49">
        <f t="shared" si="9"/>
        <v>1192</v>
      </c>
      <c r="AI19" s="50">
        <f t="shared" si="8"/>
        <v>193.56934069503083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11267697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132</v>
      </c>
      <c r="P20" s="103">
        <v>144</v>
      </c>
      <c r="Q20" s="103">
        <v>18210161</v>
      </c>
      <c r="R20" s="46">
        <f t="shared" si="4"/>
        <v>6025</v>
      </c>
      <c r="S20" s="47">
        <f t="shared" si="5"/>
        <v>144.6</v>
      </c>
      <c r="T20" s="47">
        <f t="shared" si="6"/>
        <v>6.0250000000000004</v>
      </c>
      <c r="U20" s="104">
        <v>7.2</v>
      </c>
      <c r="V20" s="104">
        <f t="shared" si="7"/>
        <v>7.2</v>
      </c>
      <c r="W20" s="105" t="s">
        <v>127</v>
      </c>
      <c r="X20" s="107">
        <v>0</v>
      </c>
      <c r="Y20" s="107">
        <v>1057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50290652</v>
      </c>
      <c r="AH20" s="49">
        <f t="shared" si="9"/>
        <v>1158</v>
      </c>
      <c r="AI20" s="50">
        <f t="shared" si="8"/>
        <v>192.19917012448133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11267697</v>
      </c>
      <c r="AQ20" s="107">
        <f t="shared" si="1"/>
        <v>0</v>
      </c>
      <c r="AR20" s="53">
        <v>1.1399999999999999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133</v>
      </c>
      <c r="P21" s="103">
        <v>144</v>
      </c>
      <c r="Q21" s="103">
        <v>18216252</v>
      </c>
      <c r="R21" s="46">
        <f t="shared" si="4"/>
        <v>6091</v>
      </c>
      <c r="S21" s="47">
        <f t="shared" si="5"/>
        <v>146.184</v>
      </c>
      <c r="T21" s="47">
        <f t="shared" si="6"/>
        <v>6.0910000000000002</v>
      </c>
      <c r="U21" s="104">
        <v>6.6</v>
      </c>
      <c r="V21" s="104">
        <f t="shared" si="7"/>
        <v>6.6</v>
      </c>
      <c r="W21" s="105" t="s">
        <v>127</v>
      </c>
      <c r="X21" s="107">
        <v>0</v>
      </c>
      <c r="Y21" s="107">
        <v>1057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50291910</v>
      </c>
      <c r="AH21" s="49">
        <f t="shared" si="9"/>
        <v>1258</v>
      </c>
      <c r="AI21" s="50">
        <f t="shared" si="8"/>
        <v>206.53423083237564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11267697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142</v>
      </c>
      <c r="Q22" s="103">
        <v>18222264</v>
      </c>
      <c r="R22" s="46">
        <f t="shared" si="4"/>
        <v>6012</v>
      </c>
      <c r="S22" s="47">
        <f t="shared" si="5"/>
        <v>144.28800000000001</v>
      </c>
      <c r="T22" s="47">
        <f t="shared" si="6"/>
        <v>6.0119999999999996</v>
      </c>
      <c r="U22" s="104">
        <v>6.1</v>
      </c>
      <c r="V22" s="104">
        <f t="shared" si="7"/>
        <v>6.1</v>
      </c>
      <c r="W22" s="105" t="s">
        <v>127</v>
      </c>
      <c r="X22" s="107">
        <v>0</v>
      </c>
      <c r="Y22" s="107">
        <v>1057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50293093</v>
      </c>
      <c r="AH22" s="49">
        <f t="shared" si="9"/>
        <v>1183</v>
      </c>
      <c r="AI22" s="50">
        <f t="shared" si="8"/>
        <v>196.77312042581505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11267697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137</v>
      </c>
      <c r="Q23" s="103">
        <v>18228113</v>
      </c>
      <c r="R23" s="46">
        <f t="shared" si="4"/>
        <v>5849</v>
      </c>
      <c r="S23" s="47">
        <f t="shared" si="5"/>
        <v>140.376</v>
      </c>
      <c r="T23" s="47">
        <f t="shared" si="6"/>
        <v>5.8490000000000002</v>
      </c>
      <c r="U23" s="104">
        <v>5.4</v>
      </c>
      <c r="V23" s="104">
        <f t="shared" si="7"/>
        <v>5.4</v>
      </c>
      <c r="W23" s="105" t="s">
        <v>127</v>
      </c>
      <c r="X23" s="107">
        <v>0</v>
      </c>
      <c r="Y23" s="107">
        <v>1057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50294269</v>
      </c>
      <c r="AH23" s="49">
        <f t="shared" si="9"/>
        <v>1176</v>
      </c>
      <c r="AI23" s="50">
        <f t="shared" si="8"/>
        <v>201.06001025816377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11267697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131</v>
      </c>
      <c r="P24" s="103">
        <v>140</v>
      </c>
      <c r="Q24" s="103">
        <v>18233745</v>
      </c>
      <c r="R24" s="46">
        <f t="shared" si="4"/>
        <v>5632</v>
      </c>
      <c r="S24" s="47">
        <f t="shared" si="5"/>
        <v>135.16800000000001</v>
      </c>
      <c r="T24" s="47">
        <f t="shared" si="6"/>
        <v>5.6319999999999997</v>
      </c>
      <c r="U24" s="104">
        <v>5.0999999999999996</v>
      </c>
      <c r="V24" s="104">
        <f t="shared" si="7"/>
        <v>5.0999999999999996</v>
      </c>
      <c r="W24" s="105" t="s">
        <v>127</v>
      </c>
      <c r="X24" s="107">
        <v>0</v>
      </c>
      <c r="Y24" s="107">
        <v>1014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50295410</v>
      </c>
      <c r="AH24" s="49">
        <f>IF(ISBLANK(AG24),"-",AG24-AG23)</f>
        <v>1141</v>
      </c>
      <c r="AI24" s="50">
        <f t="shared" si="8"/>
        <v>202.59232954545456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11267697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136</v>
      </c>
      <c r="Q25" s="103">
        <v>18239358</v>
      </c>
      <c r="R25" s="46">
        <f t="shared" si="4"/>
        <v>5613</v>
      </c>
      <c r="S25" s="47">
        <f t="shared" si="5"/>
        <v>134.71199999999999</v>
      </c>
      <c r="T25" s="47">
        <f t="shared" si="6"/>
        <v>5.6130000000000004</v>
      </c>
      <c r="U25" s="104">
        <v>4.9000000000000004</v>
      </c>
      <c r="V25" s="104">
        <f t="shared" si="7"/>
        <v>4.9000000000000004</v>
      </c>
      <c r="W25" s="105" t="s">
        <v>127</v>
      </c>
      <c r="X25" s="107">
        <v>0</v>
      </c>
      <c r="Y25" s="107">
        <v>1015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50296547</v>
      </c>
      <c r="AH25" s="49">
        <f t="shared" si="9"/>
        <v>1137</v>
      </c>
      <c r="AI25" s="50">
        <f t="shared" si="8"/>
        <v>202.56547300908605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11267697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138</v>
      </c>
      <c r="P26" s="103">
        <v>136</v>
      </c>
      <c r="Q26" s="103">
        <v>18245155</v>
      </c>
      <c r="R26" s="46">
        <f t="shared" si="4"/>
        <v>5797</v>
      </c>
      <c r="S26" s="47">
        <f t="shared" si="5"/>
        <v>139.12799999999999</v>
      </c>
      <c r="T26" s="47">
        <f t="shared" si="6"/>
        <v>5.7969999999999997</v>
      </c>
      <c r="U26" s="104">
        <v>4.7</v>
      </c>
      <c r="V26" s="104">
        <f t="shared" si="7"/>
        <v>4.7</v>
      </c>
      <c r="W26" s="105" t="s">
        <v>127</v>
      </c>
      <c r="X26" s="107">
        <v>0</v>
      </c>
      <c r="Y26" s="107">
        <v>1015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50297715</v>
      </c>
      <c r="AH26" s="49">
        <f t="shared" si="9"/>
        <v>1168</v>
      </c>
      <c r="AI26" s="50">
        <f t="shared" si="8"/>
        <v>201.48352596170434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11267697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130</v>
      </c>
      <c r="Q27" s="103">
        <v>18250973</v>
      </c>
      <c r="R27" s="46">
        <f t="shared" si="4"/>
        <v>5818</v>
      </c>
      <c r="S27" s="47">
        <f t="shared" si="5"/>
        <v>139.63200000000001</v>
      </c>
      <c r="T27" s="47">
        <f t="shared" si="6"/>
        <v>5.8179999999999996</v>
      </c>
      <c r="U27" s="104">
        <v>4.4000000000000004</v>
      </c>
      <c r="V27" s="104">
        <f t="shared" si="7"/>
        <v>4.4000000000000004</v>
      </c>
      <c r="W27" s="105" t="s">
        <v>127</v>
      </c>
      <c r="X27" s="107">
        <v>0</v>
      </c>
      <c r="Y27" s="107">
        <v>1015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50298884</v>
      </c>
      <c r="AH27" s="49">
        <f>IF(ISBLANK(AG27),"-",AG27-AG26)</f>
        <v>1169</v>
      </c>
      <c r="AI27" s="50">
        <f t="shared" si="8"/>
        <v>200.92815400481265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11267697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137</v>
      </c>
      <c r="Q28" s="103">
        <v>18256716</v>
      </c>
      <c r="R28" s="46">
        <f t="shared" si="4"/>
        <v>5743</v>
      </c>
      <c r="S28" s="47">
        <f t="shared" si="5"/>
        <v>137.83199999999999</v>
      </c>
      <c r="T28" s="47">
        <f t="shared" si="6"/>
        <v>5.7430000000000003</v>
      </c>
      <c r="U28" s="104">
        <v>4.0999999999999996</v>
      </c>
      <c r="V28" s="104">
        <f t="shared" si="7"/>
        <v>4.0999999999999996</v>
      </c>
      <c r="W28" s="105" t="s">
        <v>127</v>
      </c>
      <c r="X28" s="107">
        <v>0</v>
      </c>
      <c r="Y28" s="107">
        <v>1015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50300054</v>
      </c>
      <c r="AH28" s="49">
        <f t="shared" si="9"/>
        <v>1170</v>
      </c>
      <c r="AI28" s="50">
        <f t="shared" si="8"/>
        <v>203.72627546578443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11267697</v>
      </c>
      <c r="AQ28" s="107">
        <f t="shared" si="1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132</v>
      </c>
      <c r="P29" s="103">
        <v>137</v>
      </c>
      <c r="Q29" s="103">
        <v>18262507</v>
      </c>
      <c r="R29" s="46">
        <f t="shared" si="4"/>
        <v>5791</v>
      </c>
      <c r="S29" s="47">
        <f t="shared" si="5"/>
        <v>138.98400000000001</v>
      </c>
      <c r="T29" s="47">
        <f t="shared" si="6"/>
        <v>5.7910000000000004</v>
      </c>
      <c r="U29" s="104">
        <v>3.7</v>
      </c>
      <c r="V29" s="104">
        <f t="shared" si="7"/>
        <v>3.7</v>
      </c>
      <c r="W29" s="105" t="s">
        <v>127</v>
      </c>
      <c r="X29" s="107">
        <v>0</v>
      </c>
      <c r="Y29" s="107">
        <v>1015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50301221</v>
      </c>
      <c r="AH29" s="49">
        <f t="shared" si="9"/>
        <v>1167</v>
      </c>
      <c r="AI29" s="50">
        <f t="shared" si="8"/>
        <v>201.5195993783457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11267697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131</v>
      </c>
      <c r="P30" s="103">
        <v>138</v>
      </c>
      <c r="Q30" s="103">
        <v>18268411</v>
      </c>
      <c r="R30" s="46">
        <f t="shared" si="4"/>
        <v>5904</v>
      </c>
      <c r="S30" s="47">
        <f t="shared" si="5"/>
        <v>141.696</v>
      </c>
      <c r="T30" s="47">
        <f t="shared" si="6"/>
        <v>5.9039999999999999</v>
      </c>
      <c r="U30" s="104">
        <v>3.4</v>
      </c>
      <c r="V30" s="104">
        <f t="shared" si="7"/>
        <v>3.4</v>
      </c>
      <c r="W30" s="105" t="s">
        <v>127</v>
      </c>
      <c r="X30" s="107">
        <v>0</v>
      </c>
      <c r="Y30" s="107">
        <v>1015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50302389</v>
      </c>
      <c r="AH30" s="49">
        <f t="shared" si="9"/>
        <v>1168</v>
      </c>
      <c r="AI30" s="50">
        <f t="shared" si="8"/>
        <v>197.83197831978319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11267697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129</v>
      </c>
      <c r="P31" s="103">
        <v>130</v>
      </c>
      <c r="Q31" s="103">
        <v>18274172</v>
      </c>
      <c r="R31" s="46">
        <f t="shared" si="4"/>
        <v>5761</v>
      </c>
      <c r="S31" s="47">
        <f t="shared" si="5"/>
        <v>138.26400000000001</v>
      </c>
      <c r="T31" s="47">
        <f t="shared" si="6"/>
        <v>5.7610000000000001</v>
      </c>
      <c r="U31" s="104">
        <v>3.1</v>
      </c>
      <c r="V31" s="104">
        <f t="shared" si="7"/>
        <v>3.1</v>
      </c>
      <c r="W31" s="105" t="s">
        <v>127</v>
      </c>
      <c r="X31" s="107">
        <v>0</v>
      </c>
      <c r="Y31" s="107">
        <v>1035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50303549</v>
      </c>
      <c r="AH31" s="49">
        <f t="shared" si="9"/>
        <v>1160</v>
      </c>
      <c r="AI31" s="50">
        <f t="shared" si="8"/>
        <v>201.35393160909564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11267697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131</v>
      </c>
      <c r="P32" s="103">
        <v>126</v>
      </c>
      <c r="Q32" s="103">
        <v>18279772</v>
      </c>
      <c r="R32" s="46">
        <f t="shared" si="4"/>
        <v>5600</v>
      </c>
      <c r="S32" s="47">
        <f t="shared" si="5"/>
        <v>134.4</v>
      </c>
      <c r="T32" s="47">
        <f t="shared" si="6"/>
        <v>5.6</v>
      </c>
      <c r="U32" s="104">
        <v>3</v>
      </c>
      <c r="V32" s="104">
        <f t="shared" si="7"/>
        <v>3</v>
      </c>
      <c r="W32" s="105" t="s">
        <v>127</v>
      </c>
      <c r="X32" s="107">
        <v>0</v>
      </c>
      <c r="Y32" s="107">
        <v>1024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50304674</v>
      </c>
      <c r="AH32" s="49">
        <f t="shared" si="9"/>
        <v>1125</v>
      </c>
      <c r="AI32" s="50">
        <f t="shared" si="8"/>
        <v>200.89285714285717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11267697</v>
      </c>
      <c r="AQ32" s="107">
        <f t="shared" si="1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119</v>
      </c>
      <c r="Q33" s="103">
        <v>18285092</v>
      </c>
      <c r="R33" s="46">
        <f t="shared" si="4"/>
        <v>5320</v>
      </c>
      <c r="S33" s="47">
        <f t="shared" si="5"/>
        <v>127.68</v>
      </c>
      <c r="T33" s="47">
        <f t="shared" si="6"/>
        <v>5.32</v>
      </c>
      <c r="U33" s="104">
        <v>3.1</v>
      </c>
      <c r="V33" s="104">
        <f t="shared" si="7"/>
        <v>3.1</v>
      </c>
      <c r="W33" s="105" t="s">
        <v>131</v>
      </c>
      <c r="X33" s="107">
        <v>0</v>
      </c>
      <c r="Y33" s="107">
        <v>0</v>
      </c>
      <c r="Z33" s="107">
        <v>1166</v>
      </c>
      <c r="AA33" s="107">
        <v>1185</v>
      </c>
      <c r="AB33" s="107">
        <v>1167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50305766</v>
      </c>
      <c r="AH33" s="49">
        <f t="shared" si="9"/>
        <v>1092</v>
      </c>
      <c r="AI33" s="50">
        <f t="shared" si="8"/>
        <v>205.26315789473682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11267868</v>
      </c>
      <c r="AQ33" s="107">
        <f t="shared" si="1"/>
        <v>171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132</v>
      </c>
      <c r="P34" s="103">
        <v>120</v>
      </c>
      <c r="Q34" s="103">
        <v>18290408</v>
      </c>
      <c r="R34" s="46">
        <f t="shared" si="4"/>
        <v>5316</v>
      </c>
      <c r="S34" s="47">
        <f t="shared" si="5"/>
        <v>127.584</v>
      </c>
      <c r="T34" s="47">
        <f t="shared" si="6"/>
        <v>5.3159999999999998</v>
      </c>
      <c r="U34" s="104">
        <v>3.5</v>
      </c>
      <c r="V34" s="104">
        <f t="shared" si="7"/>
        <v>3.5</v>
      </c>
      <c r="W34" s="105" t="s">
        <v>131</v>
      </c>
      <c r="X34" s="107">
        <v>0</v>
      </c>
      <c r="Y34" s="107">
        <v>0</v>
      </c>
      <c r="Z34" s="107">
        <v>1156</v>
      </c>
      <c r="AA34" s="107">
        <v>1185</v>
      </c>
      <c r="AB34" s="107">
        <v>1157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50306814</v>
      </c>
      <c r="AH34" s="49">
        <f t="shared" si="9"/>
        <v>1048</v>
      </c>
      <c r="AI34" s="50">
        <f t="shared" si="8"/>
        <v>197.14070729872086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11268254</v>
      </c>
      <c r="AQ34" s="107">
        <f t="shared" si="1"/>
        <v>386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133524</v>
      </c>
      <c r="S35" s="65">
        <f>AVERAGE(S11:S34)</f>
        <v>133.52399999999997</v>
      </c>
      <c r="T35" s="65">
        <f>SUM(T11:T34)</f>
        <v>133.52399999999997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27100</v>
      </c>
      <c r="AH35" s="67">
        <f>SUM(AH11:AH34)</f>
        <v>27100</v>
      </c>
      <c r="AI35" s="68">
        <f>$AH$35/$T35</f>
        <v>202.95976753242866</v>
      </c>
      <c r="AJ35" s="95"/>
      <c r="AK35" s="95"/>
      <c r="AL35" s="95"/>
      <c r="AM35" s="95"/>
      <c r="AN35" s="95"/>
      <c r="AO35" s="69"/>
      <c r="AP35" s="70">
        <f>AP34-AP10</f>
        <v>2650</v>
      </c>
      <c r="AQ35" s="71">
        <f>SUM(AQ11:AQ34)</f>
        <v>2650</v>
      </c>
      <c r="AR35" s="72">
        <f>AVERAGE(AR11:AR34)</f>
        <v>1.1133333333333333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188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210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W17:W32" name="Range1_16_3_1_1_3_2_1_1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489" priority="36" operator="containsText" text="N/A">
      <formula>NOT(ISERROR(SEARCH("N/A",X11)))</formula>
    </cfRule>
    <cfRule type="cellIs" dxfId="488" priority="49" operator="equal">
      <formula>0</formula>
    </cfRule>
  </conditionalFormatting>
  <conditionalFormatting sqref="AC11:AE34 AA11:AA34 X11:Y34">
    <cfRule type="cellIs" dxfId="487" priority="48" operator="greaterThanOrEqual">
      <formula>1185</formula>
    </cfRule>
  </conditionalFormatting>
  <conditionalFormatting sqref="AC11:AE34 AA11:AA34 X11:Y34">
    <cfRule type="cellIs" dxfId="486" priority="47" operator="between">
      <formula>0.1</formula>
      <formula>1184</formula>
    </cfRule>
  </conditionalFormatting>
  <conditionalFormatting sqref="X8">
    <cfRule type="cellIs" dxfId="485" priority="46" operator="equal">
      <formula>0</formula>
    </cfRule>
  </conditionalFormatting>
  <conditionalFormatting sqref="X8">
    <cfRule type="cellIs" dxfId="484" priority="45" operator="greaterThan">
      <formula>1179</formula>
    </cfRule>
  </conditionalFormatting>
  <conditionalFormatting sqref="X8">
    <cfRule type="cellIs" dxfId="483" priority="44" operator="greaterThan">
      <formula>99</formula>
    </cfRule>
  </conditionalFormatting>
  <conditionalFormatting sqref="X8">
    <cfRule type="cellIs" dxfId="482" priority="43" operator="greaterThan">
      <formula>0.99</formula>
    </cfRule>
  </conditionalFormatting>
  <conditionalFormatting sqref="AB8">
    <cfRule type="cellIs" dxfId="481" priority="42" operator="equal">
      <formula>0</formula>
    </cfRule>
  </conditionalFormatting>
  <conditionalFormatting sqref="AB8">
    <cfRule type="cellIs" dxfId="480" priority="41" operator="greaterThan">
      <formula>1179</formula>
    </cfRule>
  </conditionalFormatting>
  <conditionalFormatting sqref="AB8">
    <cfRule type="cellIs" dxfId="479" priority="40" operator="greaterThan">
      <formula>99</formula>
    </cfRule>
  </conditionalFormatting>
  <conditionalFormatting sqref="AB8">
    <cfRule type="cellIs" dxfId="478" priority="39" operator="greaterThan">
      <formula>0.99</formula>
    </cfRule>
  </conditionalFormatting>
  <conditionalFormatting sqref="AH11:AH31">
    <cfRule type="cellIs" dxfId="477" priority="37" operator="greaterThan">
      <formula>$AH$8</formula>
    </cfRule>
    <cfRule type="cellIs" dxfId="476" priority="38" operator="greaterThan">
      <formula>$AH$8</formula>
    </cfRule>
  </conditionalFormatting>
  <conditionalFormatting sqref="AB11:AB34">
    <cfRule type="containsText" dxfId="475" priority="32" operator="containsText" text="N/A">
      <formula>NOT(ISERROR(SEARCH("N/A",AB11)))</formula>
    </cfRule>
    <cfRule type="cellIs" dxfId="474" priority="35" operator="equal">
      <formula>0</formula>
    </cfRule>
  </conditionalFormatting>
  <conditionalFormatting sqref="AB11:AB34">
    <cfRule type="cellIs" dxfId="473" priority="34" operator="greaterThanOrEqual">
      <formula>1185</formula>
    </cfRule>
  </conditionalFormatting>
  <conditionalFormatting sqref="AB11:AB34">
    <cfRule type="cellIs" dxfId="472" priority="33" operator="between">
      <formula>0.1</formula>
      <formula>1184</formula>
    </cfRule>
  </conditionalFormatting>
  <conditionalFormatting sqref="AN11:AO11 AO12:AO34 AN12:AN35">
    <cfRule type="cellIs" dxfId="471" priority="31" operator="equal">
      <formula>0</formula>
    </cfRule>
  </conditionalFormatting>
  <conditionalFormatting sqref="AN11:AO11 AO12:AO34 AN12:AN35">
    <cfRule type="cellIs" dxfId="470" priority="30" operator="greaterThan">
      <formula>1179</formula>
    </cfRule>
  </conditionalFormatting>
  <conditionalFormatting sqref="AN11:AO11 AO12:AO34 AN12:AN35">
    <cfRule type="cellIs" dxfId="469" priority="29" operator="greaterThan">
      <formula>99</formula>
    </cfRule>
  </conditionalFormatting>
  <conditionalFormatting sqref="AN11:AO11 AO12:AO34 AN12:AN35">
    <cfRule type="cellIs" dxfId="468" priority="28" operator="greaterThan">
      <formula>0.99</formula>
    </cfRule>
  </conditionalFormatting>
  <conditionalFormatting sqref="AQ11:AQ34">
    <cfRule type="cellIs" dxfId="467" priority="27" operator="equal">
      <formula>0</formula>
    </cfRule>
  </conditionalFormatting>
  <conditionalFormatting sqref="AQ11:AQ34">
    <cfRule type="cellIs" dxfId="466" priority="26" operator="greaterThan">
      <formula>1179</formula>
    </cfRule>
  </conditionalFormatting>
  <conditionalFormatting sqref="AQ11:AQ34">
    <cfRule type="cellIs" dxfId="465" priority="25" operator="greaterThan">
      <formula>99</formula>
    </cfRule>
  </conditionalFormatting>
  <conditionalFormatting sqref="AQ11:AQ34">
    <cfRule type="cellIs" dxfId="464" priority="24" operator="greaterThan">
      <formula>0.99</formula>
    </cfRule>
  </conditionalFormatting>
  <conditionalFormatting sqref="Z11:Z34">
    <cfRule type="containsText" dxfId="463" priority="20" operator="containsText" text="N/A">
      <formula>NOT(ISERROR(SEARCH("N/A",Z11)))</formula>
    </cfRule>
    <cfRule type="cellIs" dxfId="462" priority="23" operator="equal">
      <formula>0</formula>
    </cfRule>
  </conditionalFormatting>
  <conditionalFormatting sqref="Z11:Z34">
    <cfRule type="cellIs" dxfId="461" priority="22" operator="greaterThanOrEqual">
      <formula>1185</formula>
    </cfRule>
  </conditionalFormatting>
  <conditionalFormatting sqref="Z11:Z34">
    <cfRule type="cellIs" dxfId="460" priority="21" operator="between">
      <formula>0.1</formula>
      <formula>1184</formula>
    </cfRule>
  </conditionalFormatting>
  <conditionalFormatting sqref="AJ11:AN35">
    <cfRule type="cellIs" dxfId="459" priority="19" operator="equal">
      <formula>0</formula>
    </cfRule>
  </conditionalFormatting>
  <conditionalFormatting sqref="AJ11:AN35">
    <cfRule type="cellIs" dxfId="458" priority="18" operator="greaterThan">
      <formula>1179</formula>
    </cfRule>
  </conditionalFormatting>
  <conditionalFormatting sqref="AJ11:AN35">
    <cfRule type="cellIs" dxfId="457" priority="17" operator="greaterThan">
      <formula>99</formula>
    </cfRule>
  </conditionalFormatting>
  <conditionalFormatting sqref="AJ11:AN35">
    <cfRule type="cellIs" dxfId="456" priority="16" operator="greaterThan">
      <formula>0.99</formula>
    </cfRule>
  </conditionalFormatting>
  <conditionalFormatting sqref="AP11:AP34">
    <cfRule type="cellIs" dxfId="455" priority="15" operator="equal">
      <formula>0</formula>
    </cfRule>
  </conditionalFormatting>
  <conditionalFormatting sqref="AP11:AP34">
    <cfRule type="cellIs" dxfId="454" priority="14" operator="greaterThan">
      <formula>1179</formula>
    </cfRule>
  </conditionalFormatting>
  <conditionalFormatting sqref="AP11:AP34">
    <cfRule type="cellIs" dxfId="453" priority="13" operator="greaterThan">
      <formula>99</formula>
    </cfRule>
  </conditionalFormatting>
  <conditionalFormatting sqref="AP11:AP34">
    <cfRule type="cellIs" dxfId="452" priority="12" operator="greaterThan">
      <formula>0.99</formula>
    </cfRule>
  </conditionalFormatting>
  <conditionalFormatting sqref="AH32:AH34">
    <cfRule type="cellIs" dxfId="451" priority="10" operator="greaterThan">
      <formula>$AH$8</formula>
    </cfRule>
    <cfRule type="cellIs" dxfId="450" priority="11" operator="greaterThan">
      <formula>$AH$8</formula>
    </cfRule>
  </conditionalFormatting>
  <conditionalFormatting sqref="AI11:AI34">
    <cfRule type="cellIs" dxfId="449" priority="9" operator="greaterThan">
      <formula>$AI$8</formula>
    </cfRule>
  </conditionalFormatting>
  <conditionalFormatting sqref="AL32:AN34 AL11:AL31 AK17:AL34">
    <cfRule type="cellIs" dxfId="448" priority="8" operator="equal">
      <formula>0</formula>
    </cfRule>
  </conditionalFormatting>
  <conditionalFormatting sqref="AL32:AN34 AL11:AL31 AK17:AL34">
    <cfRule type="cellIs" dxfId="447" priority="7" operator="greaterThan">
      <formula>1179</formula>
    </cfRule>
  </conditionalFormatting>
  <conditionalFormatting sqref="AL32:AN34 AL11:AL31 AK17:AL34">
    <cfRule type="cellIs" dxfId="446" priority="6" operator="greaterThan">
      <formula>99</formula>
    </cfRule>
  </conditionalFormatting>
  <conditionalFormatting sqref="AL32:AN34 AL11:AL31 AK17:AL34">
    <cfRule type="cellIs" dxfId="445" priority="5" operator="greaterThan">
      <formula>0.99</formula>
    </cfRule>
  </conditionalFormatting>
  <conditionalFormatting sqref="AM16:AM34">
    <cfRule type="cellIs" dxfId="444" priority="4" operator="equal">
      <formula>0</formula>
    </cfRule>
  </conditionalFormatting>
  <conditionalFormatting sqref="AM16:AM34">
    <cfRule type="cellIs" dxfId="443" priority="3" operator="greaterThan">
      <formula>1179</formula>
    </cfRule>
  </conditionalFormatting>
  <conditionalFormatting sqref="AM16:AM34">
    <cfRule type="cellIs" dxfId="442" priority="2" operator="greaterThan">
      <formula>99</formula>
    </cfRule>
  </conditionalFormatting>
  <conditionalFormatting sqref="AM16:AM34">
    <cfRule type="cellIs" dxfId="44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7030A0"/>
  </sheetPr>
  <dimension ref="A2:AY95"/>
  <sheetViews>
    <sheetView showGridLines="0" showWhiteSpace="0" topLeftCell="A37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209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42635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27010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21'!Q34</f>
        <v>18290408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21'!AG34</f>
        <v>50306814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21'!AP34</f>
        <v>11268254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132</v>
      </c>
      <c r="P11" s="103">
        <v>114</v>
      </c>
      <c r="Q11" s="103">
        <v>18295256</v>
      </c>
      <c r="R11" s="46">
        <f>IF(ISBLANK(Q11),"-",Q11-Q10)</f>
        <v>4848</v>
      </c>
      <c r="S11" s="47">
        <f>R11*24/1000</f>
        <v>116.352</v>
      </c>
      <c r="T11" s="47">
        <f>R11/1000</f>
        <v>4.8479999999999999</v>
      </c>
      <c r="U11" s="104">
        <v>4.0999999999999996</v>
      </c>
      <c r="V11" s="104">
        <f>U11</f>
        <v>4.0999999999999996</v>
      </c>
      <c r="W11" s="105" t="s">
        <v>131</v>
      </c>
      <c r="X11" s="107">
        <v>0</v>
      </c>
      <c r="Y11" s="107">
        <v>0</v>
      </c>
      <c r="Z11" s="107">
        <v>1166</v>
      </c>
      <c r="AA11" s="107">
        <v>1185</v>
      </c>
      <c r="AB11" s="107">
        <v>1166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50307808</v>
      </c>
      <c r="AH11" s="49">
        <f>IF(ISBLANK(AG11),"-",AG11-AG10)</f>
        <v>994</v>
      </c>
      <c r="AI11" s="50">
        <f>AH11/T11</f>
        <v>205.03300330033005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0.7</v>
      </c>
      <c r="AP11" s="107">
        <v>11268866</v>
      </c>
      <c r="AQ11" s="107">
        <f t="shared" ref="AQ11:AQ34" si="1">AP11-AP10</f>
        <v>612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122</v>
      </c>
      <c r="P12" s="103">
        <v>111</v>
      </c>
      <c r="Q12" s="103">
        <v>18299998</v>
      </c>
      <c r="R12" s="46">
        <f t="shared" ref="R12:R34" si="4">IF(ISBLANK(Q12),"-",Q12-Q11)</f>
        <v>4742</v>
      </c>
      <c r="S12" s="47">
        <f t="shared" ref="S12:S34" si="5">R12*24/1000</f>
        <v>113.80800000000001</v>
      </c>
      <c r="T12" s="47">
        <f t="shared" ref="T12:T34" si="6">R12/1000</f>
        <v>4.742</v>
      </c>
      <c r="U12" s="104">
        <v>4.9000000000000004</v>
      </c>
      <c r="V12" s="104">
        <f t="shared" ref="V12:V34" si="7">U12</f>
        <v>4.9000000000000004</v>
      </c>
      <c r="W12" s="105" t="s">
        <v>131</v>
      </c>
      <c r="X12" s="107">
        <v>0</v>
      </c>
      <c r="Y12" s="107">
        <v>0</v>
      </c>
      <c r="Z12" s="107">
        <v>1157</v>
      </c>
      <c r="AA12" s="107">
        <v>1185</v>
      </c>
      <c r="AB12" s="107">
        <v>1157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50308788</v>
      </c>
      <c r="AH12" s="49">
        <f>IF(ISBLANK(AG12),"-",AG12-AG11)</f>
        <v>980</v>
      </c>
      <c r="AI12" s="50">
        <f t="shared" ref="AI12:AI34" si="8">AH12/T12</f>
        <v>206.66385491353859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0.7</v>
      </c>
      <c r="AP12" s="107">
        <v>11269554</v>
      </c>
      <c r="AQ12" s="107">
        <f t="shared" si="1"/>
        <v>688</v>
      </c>
      <c r="AR12" s="110">
        <v>1.06</v>
      </c>
      <c r="AS12" s="52" t="s">
        <v>113</v>
      </c>
      <c r="AV12" s="39" t="s">
        <v>92</v>
      </c>
      <c r="AW12" s="39" t="s">
        <v>93</v>
      </c>
      <c r="AY12" s="80" t="s">
        <v>209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125</v>
      </c>
      <c r="P13" s="103">
        <v>106</v>
      </c>
      <c r="Q13" s="103">
        <v>18304868</v>
      </c>
      <c r="R13" s="46">
        <f t="shared" si="4"/>
        <v>4870</v>
      </c>
      <c r="S13" s="47">
        <f t="shared" si="5"/>
        <v>116.88</v>
      </c>
      <c r="T13" s="47">
        <f t="shared" si="6"/>
        <v>4.87</v>
      </c>
      <c r="U13" s="104">
        <v>5.7</v>
      </c>
      <c r="V13" s="104">
        <f t="shared" si="7"/>
        <v>5.7</v>
      </c>
      <c r="W13" s="105" t="s">
        <v>131</v>
      </c>
      <c r="X13" s="107">
        <v>0</v>
      </c>
      <c r="Y13" s="107">
        <v>0</v>
      </c>
      <c r="Z13" s="107">
        <v>1126</v>
      </c>
      <c r="AA13" s="107">
        <v>1185</v>
      </c>
      <c r="AB13" s="107">
        <v>1126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50309786</v>
      </c>
      <c r="AH13" s="49">
        <f>IF(ISBLANK(AG13),"-",AG13-AG12)</f>
        <v>998</v>
      </c>
      <c r="AI13" s="50">
        <f t="shared" si="8"/>
        <v>204.92813141683777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0.7</v>
      </c>
      <c r="AP13" s="107">
        <v>11270087</v>
      </c>
      <c r="AQ13" s="107">
        <f t="shared" si="1"/>
        <v>533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120</v>
      </c>
      <c r="P14" s="103">
        <v>108</v>
      </c>
      <c r="Q14" s="103">
        <v>18308868</v>
      </c>
      <c r="R14" s="46">
        <f t="shared" si="4"/>
        <v>4000</v>
      </c>
      <c r="S14" s="47">
        <f t="shared" si="5"/>
        <v>96</v>
      </c>
      <c r="T14" s="47">
        <f t="shared" si="6"/>
        <v>4</v>
      </c>
      <c r="U14" s="104">
        <v>7.5</v>
      </c>
      <c r="V14" s="104">
        <f t="shared" si="7"/>
        <v>7.5</v>
      </c>
      <c r="W14" s="105" t="s">
        <v>131</v>
      </c>
      <c r="X14" s="107">
        <v>0</v>
      </c>
      <c r="Y14" s="107">
        <v>0</v>
      </c>
      <c r="Z14" s="107">
        <v>1127</v>
      </c>
      <c r="AA14" s="107">
        <v>1185</v>
      </c>
      <c r="AB14" s="107">
        <v>1127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50310784</v>
      </c>
      <c r="AH14" s="49">
        <f t="shared" ref="AH14:AH34" si="9">IF(ISBLANK(AG14),"-",AG14-AG13)</f>
        <v>998</v>
      </c>
      <c r="AI14" s="50">
        <f t="shared" si="8"/>
        <v>249.5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0.7</v>
      </c>
      <c r="AP14" s="107">
        <v>11270187</v>
      </c>
      <c r="AQ14" s="107">
        <f>AP14-AP13</f>
        <v>100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124</v>
      </c>
      <c r="P15" s="103">
        <v>121</v>
      </c>
      <c r="Q15" s="103">
        <v>18312876</v>
      </c>
      <c r="R15" s="46">
        <f t="shared" si="4"/>
        <v>4008</v>
      </c>
      <c r="S15" s="47">
        <f t="shared" si="5"/>
        <v>96.191999999999993</v>
      </c>
      <c r="T15" s="47">
        <f t="shared" si="6"/>
        <v>4.008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1127</v>
      </c>
      <c r="AA15" s="107">
        <v>1185</v>
      </c>
      <c r="AB15" s="107">
        <v>1127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50311782</v>
      </c>
      <c r="AH15" s="49">
        <f t="shared" si="9"/>
        <v>998</v>
      </c>
      <c r="AI15" s="50">
        <f t="shared" si="8"/>
        <v>249.00199600798402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</v>
      </c>
      <c r="AP15" s="107">
        <v>11270209</v>
      </c>
      <c r="AQ15" s="107">
        <f>AP15-AP14</f>
        <v>22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139</v>
      </c>
      <c r="P16" s="103">
        <v>135</v>
      </c>
      <c r="Q16" s="103">
        <v>18318321</v>
      </c>
      <c r="R16" s="46">
        <f t="shared" si="4"/>
        <v>5445</v>
      </c>
      <c r="S16" s="47">
        <f t="shared" si="5"/>
        <v>130.68</v>
      </c>
      <c r="T16" s="47">
        <f t="shared" si="6"/>
        <v>5.4450000000000003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1186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50312824</v>
      </c>
      <c r="AH16" s="49">
        <f t="shared" si="9"/>
        <v>1042</v>
      </c>
      <c r="AI16" s="50">
        <f t="shared" si="8"/>
        <v>191.3682277318641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11270209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137</v>
      </c>
      <c r="P17" s="103">
        <v>142</v>
      </c>
      <c r="Q17" s="103">
        <v>18324540</v>
      </c>
      <c r="R17" s="46">
        <f t="shared" si="4"/>
        <v>6219</v>
      </c>
      <c r="S17" s="47">
        <f t="shared" si="5"/>
        <v>149.256</v>
      </c>
      <c r="T17" s="47">
        <f t="shared" si="6"/>
        <v>6.2190000000000003</v>
      </c>
      <c r="U17" s="104">
        <v>9.1</v>
      </c>
      <c r="V17" s="104">
        <f t="shared" si="7"/>
        <v>9.1</v>
      </c>
      <c r="W17" s="105" t="s">
        <v>127</v>
      </c>
      <c r="X17" s="107">
        <v>1005</v>
      </c>
      <c r="Y17" s="107">
        <v>0</v>
      </c>
      <c r="Z17" s="107">
        <v>1187</v>
      </c>
      <c r="AA17" s="107">
        <v>1185</v>
      </c>
      <c r="AB17" s="107">
        <v>1186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50314007</v>
      </c>
      <c r="AH17" s="49">
        <f t="shared" si="9"/>
        <v>1183</v>
      </c>
      <c r="AI17" s="50">
        <f t="shared" si="8"/>
        <v>190.22350860266923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11270209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135</v>
      </c>
      <c r="P18" s="103">
        <v>141</v>
      </c>
      <c r="Q18" s="103">
        <v>18330540</v>
      </c>
      <c r="R18" s="46">
        <f t="shared" si="4"/>
        <v>6000</v>
      </c>
      <c r="S18" s="47">
        <f t="shared" si="5"/>
        <v>144</v>
      </c>
      <c r="T18" s="47">
        <f t="shared" si="6"/>
        <v>6</v>
      </c>
      <c r="U18" s="104">
        <v>8.6999999999999993</v>
      </c>
      <c r="V18" s="104">
        <f t="shared" si="7"/>
        <v>8.6999999999999993</v>
      </c>
      <c r="W18" s="105" t="s">
        <v>127</v>
      </c>
      <c r="X18" s="107">
        <v>1016</v>
      </c>
      <c r="Y18" s="107">
        <v>0</v>
      </c>
      <c r="Z18" s="107">
        <v>1187</v>
      </c>
      <c r="AA18" s="107">
        <v>1185</v>
      </c>
      <c r="AB18" s="107">
        <v>1186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50315187</v>
      </c>
      <c r="AH18" s="49">
        <f t="shared" si="9"/>
        <v>1180</v>
      </c>
      <c r="AI18" s="50">
        <f t="shared" si="8"/>
        <v>196.66666666666666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11270209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136</v>
      </c>
      <c r="P19" s="103">
        <v>141</v>
      </c>
      <c r="Q19" s="103">
        <v>18336833</v>
      </c>
      <c r="R19" s="46">
        <f t="shared" si="4"/>
        <v>6293</v>
      </c>
      <c r="S19" s="47">
        <f t="shared" si="5"/>
        <v>151.03200000000001</v>
      </c>
      <c r="T19" s="47">
        <f t="shared" si="6"/>
        <v>6.2930000000000001</v>
      </c>
      <c r="U19" s="104">
        <v>8.1999999999999993</v>
      </c>
      <c r="V19" s="104">
        <f t="shared" si="7"/>
        <v>8.1999999999999993</v>
      </c>
      <c r="W19" s="105" t="s">
        <v>127</v>
      </c>
      <c r="X19" s="107">
        <v>1016</v>
      </c>
      <c r="Y19" s="107">
        <v>0</v>
      </c>
      <c r="Z19" s="107">
        <v>1187</v>
      </c>
      <c r="AA19" s="107">
        <v>1185</v>
      </c>
      <c r="AB19" s="107">
        <v>1186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50316381</v>
      </c>
      <c r="AH19" s="49">
        <f t="shared" si="9"/>
        <v>1194</v>
      </c>
      <c r="AI19" s="50">
        <f t="shared" si="8"/>
        <v>189.73462577467026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11270209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148</v>
      </c>
      <c r="Q20" s="103">
        <v>18343159</v>
      </c>
      <c r="R20" s="46">
        <f t="shared" si="4"/>
        <v>6326</v>
      </c>
      <c r="S20" s="47">
        <f t="shared" si="5"/>
        <v>151.82400000000001</v>
      </c>
      <c r="T20" s="47">
        <f t="shared" si="6"/>
        <v>6.3259999999999996</v>
      </c>
      <c r="U20" s="104">
        <v>7.7</v>
      </c>
      <c r="V20" s="104">
        <f t="shared" si="7"/>
        <v>7.7</v>
      </c>
      <c r="W20" s="105" t="s">
        <v>127</v>
      </c>
      <c r="X20" s="107">
        <v>1056</v>
      </c>
      <c r="Y20" s="107">
        <v>0</v>
      </c>
      <c r="Z20" s="107">
        <v>1187</v>
      </c>
      <c r="AA20" s="107">
        <v>1185</v>
      </c>
      <c r="AB20" s="107">
        <v>1186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50317612</v>
      </c>
      <c r="AH20" s="49">
        <f t="shared" si="9"/>
        <v>1231</v>
      </c>
      <c r="AI20" s="50">
        <f t="shared" si="8"/>
        <v>194.59374012013913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11270209</v>
      </c>
      <c r="AQ20" s="107">
        <f t="shared" si="1"/>
        <v>0</v>
      </c>
      <c r="AR20" s="53">
        <v>1.25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132</v>
      </c>
      <c r="P21" s="103">
        <v>146</v>
      </c>
      <c r="Q21" s="103">
        <v>18349046</v>
      </c>
      <c r="R21" s="46">
        <f t="shared" si="4"/>
        <v>5887</v>
      </c>
      <c r="S21" s="47">
        <f t="shared" si="5"/>
        <v>141.28800000000001</v>
      </c>
      <c r="T21" s="47">
        <f t="shared" si="6"/>
        <v>5.8869999999999996</v>
      </c>
      <c r="U21" s="104">
        <v>7.2</v>
      </c>
      <c r="V21" s="104">
        <f t="shared" si="7"/>
        <v>7.2</v>
      </c>
      <c r="W21" s="105" t="s">
        <v>127</v>
      </c>
      <c r="X21" s="107">
        <v>1037</v>
      </c>
      <c r="Y21" s="107">
        <v>0</v>
      </c>
      <c r="Z21" s="107">
        <v>1187</v>
      </c>
      <c r="AA21" s="107">
        <v>1185</v>
      </c>
      <c r="AB21" s="107">
        <v>1186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50318762</v>
      </c>
      <c r="AH21" s="49">
        <f t="shared" si="9"/>
        <v>1150</v>
      </c>
      <c r="AI21" s="50">
        <f t="shared" si="8"/>
        <v>195.34567691523696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11270209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144</v>
      </c>
      <c r="Q22" s="103">
        <v>18355224</v>
      </c>
      <c r="R22" s="46">
        <f t="shared" si="4"/>
        <v>6178</v>
      </c>
      <c r="S22" s="47">
        <f t="shared" si="5"/>
        <v>148.27199999999999</v>
      </c>
      <c r="T22" s="47">
        <f t="shared" si="6"/>
        <v>6.1779999999999999</v>
      </c>
      <c r="U22" s="104">
        <v>6.6</v>
      </c>
      <c r="V22" s="104">
        <f t="shared" si="7"/>
        <v>6.6</v>
      </c>
      <c r="W22" s="105" t="s">
        <v>127</v>
      </c>
      <c r="X22" s="107">
        <v>1037</v>
      </c>
      <c r="Y22" s="107">
        <v>0</v>
      </c>
      <c r="Z22" s="107">
        <v>1187</v>
      </c>
      <c r="AA22" s="107">
        <v>1185</v>
      </c>
      <c r="AB22" s="107">
        <v>1186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50319972</v>
      </c>
      <c r="AH22" s="49">
        <f t="shared" si="9"/>
        <v>1210</v>
      </c>
      <c r="AI22" s="50">
        <f t="shared" si="8"/>
        <v>195.85626416315961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11270209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149</v>
      </c>
      <c r="Q23" s="103">
        <v>18361197</v>
      </c>
      <c r="R23" s="46">
        <f t="shared" si="4"/>
        <v>5973</v>
      </c>
      <c r="S23" s="47">
        <f t="shared" si="5"/>
        <v>143.352</v>
      </c>
      <c r="T23" s="47">
        <f t="shared" si="6"/>
        <v>5.9729999999999999</v>
      </c>
      <c r="U23" s="104">
        <v>6.2</v>
      </c>
      <c r="V23" s="104">
        <f t="shared" si="7"/>
        <v>6.2</v>
      </c>
      <c r="W23" s="105" t="s">
        <v>127</v>
      </c>
      <c r="X23" s="107">
        <v>1037</v>
      </c>
      <c r="Y23" s="107">
        <v>0</v>
      </c>
      <c r="Z23" s="107">
        <v>1187</v>
      </c>
      <c r="AA23" s="107">
        <v>1185</v>
      </c>
      <c r="AB23" s="107">
        <v>1186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50321145</v>
      </c>
      <c r="AH23" s="49">
        <f t="shared" si="9"/>
        <v>1173</v>
      </c>
      <c r="AI23" s="50">
        <f t="shared" si="8"/>
        <v>196.38372677046712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11270209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132</v>
      </c>
      <c r="P24" s="103">
        <v>134</v>
      </c>
      <c r="Q24" s="103">
        <v>18367359</v>
      </c>
      <c r="R24" s="46">
        <f t="shared" si="4"/>
        <v>6162</v>
      </c>
      <c r="S24" s="47">
        <f t="shared" si="5"/>
        <v>147.88800000000001</v>
      </c>
      <c r="T24" s="47">
        <f t="shared" si="6"/>
        <v>6.1619999999999999</v>
      </c>
      <c r="U24" s="104">
        <v>5.8</v>
      </c>
      <c r="V24" s="104">
        <f t="shared" si="7"/>
        <v>5.8</v>
      </c>
      <c r="W24" s="105" t="s">
        <v>127</v>
      </c>
      <c r="X24" s="107">
        <v>1015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50322403</v>
      </c>
      <c r="AH24" s="49">
        <f>IF(ISBLANK(AG24),"-",AG24-AG23)</f>
        <v>1258</v>
      </c>
      <c r="AI24" s="50">
        <f t="shared" si="8"/>
        <v>204.15449529373581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11270209</v>
      </c>
      <c r="AQ24" s="107">
        <f t="shared" si="1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136</v>
      </c>
      <c r="Q25" s="103">
        <v>18373327</v>
      </c>
      <c r="R25" s="46">
        <f t="shared" si="4"/>
        <v>5968</v>
      </c>
      <c r="S25" s="47">
        <f t="shared" si="5"/>
        <v>143.232</v>
      </c>
      <c r="T25" s="47">
        <f t="shared" si="6"/>
        <v>5.968</v>
      </c>
      <c r="U25" s="104">
        <v>5.5</v>
      </c>
      <c r="V25" s="104">
        <f t="shared" si="7"/>
        <v>5.5</v>
      </c>
      <c r="W25" s="105" t="s">
        <v>127</v>
      </c>
      <c r="X25" s="107">
        <v>1004</v>
      </c>
      <c r="Y25" s="107">
        <v>0</v>
      </c>
      <c r="Z25" s="107">
        <v>1188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50323599</v>
      </c>
      <c r="AH25" s="49">
        <f t="shared" si="9"/>
        <v>1196</v>
      </c>
      <c r="AI25" s="50">
        <f t="shared" si="8"/>
        <v>200.40214477211796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11270209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131</v>
      </c>
      <c r="P26" s="103">
        <v>130</v>
      </c>
      <c r="Q26" s="103">
        <v>18379141</v>
      </c>
      <c r="R26" s="46">
        <f t="shared" si="4"/>
        <v>5814</v>
      </c>
      <c r="S26" s="47">
        <f t="shared" si="5"/>
        <v>139.536</v>
      </c>
      <c r="T26" s="47">
        <f t="shared" si="6"/>
        <v>5.8140000000000001</v>
      </c>
      <c r="U26" s="104">
        <v>5.3</v>
      </c>
      <c r="V26" s="104">
        <f t="shared" si="7"/>
        <v>5.3</v>
      </c>
      <c r="W26" s="105" t="s">
        <v>127</v>
      </c>
      <c r="X26" s="107">
        <v>1005</v>
      </c>
      <c r="Y26" s="107">
        <v>0</v>
      </c>
      <c r="Z26" s="107">
        <v>1187</v>
      </c>
      <c r="AA26" s="107">
        <v>1185</v>
      </c>
      <c r="AB26" s="107">
        <v>1186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50324772</v>
      </c>
      <c r="AH26" s="49">
        <f t="shared" si="9"/>
        <v>1173</v>
      </c>
      <c r="AI26" s="50">
        <f t="shared" si="8"/>
        <v>201.75438596491227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11270209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134</v>
      </c>
      <c r="Q27" s="103">
        <v>18384987</v>
      </c>
      <c r="R27" s="46">
        <f t="shared" si="4"/>
        <v>5846</v>
      </c>
      <c r="S27" s="47">
        <f t="shared" si="5"/>
        <v>140.304</v>
      </c>
      <c r="T27" s="47">
        <f t="shared" si="6"/>
        <v>5.8460000000000001</v>
      </c>
      <c r="U27" s="104">
        <v>5.0999999999999996</v>
      </c>
      <c r="V27" s="104">
        <f t="shared" si="7"/>
        <v>5.0999999999999996</v>
      </c>
      <c r="W27" s="105" t="s">
        <v>127</v>
      </c>
      <c r="X27" s="107">
        <v>1006</v>
      </c>
      <c r="Y27" s="107">
        <v>0</v>
      </c>
      <c r="Z27" s="107">
        <v>1187</v>
      </c>
      <c r="AA27" s="107">
        <v>1185</v>
      </c>
      <c r="AB27" s="107">
        <v>1185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50325923</v>
      </c>
      <c r="AH27" s="49">
        <f>IF(ISBLANK(AG27),"-",AG27-AG26)</f>
        <v>1151</v>
      </c>
      <c r="AI27" s="50">
        <f t="shared" si="8"/>
        <v>196.88676017789942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11270209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132</v>
      </c>
      <c r="P28" s="103">
        <v>133</v>
      </c>
      <c r="Q28" s="103">
        <v>18390957</v>
      </c>
      <c r="R28" s="46">
        <f t="shared" si="4"/>
        <v>5970</v>
      </c>
      <c r="S28" s="47">
        <f t="shared" si="5"/>
        <v>143.28</v>
      </c>
      <c r="T28" s="47">
        <f t="shared" si="6"/>
        <v>5.97</v>
      </c>
      <c r="U28" s="104">
        <v>4.8</v>
      </c>
      <c r="V28" s="104">
        <f t="shared" si="7"/>
        <v>4.8</v>
      </c>
      <c r="W28" s="105" t="s">
        <v>127</v>
      </c>
      <c r="X28" s="107">
        <v>1005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50327078</v>
      </c>
      <c r="AH28" s="49">
        <f t="shared" si="9"/>
        <v>1155</v>
      </c>
      <c r="AI28" s="50">
        <f t="shared" si="8"/>
        <v>193.4673366834171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11270209</v>
      </c>
      <c r="AQ28" s="107">
        <f t="shared" si="1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132</v>
      </c>
      <c r="P29" s="103">
        <v>135</v>
      </c>
      <c r="Q29" s="103">
        <v>18396662</v>
      </c>
      <c r="R29" s="46">
        <f t="shared" si="4"/>
        <v>5705</v>
      </c>
      <c r="S29" s="47">
        <f t="shared" si="5"/>
        <v>136.91999999999999</v>
      </c>
      <c r="T29" s="47">
        <f t="shared" si="6"/>
        <v>5.7050000000000001</v>
      </c>
      <c r="U29" s="104">
        <v>4.5999999999999996</v>
      </c>
      <c r="V29" s="104">
        <f t="shared" si="7"/>
        <v>4.5999999999999996</v>
      </c>
      <c r="W29" s="105" t="s">
        <v>127</v>
      </c>
      <c r="X29" s="107">
        <v>1004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50328236</v>
      </c>
      <c r="AH29" s="49">
        <f t="shared" si="9"/>
        <v>1158</v>
      </c>
      <c r="AI29" s="50">
        <f t="shared" si="8"/>
        <v>202.97984224364592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11270209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132</v>
      </c>
      <c r="P30" s="103">
        <v>133</v>
      </c>
      <c r="Q30" s="103">
        <v>18402420</v>
      </c>
      <c r="R30" s="46">
        <f t="shared" si="4"/>
        <v>5758</v>
      </c>
      <c r="S30" s="47">
        <f t="shared" si="5"/>
        <v>138.19200000000001</v>
      </c>
      <c r="T30" s="47">
        <f t="shared" si="6"/>
        <v>5.758</v>
      </c>
      <c r="U30" s="104">
        <v>4.3</v>
      </c>
      <c r="V30" s="104">
        <f t="shared" si="7"/>
        <v>4.3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50329402</v>
      </c>
      <c r="AH30" s="49">
        <f t="shared" si="9"/>
        <v>1166</v>
      </c>
      <c r="AI30" s="50">
        <f t="shared" si="8"/>
        <v>202.50086835706841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11270209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129</v>
      </c>
      <c r="P31" s="103">
        <v>137</v>
      </c>
      <c r="Q31" s="103">
        <v>18408291</v>
      </c>
      <c r="R31" s="46">
        <f t="shared" si="4"/>
        <v>5871</v>
      </c>
      <c r="S31" s="47">
        <f t="shared" si="5"/>
        <v>140.904</v>
      </c>
      <c r="T31" s="47">
        <f t="shared" si="6"/>
        <v>5.8710000000000004</v>
      </c>
      <c r="U31" s="104">
        <v>3.8</v>
      </c>
      <c r="V31" s="104">
        <f t="shared" si="7"/>
        <v>3.8</v>
      </c>
      <c r="W31" s="105" t="s">
        <v>127</v>
      </c>
      <c r="X31" s="107">
        <v>1046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50330577</v>
      </c>
      <c r="AH31" s="49">
        <f t="shared" si="9"/>
        <v>1175</v>
      </c>
      <c r="AI31" s="50">
        <f t="shared" si="8"/>
        <v>200.136262987566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11270209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125</v>
      </c>
      <c r="P32" s="103">
        <v>127</v>
      </c>
      <c r="Q32" s="103">
        <v>18413828</v>
      </c>
      <c r="R32" s="46">
        <f t="shared" si="4"/>
        <v>5537</v>
      </c>
      <c r="S32" s="47">
        <f t="shared" si="5"/>
        <v>132.88800000000001</v>
      </c>
      <c r="T32" s="47">
        <f t="shared" si="6"/>
        <v>5.5369999999999999</v>
      </c>
      <c r="U32" s="104">
        <v>3.5</v>
      </c>
      <c r="V32" s="104">
        <f t="shared" si="7"/>
        <v>3.5</v>
      </c>
      <c r="W32" s="105" t="s">
        <v>127</v>
      </c>
      <c r="X32" s="107">
        <v>1046</v>
      </c>
      <c r="Y32" s="107">
        <v>0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50331690</v>
      </c>
      <c r="AH32" s="49">
        <f t="shared" si="9"/>
        <v>1113</v>
      </c>
      <c r="AI32" s="50">
        <f t="shared" si="8"/>
        <v>201.01137800252846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11270209</v>
      </c>
      <c r="AQ32" s="107">
        <f t="shared" si="1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129</v>
      </c>
      <c r="P33" s="103">
        <v>120</v>
      </c>
      <c r="Q33" s="103">
        <v>18419340</v>
      </c>
      <c r="R33" s="46">
        <f t="shared" si="4"/>
        <v>5512</v>
      </c>
      <c r="S33" s="47">
        <f t="shared" si="5"/>
        <v>132.28800000000001</v>
      </c>
      <c r="T33" s="47">
        <f t="shared" si="6"/>
        <v>5.5119999999999996</v>
      </c>
      <c r="U33" s="104">
        <v>3.6</v>
      </c>
      <c r="V33" s="104">
        <f t="shared" si="7"/>
        <v>3.6</v>
      </c>
      <c r="W33" s="105" t="s">
        <v>131</v>
      </c>
      <c r="X33" s="107">
        <v>0</v>
      </c>
      <c r="Y33" s="107">
        <v>0</v>
      </c>
      <c r="Z33" s="107">
        <v>1167</v>
      </c>
      <c r="AA33" s="107">
        <v>1185</v>
      </c>
      <c r="AB33" s="107">
        <v>1167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50332816</v>
      </c>
      <c r="AH33" s="49">
        <f t="shared" si="9"/>
        <v>1126</v>
      </c>
      <c r="AI33" s="50">
        <f t="shared" si="8"/>
        <v>204.28156748911468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11270308</v>
      </c>
      <c r="AQ33" s="107">
        <f t="shared" si="1"/>
        <v>99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129</v>
      </c>
      <c r="P34" s="103">
        <v>116</v>
      </c>
      <c r="Q34" s="103">
        <v>18424322</v>
      </c>
      <c r="R34" s="46">
        <f t="shared" si="4"/>
        <v>4982</v>
      </c>
      <c r="S34" s="47">
        <f t="shared" si="5"/>
        <v>119.568</v>
      </c>
      <c r="T34" s="47">
        <f t="shared" si="6"/>
        <v>4.9820000000000002</v>
      </c>
      <c r="U34" s="104">
        <v>3.9</v>
      </c>
      <c r="V34" s="104">
        <f t="shared" si="7"/>
        <v>3.9</v>
      </c>
      <c r="W34" s="105" t="s">
        <v>131</v>
      </c>
      <c r="X34" s="107">
        <v>0</v>
      </c>
      <c r="Y34" s="107">
        <v>0</v>
      </c>
      <c r="Z34" s="107">
        <v>1167</v>
      </c>
      <c r="AA34" s="107">
        <v>1185</v>
      </c>
      <c r="AB34" s="107">
        <v>1167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50333824</v>
      </c>
      <c r="AH34" s="49">
        <f t="shared" si="9"/>
        <v>1008</v>
      </c>
      <c r="AI34" s="50">
        <f t="shared" si="8"/>
        <v>202.32838217583299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11270624</v>
      </c>
      <c r="AQ34" s="107">
        <f t="shared" si="1"/>
        <v>316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133914</v>
      </c>
      <c r="S35" s="65">
        <f>AVERAGE(S11:S34)</f>
        <v>133.91400000000002</v>
      </c>
      <c r="T35" s="65">
        <f>SUM(T11:T34)</f>
        <v>133.91399999999999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27010</v>
      </c>
      <c r="AH35" s="67">
        <f>SUM(AH11:AH34)</f>
        <v>27010</v>
      </c>
      <c r="AI35" s="68">
        <f>$AH$35/$T35</f>
        <v>201.69661125797154</v>
      </c>
      <c r="AJ35" s="95"/>
      <c r="AK35" s="95"/>
      <c r="AL35" s="95"/>
      <c r="AM35" s="95"/>
      <c r="AN35" s="95"/>
      <c r="AO35" s="69"/>
      <c r="AP35" s="70">
        <f>AP34-AP10</f>
        <v>2370</v>
      </c>
      <c r="AQ35" s="71">
        <f>SUM(AQ11:AQ34)</f>
        <v>2370</v>
      </c>
      <c r="AR35" s="72">
        <f>AVERAGE(AR11:AR34)</f>
        <v>1.1683333333333332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165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191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211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440" priority="36" operator="containsText" text="N/A">
      <formula>NOT(ISERROR(SEARCH("N/A",X11)))</formula>
    </cfRule>
    <cfRule type="cellIs" dxfId="439" priority="49" operator="equal">
      <formula>0</formula>
    </cfRule>
  </conditionalFormatting>
  <conditionalFormatting sqref="AC11:AE34 X11:Y34 AA11:AA34">
    <cfRule type="cellIs" dxfId="438" priority="48" operator="greaterThanOrEqual">
      <formula>1185</formula>
    </cfRule>
  </conditionalFormatting>
  <conditionalFormatting sqref="AC11:AE34 X11:Y34 AA11:AA34">
    <cfRule type="cellIs" dxfId="437" priority="47" operator="between">
      <formula>0.1</formula>
      <formula>1184</formula>
    </cfRule>
  </conditionalFormatting>
  <conditionalFormatting sqref="X8">
    <cfRule type="cellIs" dxfId="436" priority="46" operator="equal">
      <formula>0</formula>
    </cfRule>
  </conditionalFormatting>
  <conditionalFormatting sqref="X8">
    <cfRule type="cellIs" dxfId="435" priority="45" operator="greaterThan">
      <formula>1179</formula>
    </cfRule>
  </conditionalFormatting>
  <conditionalFormatting sqref="X8">
    <cfRule type="cellIs" dxfId="434" priority="44" operator="greaterThan">
      <formula>99</formula>
    </cfRule>
  </conditionalFormatting>
  <conditionalFormatting sqref="X8">
    <cfRule type="cellIs" dxfId="433" priority="43" operator="greaterThan">
      <formula>0.99</formula>
    </cfRule>
  </conditionalFormatting>
  <conditionalFormatting sqref="AB8">
    <cfRule type="cellIs" dxfId="432" priority="42" operator="equal">
      <formula>0</formula>
    </cfRule>
  </conditionalFormatting>
  <conditionalFormatting sqref="AB8">
    <cfRule type="cellIs" dxfId="431" priority="41" operator="greaterThan">
      <formula>1179</formula>
    </cfRule>
  </conditionalFormatting>
  <conditionalFormatting sqref="AB8">
    <cfRule type="cellIs" dxfId="430" priority="40" operator="greaterThan">
      <formula>99</formula>
    </cfRule>
  </conditionalFormatting>
  <conditionalFormatting sqref="AB8">
    <cfRule type="cellIs" dxfId="429" priority="39" operator="greaterThan">
      <formula>0.99</formula>
    </cfRule>
  </conditionalFormatting>
  <conditionalFormatting sqref="AH11:AH31">
    <cfRule type="cellIs" dxfId="428" priority="37" operator="greaterThan">
      <formula>$AH$8</formula>
    </cfRule>
    <cfRule type="cellIs" dxfId="427" priority="38" operator="greaterThan">
      <formula>$AH$8</formula>
    </cfRule>
  </conditionalFormatting>
  <conditionalFormatting sqref="AB11:AB34">
    <cfRule type="containsText" dxfId="426" priority="32" operator="containsText" text="N/A">
      <formula>NOT(ISERROR(SEARCH("N/A",AB11)))</formula>
    </cfRule>
    <cfRule type="cellIs" dxfId="425" priority="35" operator="equal">
      <formula>0</formula>
    </cfRule>
  </conditionalFormatting>
  <conditionalFormatting sqref="AB11:AB34">
    <cfRule type="cellIs" dxfId="424" priority="34" operator="greaterThanOrEqual">
      <formula>1185</formula>
    </cfRule>
  </conditionalFormatting>
  <conditionalFormatting sqref="AB11:AB34">
    <cfRule type="cellIs" dxfId="423" priority="33" operator="between">
      <formula>0.1</formula>
      <formula>1184</formula>
    </cfRule>
  </conditionalFormatting>
  <conditionalFormatting sqref="AN11:AO11 AN12:AN35 AO12:AO34">
    <cfRule type="cellIs" dxfId="422" priority="31" operator="equal">
      <formula>0</formula>
    </cfRule>
  </conditionalFormatting>
  <conditionalFormatting sqref="AN11:AO11 AN12:AN35 AO12:AO34">
    <cfRule type="cellIs" dxfId="421" priority="30" operator="greaterThan">
      <formula>1179</formula>
    </cfRule>
  </conditionalFormatting>
  <conditionalFormatting sqref="AN11:AO11 AN12:AN35 AO12:AO34">
    <cfRule type="cellIs" dxfId="420" priority="29" operator="greaterThan">
      <formula>99</formula>
    </cfRule>
  </conditionalFormatting>
  <conditionalFormatting sqref="AN11:AO11 AN12:AN35 AO12:AO34">
    <cfRule type="cellIs" dxfId="419" priority="28" operator="greaterThan">
      <formula>0.99</formula>
    </cfRule>
  </conditionalFormatting>
  <conditionalFormatting sqref="AQ11:AQ34">
    <cfRule type="cellIs" dxfId="418" priority="27" operator="equal">
      <formula>0</formula>
    </cfRule>
  </conditionalFormatting>
  <conditionalFormatting sqref="AQ11:AQ34">
    <cfRule type="cellIs" dxfId="417" priority="26" operator="greaterThan">
      <formula>1179</formula>
    </cfRule>
  </conditionalFormatting>
  <conditionalFormatting sqref="AQ11:AQ34">
    <cfRule type="cellIs" dxfId="416" priority="25" operator="greaterThan">
      <formula>99</formula>
    </cfRule>
  </conditionalFormatting>
  <conditionalFormatting sqref="AQ11:AQ34">
    <cfRule type="cellIs" dxfId="415" priority="24" operator="greaterThan">
      <formula>0.99</formula>
    </cfRule>
  </conditionalFormatting>
  <conditionalFormatting sqref="Z11:Z34">
    <cfRule type="containsText" dxfId="414" priority="20" operator="containsText" text="N/A">
      <formula>NOT(ISERROR(SEARCH("N/A",Z11)))</formula>
    </cfRule>
    <cfRule type="cellIs" dxfId="413" priority="23" operator="equal">
      <formula>0</formula>
    </cfRule>
  </conditionalFormatting>
  <conditionalFormatting sqref="Z11:Z34">
    <cfRule type="cellIs" dxfId="412" priority="22" operator="greaterThanOrEqual">
      <formula>1185</formula>
    </cfRule>
  </conditionalFormatting>
  <conditionalFormatting sqref="Z11:Z34">
    <cfRule type="cellIs" dxfId="411" priority="21" operator="between">
      <formula>0.1</formula>
      <formula>1184</formula>
    </cfRule>
  </conditionalFormatting>
  <conditionalFormatting sqref="AJ11:AN35">
    <cfRule type="cellIs" dxfId="410" priority="19" operator="equal">
      <formula>0</formula>
    </cfRule>
  </conditionalFormatting>
  <conditionalFormatting sqref="AJ11:AN35">
    <cfRule type="cellIs" dxfId="409" priority="18" operator="greaterThan">
      <formula>1179</formula>
    </cfRule>
  </conditionalFormatting>
  <conditionalFormatting sqref="AJ11:AN35">
    <cfRule type="cellIs" dxfId="408" priority="17" operator="greaterThan">
      <formula>99</formula>
    </cfRule>
  </conditionalFormatting>
  <conditionalFormatting sqref="AJ11:AN35">
    <cfRule type="cellIs" dxfId="407" priority="16" operator="greaterThan">
      <formula>0.99</formula>
    </cfRule>
  </conditionalFormatting>
  <conditionalFormatting sqref="AP11:AP34">
    <cfRule type="cellIs" dxfId="406" priority="15" operator="equal">
      <formula>0</formula>
    </cfRule>
  </conditionalFormatting>
  <conditionalFormatting sqref="AP11:AP34">
    <cfRule type="cellIs" dxfId="405" priority="14" operator="greaterThan">
      <formula>1179</formula>
    </cfRule>
  </conditionalFormatting>
  <conditionalFormatting sqref="AP11:AP34">
    <cfRule type="cellIs" dxfId="404" priority="13" operator="greaterThan">
      <formula>99</formula>
    </cfRule>
  </conditionalFormatting>
  <conditionalFormatting sqref="AP11:AP34">
    <cfRule type="cellIs" dxfId="403" priority="12" operator="greaterThan">
      <formula>0.99</formula>
    </cfRule>
  </conditionalFormatting>
  <conditionalFormatting sqref="AH32:AH34">
    <cfRule type="cellIs" dxfId="402" priority="10" operator="greaterThan">
      <formula>$AH$8</formula>
    </cfRule>
    <cfRule type="cellIs" dxfId="401" priority="11" operator="greaterThan">
      <formula>$AH$8</formula>
    </cfRule>
  </conditionalFormatting>
  <conditionalFormatting sqref="AI11:AI34">
    <cfRule type="cellIs" dxfId="400" priority="9" operator="greaterThan">
      <formula>$AI$8</formula>
    </cfRule>
  </conditionalFormatting>
  <conditionalFormatting sqref="AL32:AN34 AL11:AL31 AK17:AL34">
    <cfRule type="cellIs" dxfId="399" priority="8" operator="equal">
      <formula>0</formula>
    </cfRule>
  </conditionalFormatting>
  <conditionalFormatting sqref="AL32:AN34 AL11:AL31 AK17:AL34">
    <cfRule type="cellIs" dxfId="398" priority="7" operator="greaterThan">
      <formula>1179</formula>
    </cfRule>
  </conditionalFormatting>
  <conditionalFormatting sqref="AL32:AN34 AL11:AL31 AK17:AL34">
    <cfRule type="cellIs" dxfId="397" priority="6" operator="greaterThan">
      <formula>99</formula>
    </cfRule>
  </conditionalFormatting>
  <conditionalFormatting sqref="AL32:AN34 AL11:AL31 AK17:AL34">
    <cfRule type="cellIs" dxfId="396" priority="5" operator="greaterThan">
      <formula>0.99</formula>
    </cfRule>
  </conditionalFormatting>
  <conditionalFormatting sqref="AM16:AM34">
    <cfRule type="cellIs" dxfId="395" priority="4" operator="equal">
      <formula>0</formula>
    </cfRule>
  </conditionalFormatting>
  <conditionalFormatting sqref="AM16:AM34">
    <cfRule type="cellIs" dxfId="394" priority="3" operator="greaterThan">
      <formula>1179</formula>
    </cfRule>
  </conditionalFormatting>
  <conditionalFormatting sqref="AM16:AM34">
    <cfRule type="cellIs" dxfId="393" priority="2" operator="greaterThan">
      <formula>99</formula>
    </cfRule>
  </conditionalFormatting>
  <conditionalFormatting sqref="AM16:AM34">
    <cfRule type="cellIs" dxfId="39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7030A0"/>
  </sheetPr>
  <dimension ref="A2:AY95"/>
  <sheetViews>
    <sheetView showGridLines="0" showWhiteSpace="0" topLeftCell="A37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213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209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42636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26892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22'!Q34</f>
        <v>18424322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22'!AG34</f>
        <v>50333824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22'!AP34</f>
        <v>11270624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136</v>
      </c>
      <c r="P11" s="103">
        <v>107</v>
      </c>
      <c r="Q11" s="103">
        <v>18429402</v>
      </c>
      <c r="R11" s="46">
        <f>IF(ISBLANK(Q11),"-",Q11-Q10)</f>
        <v>5080</v>
      </c>
      <c r="S11" s="47">
        <f>R11*24/1000</f>
        <v>121.92</v>
      </c>
      <c r="T11" s="47">
        <f>R11/1000</f>
        <v>5.08</v>
      </c>
      <c r="U11" s="104">
        <v>4.7</v>
      </c>
      <c r="V11" s="104">
        <f>U11</f>
        <v>4.7</v>
      </c>
      <c r="W11" s="105" t="s">
        <v>131</v>
      </c>
      <c r="X11" s="107">
        <v>0</v>
      </c>
      <c r="Y11" s="107">
        <v>0</v>
      </c>
      <c r="Z11" s="107">
        <v>1146</v>
      </c>
      <c r="AA11" s="107">
        <v>1185</v>
      </c>
      <c r="AB11" s="107">
        <v>1146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50334874</v>
      </c>
      <c r="AH11" s="49">
        <f>IF(ISBLANK(AG11),"-",AG11-AG10)</f>
        <v>1050</v>
      </c>
      <c r="AI11" s="50">
        <f>AH11/T11</f>
        <v>206.69291338582676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11271342</v>
      </c>
      <c r="AQ11" s="107">
        <f t="shared" ref="AQ11:AQ34" si="1">AP11-AP10</f>
        <v>718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104</v>
      </c>
      <c r="Q12" s="103">
        <v>18434176</v>
      </c>
      <c r="R12" s="46">
        <f t="shared" ref="R12:R34" si="4">IF(ISBLANK(Q12),"-",Q12-Q11)</f>
        <v>4774</v>
      </c>
      <c r="S12" s="47">
        <f t="shared" ref="S12:S34" si="5">R12*24/1000</f>
        <v>114.57599999999999</v>
      </c>
      <c r="T12" s="47">
        <f t="shared" ref="T12:T34" si="6">R12/1000</f>
        <v>4.774</v>
      </c>
      <c r="U12" s="104">
        <v>5.7</v>
      </c>
      <c r="V12" s="104">
        <f t="shared" ref="V12:V34" si="7">U12</f>
        <v>5.7</v>
      </c>
      <c r="W12" s="105" t="s">
        <v>131</v>
      </c>
      <c r="X12" s="107">
        <v>0</v>
      </c>
      <c r="Y12" s="107">
        <v>0</v>
      </c>
      <c r="Z12" s="107">
        <v>1127</v>
      </c>
      <c r="AA12" s="107">
        <v>1185</v>
      </c>
      <c r="AB12" s="107">
        <v>1127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50335858</v>
      </c>
      <c r="AH12" s="49">
        <f>IF(ISBLANK(AG12),"-",AG12-AG11)</f>
        <v>984</v>
      </c>
      <c r="AI12" s="50">
        <f t="shared" ref="AI12:AI34" si="8">AH12/T12</f>
        <v>206.1164641809803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11272196</v>
      </c>
      <c r="AQ12" s="107">
        <f>AP12-AP11</f>
        <v>854</v>
      </c>
      <c r="AR12" s="110">
        <v>1.1200000000000001</v>
      </c>
      <c r="AS12" s="52" t="s">
        <v>113</v>
      </c>
      <c r="AV12" s="39" t="s">
        <v>92</v>
      </c>
      <c r="AW12" s="39" t="s">
        <v>93</v>
      </c>
      <c r="AY12" s="80" t="s">
        <v>209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127</v>
      </c>
      <c r="P13" s="103">
        <v>105</v>
      </c>
      <c r="Q13" s="103">
        <v>18438762</v>
      </c>
      <c r="R13" s="46">
        <f t="shared" si="4"/>
        <v>4586</v>
      </c>
      <c r="S13" s="47">
        <f t="shared" si="5"/>
        <v>110.06399999999999</v>
      </c>
      <c r="T13" s="47">
        <f t="shared" si="6"/>
        <v>4.5860000000000003</v>
      </c>
      <c r="U13" s="104">
        <v>6.8</v>
      </c>
      <c r="V13" s="104">
        <f t="shared" si="7"/>
        <v>6.8</v>
      </c>
      <c r="W13" s="105" t="s">
        <v>131</v>
      </c>
      <c r="X13" s="107">
        <v>0</v>
      </c>
      <c r="Y13" s="107">
        <v>0</v>
      </c>
      <c r="Z13" s="107">
        <v>1097</v>
      </c>
      <c r="AA13" s="107">
        <v>1185</v>
      </c>
      <c r="AB13" s="107">
        <v>1097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50336788</v>
      </c>
      <c r="AH13" s="49">
        <f>IF(ISBLANK(AG13),"-",AG13-AG12)</f>
        <v>930</v>
      </c>
      <c r="AI13" s="50">
        <f t="shared" si="8"/>
        <v>202.7911033580462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11273056</v>
      </c>
      <c r="AQ13" s="107">
        <f t="shared" si="1"/>
        <v>860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120</v>
      </c>
      <c r="P14" s="103">
        <v>110</v>
      </c>
      <c r="Q14" s="103">
        <v>18442962</v>
      </c>
      <c r="R14" s="46">
        <f t="shared" si="4"/>
        <v>4200</v>
      </c>
      <c r="S14" s="47">
        <f t="shared" si="5"/>
        <v>100.8</v>
      </c>
      <c r="T14" s="47">
        <f t="shared" si="6"/>
        <v>4.2</v>
      </c>
      <c r="U14" s="104">
        <v>8.8000000000000007</v>
      </c>
      <c r="V14" s="104">
        <f t="shared" si="7"/>
        <v>8.8000000000000007</v>
      </c>
      <c r="W14" s="105" t="s">
        <v>131</v>
      </c>
      <c r="X14" s="107">
        <v>0</v>
      </c>
      <c r="Y14" s="107">
        <v>0</v>
      </c>
      <c r="Z14" s="107">
        <v>1097</v>
      </c>
      <c r="AA14" s="107">
        <v>1185</v>
      </c>
      <c r="AB14" s="107">
        <v>1097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50337742</v>
      </c>
      <c r="AH14" s="49">
        <f t="shared" ref="AH14:AH34" si="9">IF(ISBLANK(AG14),"-",AG14-AG13)</f>
        <v>954</v>
      </c>
      <c r="AI14" s="50">
        <f t="shared" si="8"/>
        <v>227.14285714285714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11273386</v>
      </c>
      <c r="AQ14" s="107">
        <f>AP14-AP13</f>
        <v>330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127</v>
      </c>
      <c r="P15" s="103">
        <v>116</v>
      </c>
      <c r="Q15" s="103">
        <v>18447202</v>
      </c>
      <c r="R15" s="46">
        <f t="shared" si="4"/>
        <v>4240</v>
      </c>
      <c r="S15" s="47">
        <f t="shared" si="5"/>
        <v>101.76</v>
      </c>
      <c r="T15" s="47">
        <f t="shared" si="6"/>
        <v>4.24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1147</v>
      </c>
      <c r="AA15" s="107">
        <v>1185</v>
      </c>
      <c r="AB15" s="107">
        <v>1147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50338696</v>
      </c>
      <c r="AH15" s="49">
        <f t="shared" si="9"/>
        <v>954</v>
      </c>
      <c r="AI15" s="50">
        <f t="shared" si="8"/>
        <v>225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11273409</v>
      </c>
      <c r="AQ15" s="107">
        <f>AP15-AP14</f>
        <v>23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144</v>
      </c>
      <c r="P16" s="103">
        <v>136</v>
      </c>
      <c r="Q16" s="103">
        <v>18453254</v>
      </c>
      <c r="R16" s="46">
        <f t="shared" si="4"/>
        <v>6052</v>
      </c>
      <c r="S16" s="47">
        <f t="shared" si="5"/>
        <v>145.24799999999999</v>
      </c>
      <c r="T16" s="47">
        <f t="shared" si="6"/>
        <v>6.0519999999999996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50339869</v>
      </c>
      <c r="AH16" s="49">
        <f t="shared" si="9"/>
        <v>1173</v>
      </c>
      <c r="AI16" s="50">
        <f t="shared" si="8"/>
        <v>193.82022471910113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11273409</v>
      </c>
      <c r="AQ16" s="107">
        <f>AP16-AP15</f>
        <v>0</v>
      </c>
      <c r="AR16" s="53">
        <v>1.08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132</v>
      </c>
      <c r="P17" s="103">
        <v>145</v>
      </c>
      <c r="Q17" s="103">
        <v>18459376</v>
      </c>
      <c r="R17" s="46">
        <f t="shared" si="4"/>
        <v>6122</v>
      </c>
      <c r="S17" s="47">
        <f t="shared" si="5"/>
        <v>146.928</v>
      </c>
      <c r="T17" s="47">
        <f t="shared" si="6"/>
        <v>6.1219999999999999</v>
      </c>
      <c r="U17" s="104">
        <v>9.3000000000000007</v>
      </c>
      <c r="V17" s="104">
        <f t="shared" si="7"/>
        <v>9.3000000000000007</v>
      </c>
      <c r="W17" s="105" t="s">
        <v>189</v>
      </c>
      <c r="X17" s="107">
        <v>0</v>
      </c>
      <c r="Y17" s="107">
        <v>1006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50341132</v>
      </c>
      <c r="AH17" s="49">
        <f t="shared" si="9"/>
        <v>1263</v>
      </c>
      <c r="AI17" s="50">
        <f t="shared" si="8"/>
        <v>206.30512904279647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11273409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137</v>
      </c>
      <c r="P18" s="103">
        <v>140</v>
      </c>
      <c r="Q18" s="103">
        <v>18465481</v>
      </c>
      <c r="R18" s="46">
        <f t="shared" si="4"/>
        <v>6105</v>
      </c>
      <c r="S18" s="47">
        <f t="shared" si="5"/>
        <v>146.52000000000001</v>
      </c>
      <c r="T18" s="47">
        <f t="shared" si="6"/>
        <v>6.1050000000000004</v>
      </c>
      <c r="U18" s="104">
        <v>8.6999999999999993</v>
      </c>
      <c r="V18" s="104">
        <f t="shared" si="7"/>
        <v>8.6999999999999993</v>
      </c>
      <c r="W18" s="105" t="s">
        <v>189</v>
      </c>
      <c r="X18" s="107">
        <v>0</v>
      </c>
      <c r="Y18" s="107">
        <v>1006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50342271</v>
      </c>
      <c r="AH18" s="49">
        <f t="shared" si="9"/>
        <v>1139</v>
      </c>
      <c r="AI18" s="50">
        <f t="shared" si="8"/>
        <v>186.56838656838656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11273409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139</v>
      </c>
      <c r="P19" s="103">
        <v>145</v>
      </c>
      <c r="Q19" s="103">
        <v>18471640</v>
      </c>
      <c r="R19" s="46">
        <f t="shared" si="4"/>
        <v>6159</v>
      </c>
      <c r="S19" s="47">
        <f t="shared" si="5"/>
        <v>147.816</v>
      </c>
      <c r="T19" s="47">
        <f t="shared" si="6"/>
        <v>6.1589999999999998</v>
      </c>
      <c r="U19" s="104">
        <v>8.3000000000000007</v>
      </c>
      <c r="V19" s="104">
        <f t="shared" si="7"/>
        <v>8.3000000000000007</v>
      </c>
      <c r="W19" s="105" t="s">
        <v>189</v>
      </c>
      <c r="X19" s="107">
        <v>0</v>
      </c>
      <c r="Y19" s="107">
        <v>1006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50343419</v>
      </c>
      <c r="AH19" s="49">
        <f t="shared" si="9"/>
        <v>1148</v>
      </c>
      <c r="AI19" s="50">
        <f t="shared" si="8"/>
        <v>186.39389511284301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11273409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137</v>
      </c>
      <c r="P20" s="103">
        <v>140</v>
      </c>
      <c r="Q20" s="103">
        <v>18477813</v>
      </c>
      <c r="R20" s="46">
        <f t="shared" si="4"/>
        <v>6173</v>
      </c>
      <c r="S20" s="47">
        <f t="shared" si="5"/>
        <v>148.15199999999999</v>
      </c>
      <c r="T20" s="47">
        <f t="shared" si="6"/>
        <v>6.173</v>
      </c>
      <c r="U20" s="104">
        <v>7.9</v>
      </c>
      <c r="V20" s="104">
        <f t="shared" si="7"/>
        <v>7.9</v>
      </c>
      <c r="W20" s="105" t="s">
        <v>189</v>
      </c>
      <c r="X20" s="107">
        <v>0</v>
      </c>
      <c r="Y20" s="107">
        <v>1006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50344622</v>
      </c>
      <c r="AH20" s="49">
        <f t="shared" si="9"/>
        <v>1203</v>
      </c>
      <c r="AI20" s="50">
        <f t="shared" si="8"/>
        <v>194.88093309573952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11273409</v>
      </c>
      <c r="AQ20" s="107">
        <f t="shared" si="1"/>
        <v>0</v>
      </c>
      <c r="AR20" s="53">
        <v>1.18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132</v>
      </c>
      <c r="P21" s="103">
        <v>137</v>
      </c>
      <c r="Q21" s="103">
        <v>18483829</v>
      </c>
      <c r="R21" s="46">
        <f t="shared" si="4"/>
        <v>6016</v>
      </c>
      <c r="S21" s="47">
        <f t="shared" si="5"/>
        <v>144.38399999999999</v>
      </c>
      <c r="T21" s="47">
        <f t="shared" si="6"/>
        <v>6.016</v>
      </c>
      <c r="U21" s="104">
        <v>7.5</v>
      </c>
      <c r="V21" s="104">
        <v>7.5</v>
      </c>
      <c r="W21" s="105" t="s">
        <v>189</v>
      </c>
      <c r="X21" s="107">
        <v>0</v>
      </c>
      <c r="Y21" s="107">
        <v>1027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50345784</v>
      </c>
      <c r="AH21" s="49">
        <f t="shared" si="9"/>
        <v>1162</v>
      </c>
      <c r="AI21" s="50">
        <f t="shared" si="8"/>
        <v>193.15159574468086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11273409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139</v>
      </c>
      <c r="Q22" s="103">
        <v>18490035</v>
      </c>
      <c r="R22" s="46">
        <f t="shared" si="4"/>
        <v>6206</v>
      </c>
      <c r="S22" s="47">
        <f t="shared" si="5"/>
        <v>148.94399999999999</v>
      </c>
      <c r="T22" s="47">
        <f t="shared" si="6"/>
        <v>6.2060000000000004</v>
      </c>
      <c r="U22" s="104">
        <v>6.9</v>
      </c>
      <c r="V22" s="104">
        <v>6.9</v>
      </c>
      <c r="W22" s="105" t="s">
        <v>189</v>
      </c>
      <c r="X22" s="107">
        <v>0</v>
      </c>
      <c r="Y22" s="107">
        <v>1027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50346977</v>
      </c>
      <c r="AH22" s="49">
        <f t="shared" si="9"/>
        <v>1193</v>
      </c>
      <c r="AI22" s="50">
        <f t="shared" si="8"/>
        <v>192.23332259104092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11273409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130</v>
      </c>
      <c r="P23" s="103">
        <v>137</v>
      </c>
      <c r="Q23" s="103">
        <v>18496070</v>
      </c>
      <c r="R23" s="46">
        <f t="shared" si="4"/>
        <v>6035</v>
      </c>
      <c r="S23" s="47">
        <f t="shared" si="5"/>
        <v>144.84</v>
      </c>
      <c r="T23" s="47">
        <f t="shared" si="6"/>
        <v>6.0350000000000001</v>
      </c>
      <c r="U23" s="104">
        <v>6.5</v>
      </c>
      <c r="V23" s="104">
        <f t="shared" si="7"/>
        <v>6.5</v>
      </c>
      <c r="W23" s="105" t="s">
        <v>189</v>
      </c>
      <c r="X23" s="107">
        <v>0</v>
      </c>
      <c r="Y23" s="107">
        <v>1027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50348164</v>
      </c>
      <c r="AH23" s="49">
        <f t="shared" si="9"/>
        <v>1187</v>
      </c>
      <c r="AI23" s="50">
        <f t="shared" si="8"/>
        <v>196.68599834299917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11273409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131</v>
      </c>
      <c r="P24" s="103">
        <v>136</v>
      </c>
      <c r="Q24" s="103">
        <v>18501757</v>
      </c>
      <c r="R24" s="46">
        <f t="shared" si="4"/>
        <v>5687</v>
      </c>
      <c r="S24" s="47">
        <f t="shared" si="5"/>
        <v>136.488</v>
      </c>
      <c r="T24" s="47">
        <f t="shared" si="6"/>
        <v>5.6870000000000003</v>
      </c>
      <c r="U24" s="104">
        <v>6.1</v>
      </c>
      <c r="V24" s="104">
        <f t="shared" si="7"/>
        <v>6.1</v>
      </c>
      <c r="W24" s="105" t="s">
        <v>189</v>
      </c>
      <c r="X24" s="107">
        <v>0</v>
      </c>
      <c r="Y24" s="107">
        <v>1025</v>
      </c>
      <c r="Z24" s="107">
        <v>1187</v>
      </c>
      <c r="AA24" s="107">
        <v>1185</v>
      </c>
      <c r="AB24" s="107">
        <v>1188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50349281</v>
      </c>
      <c r="AH24" s="49">
        <f>IF(ISBLANK(AG24),"-",AG24-AG23)</f>
        <v>1117</v>
      </c>
      <c r="AI24" s="50">
        <f t="shared" si="8"/>
        <v>196.41287146122735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11273409</v>
      </c>
      <c r="AQ24" s="107">
        <f t="shared" si="1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132</v>
      </c>
      <c r="P25" s="103">
        <v>133</v>
      </c>
      <c r="Q25" s="103">
        <v>18507549</v>
      </c>
      <c r="R25" s="46">
        <f t="shared" si="4"/>
        <v>5792</v>
      </c>
      <c r="S25" s="47">
        <f t="shared" si="5"/>
        <v>139.00800000000001</v>
      </c>
      <c r="T25" s="47">
        <f t="shared" si="6"/>
        <v>5.7919999999999998</v>
      </c>
      <c r="U25" s="104">
        <v>5.7</v>
      </c>
      <c r="V25" s="104">
        <f t="shared" si="7"/>
        <v>5.7</v>
      </c>
      <c r="W25" s="105" t="s">
        <v>189</v>
      </c>
      <c r="X25" s="107">
        <v>0</v>
      </c>
      <c r="Y25" s="107">
        <v>1025</v>
      </c>
      <c r="Z25" s="107">
        <v>1187</v>
      </c>
      <c r="AA25" s="107">
        <v>1185</v>
      </c>
      <c r="AB25" s="107">
        <v>1188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50350448</v>
      </c>
      <c r="AH25" s="49">
        <f t="shared" si="9"/>
        <v>1167</v>
      </c>
      <c r="AI25" s="50">
        <f t="shared" si="8"/>
        <v>201.48480662983425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11273409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136</v>
      </c>
      <c r="P26" s="103">
        <v>138</v>
      </c>
      <c r="Q26" s="103">
        <v>18513447</v>
      </c>
      <c r="R26" s="46">
        <f t="shared" si="4"/>
        <v>5898</v>
      </c>
      <c r="S26" s="47">
        <f t="shared" si="5"/>
        <v>141.55199999999999</v>
      </c>
      <c r="T26" s="47">
        <f t="shared" si="6"/>
        <v>5.8979999999999997</v>
      </c>
      <c r="U26" s="104">
        <v>5.4</v>
      </c>
      <c r="V26" s="104">
        <f t="shared" si="7"/>
        <v>5.4</v>
      </c>
      <c r="W26" s="105" t="s">
        <v>189</v>
      </c>
      <c r="X26" s="107">
        <v>0</v>
      </c>
      <c r="Y26" s="107">
        <v>1025</v>
      </c>
      <c r="Z26" s="107">
        <v>1187</v>
      </c>
      <c r="AA26" s="107">
        <v>1185</v>
      </c>
      <c r="AB26" s="107">
        <v>1188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50351615</v>
      </c>
      <c r="AH26" s="49">
        <f t="shared" si="9"/>
        <v>1167</v>
      </c>
      <c r="AI26" s="50">
        <f t="shared" si="8"/>
        <v>197.86368260427264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11273409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133</v>
      </c>
      <c r="Q27" s="103">
        <v>18519175</v>
      </c>
      <c r="R27" s="46">
        <f t="shared" si="4"/>
        <v>5728</v>
      </c>
      <c r="S27" s="47">
        <f t="shared" si="5"/>
        <v>137.47200000000001</v>
      </c>
      <c r="T27" s="47">
        <f t="shared" si="6"/>
        <v>5.7279999999999998</v>
      </c>
      <c r="U27" s="104">
        <v>5</v>
      </c>
      <c r="V27" s="104">
        <f t="shared" si="7"/>
        <v>5</v>
      </c>
      <c r="W27" s="105" t="s">
        <v>189</v>
      </c>
      <c r="X27" s="107">
        <v>0</v>
      </c>
      <c r="Y27" s="107">
        <v>1027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50352788</v>
      </c>
      <c r="AH27" s="49">
        <f>IF(ISBLANK(AG27),"-",AG27-AG26)</f>
        <v>1173</v>
      </c>
      <c r="AI27" s="50">
        <f t="shared" si="8"/>
        <v>204.78351955307264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11273409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134</v>
      </c>
      <c r="Q28" s="103">
        <v>18525137</v>
      </c>
      <c r="R28" s="46">
        <f t="shared" si="4"/>
        <v>5962</v>
      </c>
      <c r="S28" s="47">
        <f t="shared" si="5"/>
        <v>143.08799999999999</v>
      </c>
      <c r="T28" s="47">
        <f t="shared" si="6"/>
        <v>5.9619999999999997</v>
      </c>
      <c r="U28" s="104">
        <v>4.8</v>
      </c>
      <c r="V28" s="104">
        <f t="shared" si="7"/>
        <v>4.8</v>
      </c>
      <c r="W28" s="105" t="s">
        <v>189</v>
      </c>
      <c r="X28" s="107">
        <v>0</v>
      </c>
      <c r="Y28" s="107">
        <v>1004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50353967</v>
      </c>
      <c r="AH28" s="49">
        <f t="shared" si="9"/>
        <v>1179</v>
      </c>
      <c r="AI28" s="50">
        <f t="shared" si="8"/>
        <v>197.75243206977524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11273409</v>
      </c>
      <c r="AQ28" s="107">
        <f t="shared" si="1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132</v>
      </c>
      <c r="P29" s="103">
        <v>130</v>
      </c>
      <c r="Q29" s="103">
        <v>18530881</v>
      </c>
      <c r="R29" s="46">
        <f t="shared" si="4"/>
        <v>5744</v>
      </c>
      <c r="S29" s="47">
        <f t="shared" si="5"/>
        <v>137.85599999999999</v>
      </c>
      <c r="T29" s="47">
        <f t="shared" si="6"/>
        <v>5.7439999999999998</v>
      </c>
      <c r="U29" s="104">
        <v>4.5999999999999996</v>
      </c>
      <c r="V29" s="104">
        <f t="shared" si="7"/>
        <v>4.5999999999999996</v>
      </c>
      <c r="W29" s="105" t="s">
        <v>189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50355124</v>
      </c>
      <c r="AH29" s="49">
        <f t="shared" si="9"/>
        <v>1157</v>
      </c>
      <c r="AI29" s="50">
        <f t="shared" si="8"/>
        <v>201.42757660167132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11273409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132</v>
      </c>
      <c r="P30" s="103">
        <v>127</v>
      </c>
      <c r="Q30" s="103">
        <v>18536395</v>
      </c>
      <c r="R30" s="46">
        <f t="shared" si="4"/>
        <v>5514</v>
      </c>
      <c r="S30" s="47">
        <f t="shared" si="5"/>
        <v>132.33600000000001</v>
      </c>
      <c r="T30" s="47">
        <f t="shared" si="6"/>
        <v>5.5140000000000002</v>
      </c>
      <c r="U30" s="104">
        <v>4.4000000000000004</v>
      </c>
      <c r="V30" s="104">
        <f t="shared" si="7"/>
        <v>4.4000000000000004</v>
      </c>
      <c r="W30" s="105" t="s">
        <v>189</v>
      </c>
      <c r="X30" s="107">
        <v>0</v>
      </c>
      <c r="Y30" s="107">
        <v>1005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50356266</v>
      </c>
      <c r="AH30" s="49">
        <f t="shared" si="9"/>
        <v>1142</v>
      </c>
      <c r="AI30" s="50">
        <f t="shared" si="8"/>
        <v>207.10917664127675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11273409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127</v>
      </c>
      <c r="P31" s="103">
        <v>132</v>
      </c>
      <c r="Q31" s="103">
        <v>18542106</v>
      </c>
      <c r="R31" s="46">
        <f t="shared" si="4"/>
        <v>5711</v>
      </c>
      <c r="S31" s="47">
        <f t="shared" si="5"/>
        <v>137.06399999999999</v>
      </c>
      <c r="T31" s="47">
        <f t="shared" si="6"/>
        <v>5.7110000000000003</v>
      </c>
      <c r="U31" s="104">
        <v>4.2</v>
      </c>
      <c r="V31" s="104">
        <f t="shared" si="7"/>
        <v>4.2</v>
      </c>
      <c r="W31" s="105" t="s">
        <v>189</v>
      </c>
      <c r="X31" s="107">
        <v>0</v>
      </c>
      <c r="Y31" s="107">
        <v>1035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50357442</v>
      </c>
      <c r="AH31" s="49">
        <f t="shared" si="9"/>
        <v>1176</v>
      </c>
      <c r="AI31" s="50">
        <f t="shared" si="8"/>
        <v>205.918403081772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11273409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127</v>
      </c>
      <c r="P32" s="103">
        <v>124</v>
      </c>
      <c r="Q32" s="103">
        <v>18547706</v>
      </c>
      <c r="R32" s="46">
        <f t="shared" si="4"/>
        <v>5600</v>
      </c>
      <c r="S32" s="47">
        <f t="shared" si="5"/>
        <v>134.4</v>
      </c>
      <c r="T32" s="47">
        <f t="shared" si="6"/>
        <v>5.6</v>
      </c>
      <c r="U32" s="104">
        <v>3.9</v>
      </c>
      <c r="V32" s="104">
        <f t="shared" si="7"/>
        <v>3.9</v>
      </c>
      <c r="W32" s="105" t="s">
        <v>189</v>
      </c>
      <c r="X32" s="107">
        <v>0</v>
      </c>
      <c r="Y32" s="107">
        <v>1035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50358608</v>
      </c>
      <c r="AH32" s="49">
        <f t="shared" si="9"/>
        <v>1166</v>
      </c>
      <c r="AI32" s="50">
        <f t="shared" si="8"/>
        <v>208.21428571428572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11273409</v>
      </c>
      <c r="AQ32" s="107">
        <f t="shared" si="1"/>
        <v>0</v>
      </c>
      <c r="AR32" s="53">
        <v>1.1599999999999999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122</v>
      </c>
      <c r="Q33" s="103">
        <v>18552922</v>
      </c>
      <c r="R33" s="46">
        <f t="shared" si="4"/>
        <v>5216</v>
      </c>
      <c r="S33" s="47">
        <f t="shared" si="5"/>
        <v>125.184</v>
      </c>
      <c r="T33" s="47">
        <f t="shared" si="6"/>
        <v>5.2160000000000002</v>
      </c>
      <c r="U33" s="104">
        <v>4</v>
      </c>
      <c r="V33" s="104">
        <f t="shared" si="7"/>
        <v>4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1166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50359674</v>
      </c>
      <c r="AH33" s="49">
        <f t="shared" si="9"/>
        <v>1066</v>
      </c>
      <c r="AI33" s="50">
        <f t="shared" si="8"/>
        <v>204.37116564417178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11273498</v>
      </c>
      <c r="AQ33" s="107">
        <f t="shared" si="1"/>
        <v>89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130</v>
      </c>
      <c r="P34" s="103">
        <v>115</v>
      </c>
      <c r="Q34" s="103">
        <v>18558058</v>
      </c>
      <c r="R34" s="46">
        <f t="shared" si="4"/>
        <v>5136</v>
      </c>
      <c r="S34" s="47">
        <f t="shared" si="5"/>
        <v>123.264</v>
      </c>
      <c r="T34" s="47">
        <f t="shared" si="6"/>
        <v>5.1360000000000001</v>
      </c>
      <c r="U34" s="104">
        <v>4.4000000000000004</v>
      </c>
      <c r="V34" s="104">
        <f t="shared" si="7"/>
        <v>4.4000000000000004</v>
      </c>
      <c r="W34" s="105" t="s">
        <v>131</v>
      </c>
      <c r="X34" s="107">
        <v>0</v>
      </c>
      <c r="Y34" s="107">
        <v>0</v>
      </c>
      <c r="Z34" s="107">
        <v>1147</v>
      </c>
      <c r="AA34" s="107">
        <v>1185</v>
      </c>
      <c r="AB34" s="107">
        <v>1147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50360716</v>
      </c>
      <c r="AH34" s="49">
        <f t="shared" si="9"/>
        <v>1042</v>
      </c>
      <c r="AI34" s="50">
        <f t="shared" si="8"/>
        <v>202.88161993769469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11273846</v>
      </c>
      <c r="AQ34" s="107">
        <f t="shared" si="1"/>
        <v>348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133736</v>
      </c>
      <c r="S35" s="65">
        <f>AVERAGE(S11:S34)</f>
        <v>133.73600000000002</v>
      </c>
      <c r="T35" s="65">
        <f>SUM(T11:T34)</f>
        <v>133.73599999999999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26892</v>
      </c>
      <c r="AH35" s="67">
        <f>SUM(AH11:AH34)</f>
        <v>26892</v>
      </c>
      <c r="AI35" s="68">
        <f>$AH$35/$T35</f>
        <v>201.08273015493211</v>
      </c>
      <c r="AJ35" s="95"/>
      <c r="AK35" s="95"/>
      <c r="AL35" s="95"/>
      <c r="AM35" s="95"/>
      <c r="AN35" s="95"/>
      <c r="AO35" s="69"/>
      <c r="AP35" s="70">
        <f>AP34-AP10</f>
        <v>3222</v>
      </c>
      <c r="AQ35" s="71">
        <f>SUM(AQ11:AQ34)</f>
        <v>3222</v>
      </c>
      <c r="AR35" s="72">
        <f>AVERAGE(AR11:AR34)</f>
        <v>1.1616666666666668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191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212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391" priority="36" operator="containsText" text="N/A">
      <formula>NOT(ISERROR(SEARCH("N/A",X11)))</formula>
    </cfRule>
    <cfRule type="cellIs" dxfId="390" priority="49" operator="equal">
      <formula>0</formula>
    </cfRule>
  </conditionalFormatting>
  <conditionalFormatting sqref="AC11:AE34 X11:Y34 AA11:AA34">
    <cfRule type="cellIs" dxfId="389" priority="48" operator="greaterThanOrEqual">
      <formula>1185</formula>
    </cfRule>
  </conditionalFormatting>
  <conditionalFormatting sqref="AC11:AE34 X11:Y34 AA11:AA34">
    <cfRule type="cellIs" dxfId="388" priority="47" operator="between">
      <formula>0.1</formula>
      <formula>1184</formula>
    </cfRule>
  </conditionalFormatting>
  <conditionalFormatting sqref="X8">
    <cfRule type="cellIs" dxfId="387" priority="46" operator="equal">
      <formula>0</formula>
    </cfRule>
  </conditionalFormatting>
  <conditionalFormatting sqref="X8">
    <cfRule type="cellIs" dxfId="386" priority="45" operator="greaterThan">
      <formula>1179</formula>
    </cfRule>
  </conditionalFormatting>
  <conditionalFormatting sqref="X8">
    <cfRule type="cellIs" dxfId="385" priority="44" operator="greaterThan">
      <formula>99</formula>
    </cfRule>
  </conditionalFormatting>
  <conditionalFormatting sqref="X8">
    <cfRule type="cellIs" dxfId="384" priority="43" operator="greaterThan">
      <formula>0.99</formula>
    </cfRule>
  </conditionalFormatting>
  <conditionalFormatting sqref="AB8">
    <cfRule type="cellIs" dxfId="383" priority="42" operator="equal">
      <formula>0</formula>
    </cfRule>
  </conditionalFormatting>
  <conditionalFormatting sqref="AB8">
    <cfRule type="cellIs" dxfId="382" priority="41" operator="greaterThan">
      <formula>1179</formula>
    </cfRule>
  </conditionalFormatting>
  <conditionalFormatting sqref="AB8">
    <cfRule type="cellIs" dxfId="381" priority="40" operator="greaterThan">
      <formula>99</formula>
    </cfRule>
  </conditionalFormatting>
  <conditionalFormatting sqref="AB8">
    <cfRule type="cellIs" dxfId="380" priority="39" operator="greaterThan">
      <formula>0.99</formula>
    </cfRule>
  </conditionalFormatting>
  <conditionalFormatting sqref="AH11:AH31">
    <cfRule type="cellIs" dxfId="379" priority="37" operator="greaterThan">
      <formula>$AH$8</formula>
    </cfRule>
    <cfRule type="cellIs" dxfId="378" priority="38" operator="greaterThan">
      <formula>$AH$8</formula>
    </cfRule>
  </conditionalFormatting>
  <conditionalFormatting sqref="AB11:AB34">
    <cfRule type="containsText" dxfId="377" priority="32" operator="containsText" text="N/A">
      <formula>NOT(ISERROR(SEARCH("N/A",AB11)))</formula>
    </cfRule>
    <cfRule type="cellIs" dxfId="376" priority="35" operator="equal">
      <formula>0</formula>
    </cfRule>
  </conditionalFormatting>
  <conditionalFormatting sqref="AB11:AB34">
    <cfRule type="cellIs" dxfId="375" priority="34" operator="greaterThanOrEqual">
      <formula>1185</formula>
    </cfRule>
  </conditionalFormatting>
  <conditionalFormatting sqref="AB11:AB34">
    <cfRule type="cellIs" dxfId="374" priority="33" operator="between">
      <formula>0.1</formula>
      <formula>1184</formula>
    </cfRule>
  </conditionalFormatting>
  <conditionalFormatting sqref="AN11:AO11 AO12:AO34 AN12:AN35">
    <cfRule type="cellIs" dxfId="373" priority="31" operator="equal">
      <formula>0</formula>
    </cfRule>
  </conditionalFormatting>
  <conditionalFormatting sqref="AN11:AO11 AO12:AO34 AN12:AN35">
    <cfRule type="cellIs" dxfId="372" priority="30" operator="greaterThan">
      <formula>1179</formula>
    </cfRule>
  </conditionalFormatting>
  <conditionalFormatting sqref="AN11:AO11 AO12:AO34 AN12:AN35">
    <cfRule type="cellIs" dxfId="371" priority="29" operator="greaterThan">
      <formula>99</formula>
    </cfRule>
  </conditionalFormatting>
  <conditionalFormatting sqref="AN11:AO11 AO12:AO34 AN12:AN35">
    <cfRule type="cellIs" dxfId="370" priority="28" operator="greaterThan">
      <formula>0.99</formula>
    </cfRule>
  </conditionalFormatting>
  <conditionalFormatting sqref="AQ11:AQ34">
    <cfRule type="cellIs" dxfId="369" priority="27" operator="equal">
      <formula>0</formula>
    </cfRule>
  </conditionalFormatting>
  <conditionalFormatting sqref="AQ11:AQ34">
    <cfRule type="cellIs" dxfId="368" priority="26" operator="greaterThan">
      <formula>1179</formula>
    </cfRule>
  </conditionalFormatting>
  <conditionalFormatting sqref="AQ11:AQ34">
    <cfRule type="cellIs" dxfId="367" priority="25" operator="greaterThan">
      <formula>99</formula>
    </cfRule>
  </conditionalFormatting>
  <conditionalFormatting sqref="AQ11:AQ34">
    <cfRule type="cellIs" dxfId="366" priority="24" operator="greaterThan">
      <formula>0.99</formula>
    </cfRule>
  </conditionalFormatting>
  <conditionalFormatting sqref="Z11:Z34">
    <cfRule type="containsText" dxfId="365" priority="20" operator="containsText" text="N/A">
      <formula>NOT(ISERROR(SEARCH("N/A",Z11)))</formula>
    </cfRule>
    <cfRule type="cellIs" dxfId="364" priority="23" operator="equal">
      <formula>0</formula>
    </cfRule>
  </conditionalFormatting>
  <conditionalFormatting sqref="Z11:Z34">
    <cfRule type="cellIs" dxfId="363" priority="22" operator="greaterThanOrEqual">
      <formula>1185</formula>
    </cfRule>
  </conditionalFormatting>
  <conditionalFormatting sqref="Z11:Z34">
    <cfRule type="cellIs" dxfId="362" priority="21" operator="between">
      <formula>0.1</formula>
      <formula>1184</formula>
    </cfRule>
  </conditionalFormatting>
  <conditionalFormatting sqref="AJ11:AN35">
    <cfRule type="cellIs" dxfId="361" priority="19" operator="equal">
      <formula>0</formula>
    </cfRule>
  </conditionalFormatting>
  <conditionalFormatting sqref="AJ11:AN35">
    <cfRule type="cellIs" dxfId="360" priority="18" operator="greaterThan">
      <formula>1179</formula>
    </cfRule>
  </conditionalFormatting>
  <conditionalFormatting sqref="AJ11:AN35">
    <cfRule type="cellIs" dxfId="359" priority="17" operator="greaterThan">
      <formula>99</formula>
    </cfRule>
  </conditionalFormatting>
  <conditionalFormatting sqref="AJ11:AN35">
    <cfRule type="cellIs" dxfId="358" priority="16" operator="greaterThan">
      <formula>0.99</formula>
    </cfRule>
  </conditionalFormatting>
  <conditionalFormatting sqref="AP11:AP34">
    <cfRule type="cellIs" dxfId="357" priority="15" operator="equal">
      <formula>0</formula>
    </cfRule>
  </conditionalFormatting>
  <conditionalFormatting sqref="AP11:AP34">
    <cfRule type="cellIs" dxfId="356" priority="14" operator="greaterThan">
      <formula>1179</formula>
    </cfRule>
  </conditionalFormatting>
  <conditionalFormatting sqref="AP11:AP34">
    <cfRule type="cellIs" dxfId="355" priority="13" operator="greaterThan">
      <formula>99</formula>
    </cfRule>
  </conditionalFormatting>
  <conditionalFormatting sqref="AP11:AP34">
    <cfRule type="cellIs" dxfId="354" priority="12" operator="greaterThan">
      <formula>0.99</formula>
    </cfRule>
  </conditionalFormatting>
  <conditionalFormatting sqref="AH32:AH34">
    <cfRule type="cellIs" dxfId="353" priority="10" operator="greaterThan">
      <formula>$AH$8</formula>
    </cfRule>
    <cfRule type="cellIs" dxfId="352" priority="11" operator="greaterThan">
      <formula>$AH$8</formula>
    </cfRule>
  </conditionalFormatting>
  <conditionalFormatting sqref="AI11:AI34">
    <cfRule type="cellIs" dxfId="351" priority="9" operator="greaterThan">
      <formula>$AI$8</formula>
    </cfRule>
  </conditionalFormatting>
  <conditionalFormatting sqref="AL32:AN34 AL11:AL31 AK17:AL34">
    <cfRule type="cellIs" dxfId="350" priority="8" operator="equal">
      <formula>0</formula>
    </cfRule>
  </conditionalFormatting>
  <conditionalFormatting sqref="AL32:AN34 AL11:AL31 AK17:AL34">
    <cfRule type="cellIs" dxfId="349" priority="7" operator="greaterThan">
      <formula>1179</formula>
    </cfRule>
  </conditionalFormatting>
  <conditionalFormatting sqref="AL32:AN34 AL11:AL31 AK17:AL34">
    <cfRule type="cellIs" dxfId="348" priority="6" operator="greaterThan">
      <formula>99</formula>
    </cfRule>
  </conditionalFormatting>
  <conditionalFormatting sqref="AL32:AN34 AL11:AL31 AK17:AL34">
    <cfRule type="cellIs" dxfId="347" priority="5" operator="greaterThan">
      <formula>0.99</formula>
    </cfRule>
  </conditionalFormatting>
  <conditionalFormatting sqref="AM16:AM34">
    <cfRule type="cellIs" dxfId="346" priority="4" operator="equal">
      <formula>0</formula>
    </cfRule>
  </conditionalFormatting>
  <conditionalFormatting sqref="AM16:AM34">
    <cfRule type="cellIs" dxfId="345" priority="3" operator="greaterThan">
      <formula>1179</formula>
    </cfRule>
  </conditionalFormatting>
  <conditionalFormatting sqref="AM16:AM34">
    <cfRule type="cellIs" dxfId="344" priority="2" operator="greaterThan">
      <formula>99</formula>
    </cfRule>
  </conditionalFormatting>
  <conditionalFormatting sqref="AM16:AM34">
    <cfRule type="cellIs" dxfId="34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showGridLines="0" showWhiteSpace="0" topLeftCell="A37" zoomScaleNormal="100" workbookViewId="0">
      <selection activeCell="B47" sqref="B47:B49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209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52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42637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26950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53" t="s">
        <v>51</v>
      </c>
      <c r="V9" s="153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51" t="s">
        <v>55</v>
      </c>
      <c r="AG9" s="151" t="s">
        <v>56</v>
      </c>
      <c r="AH9" s="201" t="s">
        <v>57</v>
      </c>
      <c r="AI9" s="216" t="s">
        <v>58</v>
      </c>
      <c r="AJ9" s="153" t="s">
        <v>59</v>
      </c>
      <c r="AK9" s="153" t="s">
        <v>60</v>
      </c>
      <c r="AL9" s="153" t="s">
        <v>61</v>
      </c>
      <c r="AM9" s="153" t="s">
        <v>62</v>
      </c>
      <c r="AN9" s="153" t="s">
        <v>63</v>
      </c>
      <c r="AO9" s="153" t="s">
        <v>64</v>
      </c>
      <c r="AP9" s="153" t="s">
        <v>65</v>
      </c>
      <c r="AQ9" s="199" t="s">
        <v>66</v>
      </c>
      <c r="AR9" s="153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3" t="s">
        <v>72</v>
      </c>
      <c r="C10" s="153" t="s">
        <v>73</v>
      </c>
      <c r="D10" s="153" t="s">
        <v>74</v>
      </c>
      <c r="E10" s="153" t="s">
        <v>75</v>
      </c>
      <c r="F10" s="153" t="s">
        <v>74</v>
      </c>
      <c r="G10" s="153" t="s">
        <v>75</v>
      </c>
      <c r="H10" s="195"/>
      <c r="I10" s="153" t="s">
        <v>75</v>
      </c>
      <c r="J10" s="153" t="s">
        <v>75</v>
      </c>
      <c r="K10" s="153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23'!Q34</f>
        <v>18558058</v>
      </c>
      <c r="R10" s="209"/>
      <c r="S10" s="210"/>
      <c r="T10" s="211"/>
      <c r="U10" s="153" t="s">
        <v>75</v>
      </c>
      <c r="V10" s="153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51"/>
      <c r="AG10" s="1">
        <f>'SEPT 23'!AG34</f>
        <v>50360716</v>
      </c>
      <c r="AH10" s="201"/>
      <c r="AI10" s="217"/>
      <c r="AJ10" s="153" t="s">
        <v>84</v>
      </c>
      <c r="AK10" s="153" t="s">
        <v>84</v>
      </c>
      <c r="AL10" s="153" t="s">
        <v>84</v>
      </c>
      <c r="AM10" s="153" t="s">
        <v>84</v>
      </c>
      <c r="AN10" s="153" t="s">
        <v>84</v>
      </c>
      <c r="AO10" s="153" t="s">
        <v>84</v>
      </c>
      <c r="AP10" s="1">
        <f>'SEPT 23'!AP34</f>
        <v>11273846</v>
      </c>
      <c r="AQ10" s="200"/>
      <c r="AR10" s="150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125</v>
      </c>
      <c r="P11" s="103">
        <v>118</v>
      </c>
      <c r="Q11" s="103">
        <v>18562816</v>
      </c>
      <c r="R11" s="46">
        <f>IF(ISBLANK(Q11),"-",Q11-Q10)</f>
        <v>4758</v>
      </c>
      <c r="S11" s="47">
        <f>R11*24/1000</f>
        <v>114.19199999999999</v>
      </c>
      <c r="T11" s="47">
        <f>R11/1000</f>
        <v>4.758</v>
      </c>
      <c r="U11" s="104">
        <v>4.8</v>
      </c>
      <c r="V11" s="104">
        <f>U11</f>
        <v>4.8</v>
      </c>
      <c r="W11" s="105" t="s">
        <v>131</v>
      </c>
      <c r="X11" s="107">
        <v>0</v>
      </c>
      <c r="Y11" s="107">
        <v>0</v>
      </c>
      <c r="Z11" s="107">
        <v>1147</v>
      </c>
      <c r="AA11" s="107">
        <v>1185</v>
      </c>
      <c r="AB11" s="107">
        <v>1147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50361704</v>
      </c>
      <c r="AH11" s="49">
        <f>IF(ISBLANK(AG11),"-",AG11-AG10)</f>
        <v>988</v>
      </c>
      <c r="AI11" s="50">
        <f>AH11/T11</f>
        <v>207.65027322404373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11274194</v>
      </c>
      <c r="AQ11" s="107">
        <f t="shared" ref="AQ11:AQ34" si="1">AP11-AP10</f>
        <v>348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116</v>
      </c>
      <c r="P12" s="103">
        <v>110</v>
      </c>
      <c r="Q12" s="103">
        <v>18567486</v>
      </c>
      <c r="R12" s="46">
        <f t="shared" ref="R12:R34" si="4">IF(ISBLANK(Q12),"-",Q12-Q11)</f>
        <v>4670</v>
      </c>
      <c r="S12" s="47">
        <f t="shared" ref="S12:S34" si="5">R12*24/1000</f>
        <v>112.08</v>
      </c>
      <c r="T12" s="47">
        <f t="shared" ref="T12:T34" si="6">R12/1000</f>
        <v>4.67</v>
      </c>
      <c r="U12" s="104">
        <v>5.6</v>
      </c>
      <c r="V12" s="104">
        <f t="shared" ref="V12:V34" si="7">U12</f>
        <v>5.6</v>
      </c>
      <c r="W12" s="105" t="s">
        <v>131</v>
      </c>
      <c r="X12" s="107">
        <v>0</v>
      </c>
      <c r="Y12" s="107">
        <v>0</v>
      </c>
      <c r="Z12" s="107">
        <v>1147</v>
      </c>
      <c r="AA12" s="107">
        <v>1185</v>
      </c>
      <c r="AB12" s="107">
        <v>1147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50362698</v>
      </c>
      <c r="AH12" s="49">
        <f>IF(ISBLANK(AG12),"-",AG12-AG11)</f>
        <v>994</v>
      </c>
      <c r="AI12" s="50">
        <f t="shared" ref="AI12:AI34" si="8">AH12/T12</f>
        <v>212.84796573875803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11274772</v>
      </c>
      <c r="AQ12" s="107">
        <f>AP12-AP11</f>
        <v>578</v>
      </c>
      <c r="AR12" s="110">
        <v>1.08</v>
      </c>
      <c r="AS12" s="52" t="s">
        <v>113</v>
      </c>
      <c r="AV12" s="39" t="s">
        <v>92</v>
      </c>
      <c r="AW12" s="39" t="s">
        <v>93</v>
      </c>
      <c r="AY12" s="80" t="s">
        <v>209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120</v>
      </c>
      <c r="P13" s="103">
        <v>106</v>
      </c>
      <c r="Q13" s="103">
        <v>18572038</v>
      </c>
      <c r="R13" s="46">
        <f t="shared" si="4"/>
        <v>4552</v>
      </c>
      <c r="S13" s="47">
        <f t="shared" si="5"/>
        <v>109.248</v>
      </c>
      <c r="T13" s="47">
        <f t="shared" si="6"/>
        <v>4.5519999999999996</v>
      </c>
      <c r="U13" s="104">
        <v>6.4</v>
      </c>
      <c r="V13" s="104">
        <f t="shared" si="7"/>
        <v>6.4</v>
      </c>
      <c r="W13" s="105" t="s">
        <v>131</v>
      </c>
      <c r="X13" s="107">
        <v>0</v>
      </c>
      <c r="Y13" s="107">
        <v>0</v>
      </c>
      <c r="Z13" s="107">
        <v>1126</v>
      </c>
      <c r="AA13" s="107">
        <v>1185</v>
      </c>
      <c r="AB13" s="107">
        <v>1126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50363656</v>
      </c>
      <c r="AH13" s="49">
        <f>IF(ISBLANK(AG13),"-",AG13-AG12)</f>
        <v>958</v>
      </c>
      <c r="AI13" s="50">
        <f t="shared" si="8"/>
        <v>210.45694200351497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11275346</v>
      </c>
      <c r="AQ13" s="107">
        <f t="shared" si="1"/>
        <v>574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118</v>
      </c>
      <c r="P14" s="103">
        <v>112</v>
      </c>
      <c r="Q14" s="103">
        <v>18576036</v>
      </c>
      <c r="R14" s="46">
        <f t="shared" si="4"/>
        <v>3998</v>
      </c>
      <c r="S14" s="47">
        <f t="shared" si="5"/>
        <v>95.951999999999998</v>
      </c>
      <c r="T14" s="47">
        <f t="shared" si="6"/>
        <v>3.9980000000000002</v>
      </c>
      <c r="U14" s="104">
        <v>8.3000000000000007</v>
      </c>
      <c r="V14" s="104">
        <f t="shared" si="7"/>
        <v>8.3000000000000007</v>
      </c>
      <c r="W14" s="105" t="s">
        <v>131</v>
      </c>
      <c r="X14" s="107">
        <v>0</v>
      </c>
      <c r="Y14" s="107">
        <v>0</v>
      </c>
      <c r="Z14" s="107">
        <v>1127</v>
      </c>
      <c r="AA14" s="107">
        <v>1185</v>
      </c>
      <c r="AB14" s="107">
        <v>1126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50364654</v>
      </c>
      <c r="AH14" s="49">
        <f t="shared" ref="AH14:AH34" si="9">IF(ISBLANK(AG14),"-",AG14-AG13)</f>
        <v>998</v>
      </c>
      <c r="AI14" s="50">
        <f t="shared" si="8"/>
        <v>249.62481240620309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11275686</v>
      </c>
      <c r="AQ14" s="107">
        <f>AP14-AP13</f>
        <v>340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120</v>
      </c>
      <c r="P15" s="103">
        <v>116</v>
      </c>
      <c r="Q15" s="103">
        <v>18580018</v>
      </c>
      <c r="R15" s="46">
        <f t="shared" si="4"/>
        <v>3982</v>
      </c>
      <c r="S15" s="47">
        <f t="shared" si="5"/>
        <v>95.567999999999998</v>
      </c>
      <c r="T15" s="47">
        <f t="shared" si="6"/>
        <v>3.9820000000000002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1127</v>
      </c>
      <c r="AA15" s="107">
        <v>1185</v>
      </c>
      <c r="AB15" s="107">
        <v>1127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50365654</v>
      </c>
      <c r="AH15" s="49">
        <f t="shared" si="9"/>
        <v>1000</v>
      </c>
      <c r="AI15" s="50">
        <f t="shared" si="8"/>
        <v>251.13008538422901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11275781</v>
      </c>
      <c r="AQ15" s="107">
        <f>AP15-AP14</f>
        <v>95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7</v>
      </c>
      <c r="E16" s="41">
        <f t="shared" si="0"/>
        <v>4.9295774647887329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138</v>
      </c>
      <c r="P16" s="103">
        <v>132</v>
      </c>
      <c r="Q16" s="103">
        <v>18586002</v>
      </c>
      <c r="R16" s="46">
        <f t="shared" si="4"/>
        <v>5984</v>
      </c>
      <c r="S16" s="47">
        <f t="shared" si="5"/>
        <v>143.61600000000001</v>
      </c>
      <c r="T16" s="47">
        <f t="shared" si="6"/>
        <v>5.984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1147</v>
      </c>
      <c r="AA16" s="107">
        <v>1185</v>
      </c>
      <c r="AB16" s="107">
        <v>1147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50366820</v>
      </c>
      <c r="AH16" s="49">
        <f t="shared" si="9"/>
        <v>1166</v>
      </c>
      <c r="AI16" s="50">
        <f t="shared" si="8"/>
        <v>194.85294117647058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11275781</v>
      </c>
      <c r="AQ16" s="107">
        <f>AP16-AP15</f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7</v>
      </c>
      <c r="E17" s="41">
        <f t="shared" si="0"/>
        <v>4.9295774647887329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131</v>
      </c>
      <c r="P17" s="103">
        <v>142</v>
      </c>
      <c r="Q17" s="103">
        <v>18592027</v>
      </c>
      <c r="R17" s="46">
        <f t="shared" si="4"/>
        <v>6025</v>
      </c>
      <c r="S17" s="47">
        <f t="shared" si="5"/>
        <v>144.6</v>
      </c>
      <c r="T17" s="47">
        <f t="shared" si="6"/>
        <v>6.0250000000000004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50367931</v>
      </c>
      <c r="AH17" s="49">
        <f t="shared" si="9"/>
        <v>1111</v>
      </c>
      <c r="AI17" s="50">
        <f t="shared" si="8"/>
        <v>184.39834024896265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11275781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138</v>
      </c>
      <c r="P18" s="103">
        <v>145</v>
      </c>
      <c r="Q18" s="103">
        <v>18597945</v>
      </c>
      <c r="R18" s="46">
        <f t="shared" si="4"/>
        <v>5918</v>
      </c>
      <c r="S18" s="47">
        <f t="shared" si="5"/>
        <v>142.03200000000001</v>
      </c>
      <c r="T18" s="47">
        <f t="shared" si="6"/>
        <v>5.9180000000000001</v>
      </c>
      <c r="U18" s="104">
        <v>9.3000000000000007</v>
      </c>
      <c r="V18" s="104">
        <f t="shared" si="7"/>
        <v>9.3000000000000007</v>
      </c>
      <c r="W18" s="105" t="s">
        <v>127</v>
      </c>
      <c r="X18" s="107">
        <v>1006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50369083</v>
      </c>
      <c r="AH18" s="49">
        <f>IF(ISBLANK(AG18),"-",AG18-AG17)</f>
        <v>1152</v>
      </c>
      <c r="AI18" s="50">
        <f t="shared" si="8"/>
        <v>194.66035822913145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11275781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137</v>
      </c>
      <c r="P19" s="103">
        <v>143</v>
      </c>
      <c r="Q19" s="103">
        <v>18603831</v>
      </c>
      <c r="R19" s="46">
        <f t="shared" si="4"/>
        <v>5886</v>
      </c>
      <c r="S19" s="47">
        <f t="shared" si="5"/>
        <v>141.26400000000001</v>
      </c>
      <c r="T19" s="47">
        <f t="shared" si="6"/>
        <v>5.8860000000000001</v>
      </c>
      <c r="U19" s="104">
        <v>8.9</v>
      </c>
      <c r="V19" s="104">
        <f t="shared" si="7"/>
        <v>8.9</v>
      </c>
      <c r="W19" s="105" t="s">
        <v>127</v>
      </c>
      <c r="X19" s="107">
        <v>1006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50370119</v>
      </c>
      <c r="AH19" s="49">
        <f>IF(ISBLANK(AG19),"-",AG19-AG18)</f>
        <v>1036</v>
      </c>
      <c r="AI19" s="50">
        <f t="shared" si="8"/>
        <v>176.01087325857966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11275781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144</v>
      </c>
      <c r="Q20" s="103">
        <v>18610057</v>
      </c>
      <c r="R20" s="46">
        <f t="shared" si="4"/>
        <v>6226</v>
      </c>
      <c r="S20" s="47">
        <f t="shared" si="5"/>
        <v>149.42400000000001</v>
      </c>
      <c r="T20" s="47">
        <f t="shared" si="6"/>
        <v>6.226</v>
      </c>
      <c r="U20" s="104">
        <v>8.1999999999999993</v>
      </c>
      <c r="V20" s="104">
        <f t="shared" si="7"/>
        <v>8.1999999999999993</v>
      </c>
      <c r="W20" s="105" t="s">
        <v>127</v>
      </c>
      <c r="X20" s="107">
        <v>1006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50371320</v>
      </c>
      <c r="AH20" s="49">
        <f>IF(ISBLANK(AG20),"-",AG20-AG19)</f>
        <v>1201</v>
      </c>
      <c r="AI20" s="50">
        <f t="shared" si="8"/>
        <v>192.90073883713461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11275781</v>
      </c>
      <c r="AQ20" s="107">
        <f t="shared" si="1"/>
        <v>0</v>
      </c>
      <c r="AR20" s="53">
        <v>1.1499999999999999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132</v>
      </c>
      <c r="P21" s="103">
        <v>133</v>
      </c>
      <c r="Q21" s="103">
        <v>18616259</v>
      </c>
      <c r="R21" s="46">
        <f t="shared" si="4"/>
        <v>6202</v>
      </c>
      <c r="S21" s="47">
        <f t="shared" si="5"/>
        <v>148.84800000000001</v>
      </c>
      <c r="T21" s="47">
        <f t="shared" si="6"/>
        <v>6.202</v>
      </c>
      <c r="U21" s="104">
        <v>7.6</v>
      </c>
      <c r="V21" s="104">
        <v>7.5</v>
      </c>
      <c r="W21" s="105" t="s">
        <v>127</v>
      </c>
      <c r="X21" s="107">
        <v>1048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50372539</v>
      </c>
      <c r="AH21" s="49">
        <f t="shared" si="9"/>
        <v>1219</v>
      </c>
      <c r="AI21" s="50">
        <f t="shared" si="8"/>
        <v>196.54950016123831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11275781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274</v>
      </c>
      <c r="Q22" s="103">
        <v>18622497</v>
      </c>
      <c r="R22" s="46">
        <f t="shared" si="4"/>
        <v>6238</v>
      </c>
      <c r="S22" s="47">
        <f t="shared" si="5"/>
        <v>149.71199999999999</v>
      </c>
      <c r="T22" s="47">
        <f t="shared" si="6"/>
        <v>6.2380000000000004</v>
      </c>
      <c r="U22" s="104">
        <v>6.9</v>
      </c>
      <c r="V22" s="104">
        <v>6.9</v>
      </c>
      <c r="W22" s="105" t="s">
        <v>127</v>
      </c>
      <c r="X22" s="107">
        <v>1048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50373746</v>
      </c>
      <c r="AH22" s="49">
        <f t="shared" si="9"/>
        <v>1207</v>
      </c>
      <c r="AI22" s="50">
        <f t="shared" si="8"/>
        <v>193.49150368707919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11275781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136</v>
      </c>
      <c r="Q23" s="103">
        <v>18628759</v>
      </c>
      <c r="R23" s="46">
        <f t="shared" si="4"/>
        <v>6262</v>
      </c>
      <c r="S23" s="47">
        <f t="shared" si="5"/>
        <v>150.28800000000001</v>
      </c>
      <c r="T23" s="47">
        <f t="shared" si="6"/>
        <v>6.2619999999999996</v>
      </c>
      <c r="U23" s="104">
        <v>6.7</v>
      </c>
      <c r="V23" s="104">
        <f t="shared" si="7"/>
        <v>6.7</v>
      </c>
      <c r="W23" s="105" t="s">
        <v>127</v>
      </c>
      <c r="X23" s="107">
        <v>1047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50374953</v>
      </c>
      <c r="AH23" s="49">
        <f t="shared" si="9"/>
        <v>1207</v>
      </c>
      <c r="AI23" s="50">
        <f t="shared" si="8"/>
        <v>192.74992015330568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11275781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130</v>
      </c>
      <c r="P24" s="103">
        <v>145</v>
      </c>
      <c r="Q24" s="103">
        <v>18634685</v>
      </c>
      <c r="R24" s="46">
        <f t="shared" si="4"/>
        <v>5926</v>
      </c>
      <c r="S24" s="47">
        <f t="shared" si="5"/>
        <v>142.22399999999999</v>
      </c>
      <c r="T24" s="47">
        <f t="shared" si="6"/>
        <v>5.9260000000000002</v>
      </c>
      <c r="U24" s="104">
        <v>5.7</v>
      </c>
      <c r="V24" s="104">
        <f t="shared" si="7"/>
        <v>5.7</v>
      </c>
      <c r="W24" s="105" t="s">
        <v>127</v>
      </c>
      <c r="X24" s="107">
        <v>1046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50376128</v>
      </c>
      <c r="AH24" s="49">
        <f>IF(ISBLANK(AG24),"-",AG24-AG23)</f>
        <v>1175</v>
      </c>
      <c r="AI24" s="50">
        <f t="shared" si="8"/>
        <v>198.27877151535606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11275781</v>
      </c>
      <c r="AQ24" s="107">
        <f t="shared" si="1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132</v>
      </c>
      <c r="P25" s="103">
        <v>141</v>
      </c>
      <c r="Q25" s="103">
        <v>18640360</v>
      </c>
      <c r="R25" s="46">
        <f t="shared" si="4"/>
        <v>5675</v>
      </c>
      <c r="S25" s="47">
        <f t="shared" si="5"/>
        <v>136.19999999999999</v>
      </c>
      <c r="T25" s="47">
        <f t="shared" si="6"/>
        <v>5.6749999999999998</v>
      </c>
      <c r="U25" s="104">
        <v>5.3</v>
      </c>
      <c r="V25" s="104">
        <f t="shared" si="7"/>
        <v>5.3</v>
      </c>
      <c r="W25" s="105" t="s">
        <v>127</v>
      </c>
      <c r="X25" s="107">
        <v>1046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50377283</v>
      </c>
      <c r="AH25" s="49">
        <f t="shared" si="9"/>
        <v>1155</v>
      </c>
      <c r="AI25" s="50">
        <f t="shared" si="8"/>
        <v>203.52422907488989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11275781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131</v>
      </c>
      <c r="P26" s="103">
        <v>135</v>
      </c>
      <c r="Q26" s="103">
        <v>18646030</v>
      </c>
      <c r="R26" s="46">
        <f t="shared" si="4"/>
        <v>5670</v>
      </c>
      <c r="S26" s="47">
        <f t="shared" si="5"/>
        <v>136.08000000000001</v>
      </c>
      <c r="T26" s="47">
        <f t="shared" si="6"/>
        <v>5.67</v>
      </c>
      <c r="U26" s="104">
        <v>5</v>
      </c>
      <c r="V26" s="104">
        <f t="shared" si="7"/>
        <v>5</v>
      </c>
      <c r="W26" s="105" t="s">
        <v>127</v>
      </c>
      <c r="X26" s="107">
        <v>1025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50378431</v>
      </c>
      <c r="AH26" s="49">
        <f t="shared" si="9"/>
        <v>1148</v>
      </c>
      <c r="AI26" s="50">
        <f t="shared" si="8"/>
        <v>202.46913580246914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11275781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133</v>
      </c>
      <c r="Q27" s="103">
        <v>18651729</v>
      </c>
      <c r="R27" s="46">
        <f t="shared" si="4"/>
        <v>5699</v>
      </c>
      <c r="S27" s="47">
        <f t="shared" si="5"/>
        <v>136.77600000000001</v>
      </c>
      <c r="T27" s="47">
        <f t="shared" si="6"/>
        <v>5.6989999999999998</v>
      </c>
      <c r="U27" s="104">
        <v>4.5999999999999996</v>
      </c>
      <c r="V27" s="104">
        <f t="shared" si="7"/>
        <v>4.5999999999999996</v>
      </c>
      <c r="W27" s="105" t="s">
        <v>127</v>
      </c>
      <c r="X27" s="107">
        <v>1025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50379571</v>
      </c>
      <c r="AH27" s="49">
        <f>IF(ISBLANK(AG27),"-",AG27-AG26)</f>
        <v>1140</v>
      </c>
      <c r="AI27" s="50">
        <f t="shared" si="8"/>
        <v>200.03509387611862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11275781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134</v>
      </c>
      <c r="Q28" s="103">
        <v>18657248</v>
      </c>
      <c r="R28" s="46">
        <f t="shared" si="4"/>
        <v>5519</v>
      </c>
      <c r="S28" s="47">
        <f t="shared" si="5"/>
        <v>132.45599999999999</v>
      </c>
      <c r="T28" s="47">
        <f t="shared" si="6"/>
        <v>5.5190000000000001</v>
      </c>
      <c r="U28" s="104">
        <v>4.4000000000000004</v>
      </c>
      <c r="V28" s="104">
        <f t="shared" si="7"/>
        <v>4.4000000000000004</v>
      </c>
      <c r="W28" s="105" t="s">
        <v>127</v>
      </c>
      <c r="X28" s="107">
        <v>1005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50380689</v>
      </c>
      <c r="AH28" s="49">
        <f t="shared" si="9"/>
        <v>1118</v>
      </c>
      <c r="AI28" s="50">
        <f t="shared" si="8"/>
        <v>202.5729298786012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11275781</v>
      </c>
      <c r="AQ28" s="107">
        <f t="shared" si="1"/>
        <v>0</v>
      </c>
      <c r="AR28" s="53">
        <v>1.28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131</v>
      </c>
      <c r="P29" s="103">
        <v>131</v>
      </c>
      <c r="Q29" s="103">
        <v>18662885</v>
      </c>
      <c r="R29" s="46">
        <f t="shared" si="4"/>
        <v>5637</v>
      </c>
      <c r="S29" s="47">
        <f t="shared" si="5"/>
        <v>135.28800000000001</v>
      </c>
      <c r="T29" s="47">
        <f t="shared" si="6"/>
        <v>5.6369999999999996</v>
      </c>
      <c r="U29" s="104">
        <v>4</v>
      </c>
      <c r="V29" s="104">
        <f t="shared" si="7"/>
        <v>4</v>
      </c>
      <c r="W29" s="105" t="s">
        <v>127</v>
      </c>
      <c r="X29" s="107">
        <v>1005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50381846</v>
      </c>
      <c r="AH29" s="49">
        <f t="shared" si="9"/>
        <v>1157</v>
      </c>
      <c r="AI29" s="50">
        <f t="shared" si="8"/>
        <v>205.25102004612384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11275781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133</v>
      </c>
      <c r="P30" s="103">
        <v>135</v>
      </c>
      <c r="Q30" s="103">
        <v>18668543</v>
      </c>
      <c r="R30" s="46">
        <f t="shared" si="4"/>
        <v>5658</v>
      </c>
      <c r="S30" s="47">
        <f t="shared" si="5"/>
        <v>135.792</v>
      </c>
      <c r="T30" s="47">
        <f t="shared" si="6"/>
        <v>5.6580000000000004</v>
      </c>
      <c r="U30" s="104">
        <v>3.7</v>
      </c>
      <c r="V30" s="104">
        <f t="shared" si="7"/>
        <v>3.7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50383017</v>
      </c>
      <c r="AH30" s="49">
        <f t="shared" si="9"/>
        <v>1171</v>
      </c>
      <c r="AI30" s="50">
        <f t="shared" si="8"/>
        <v>206.96359137504416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11275781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128</v>
      </c>
      <c r="P31" s="103">
        <v>135</v>
      </c>
      <c r="Q31" s="103">
        <v>18674448</v>
      </c>
      <c r="R31" s="46">
        <f t="shared" si="4"/>
        <v>5905</v>
      </c>
      <c r="S31" s="47">
        <f t="shared" si="5"/>
        <v>141.72</v>
      </c>
      <c r="T31" s="47">
        <f t="shared" si="6"/>
        <v>5.9050000000000002</v>
      </c>
      <c r="U31" s="104">
        <v>3.3</v>
      </c>
      <c r="V31" s="104">
        <f t="shared" si="7"/>
        <v>3.3</v>
      </c>
      <c r="W31" s="105" t="s">
        <v>127</v>
      </c>
      <c r="X31" s="107">
        <v>1044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50384235</v>
      </c>
      <c r="AH31" s="49">
        <f t="shared" si="9"/>
        <v>1218</v>
      </c>
      <c r="AI31" s="50">
        <f t="shared" si="8"/>
        <v>206.26587637595259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11275781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126</v>
      </c>
      <c r="P32" s="103">
        <v>128</v>
      </c>
      <c r="Q32" s="103">
        <v>18680242</v>
      </c>
      <c r="R32" s="46">
        <f t="shared" si="4"/>
        <v>5794</v>
      </c>
      <c r="S32" s="47">
        <f t="shared" si="5"/>
        <v>139.05600000000001</v>
      </c>
      <c r="T32" s="47">
        <f t="shared" si="6"/>
        <v>5.7939999999999996</v>
      </c>
      <c r="U32" s="104">
        <v>3</v>
      </c>
      <c r="V32" s="104">
        <f t="shared" si="7"/>
        <v>3</v>
      </c>
      <c r="W32" s="105" t="s">
        <v>127</v>
      </c>
      <c r="X32" s="107">
        <v>1035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50385442</v>
      </c>
      <c r="AH32" s="49">
        <f t="shared" si="9"/>
        <v>1207</v>
      </c>
      <c r="AI32" s="50">
        <f t="shared" si="8"/>
        <v>208.31895063859167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11275781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128</v>
      </c>
      <c r="P33" s="103">
        <v>126</v>
      </c>
      <c r="Q33" s="103">
        <v>18685656</v>
      </c>
      <c r="R33" s="46">
        <f t="shared" si="4"/>
        <v>5414</v>
      </c>
      <c r="S33" s="47">
        <f t="shared" si="5"/>
        <v>129.93600000000001</v>
      </c>
      <c r="T33" s="47">
        <f t="shared" si="6"/>
        <v>5.4139999999999997</v>
      </c>
      <c r="U33" s="104">
        <v>3</v>
      </c>
      <c r="V33" s="104">
        <f t="shared" si="7"/>
        <v>3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50386546</v>
      </c>
      <c r="AH33" s="49">
        <f t="shared" si="9"/>
        <v>1104</v>
      </c>
      <c r="AI33" s="50">
        <f t="shared" si="8"/>
        <v>203.91577391946805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11275981</v>
      </c>
      <c r="AQ33" s="107">
        <f t="shared" si="1"/>
        <v>200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132</v>
      </c>
      <c r="P34" s="103">
        <v>121</v>
      </c>
      <c r="Q34" s="103">
        <v>18691066</v>
      </c>
      <c r="R34" s="46">
        <f t="shared" si="4"/>
        <v>5410</v>
      </c>
      <c r="S34" s="47">
        <f t="shared" si="5"/>
        <v>129.84</v>
      </c>
      <c r="T34" s="47">
        <f t="shared" si="6"/>
        <v>5.41</v>
      </c>
      <c r="U34" s="104">
        <v>3.3</v>
      </c>
      <c r="V34" s="104">
        <f t="shared" si="7"/>
        <v>3.3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50387666</v>
      </c>
      <c r="AH34" s="49">
        <f t="shared" si="9"/>
        <v>1120</v>
      </c>
      <c r="AI34" s="50">
        <f t="shared" si="8"/>
        <v>207.02402957486137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11276117</v>
      </c>
      <c r="AQ34" s="107">
        <f t="shared" si="1"/>
        <v>136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133008</v>
      </c>
      <c r="S35" s="65">
        <f>AVERAGE(S11:S34)</f>
        <v>133.00800000000001</v>
      </c>
      <c r="T35" s="65">
        <f>SUM(T11:T34)</f>
        <v>133.00800000000001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26950</v>
      </c>
      <c r="AH35" s="67">
        <f>SUM(AH11:AH34)</f>
        <v>26950</v>
      </c>
      <c r="AI35" s="68">
        <f>$AH$35/$T35</f>
        <v>202.61939131480813</v>
      </c>
      <c r="AJ35" s="95"/>
      <c r="AK35" s="95"/>
      <c r="AL35" s="95"/>
      <c r="AM35" s="95"/>
      <c r="AN35" s="95"/>
      <c r="AO35" s="69"/>
      <c r="AP35" s="70">
        <f>AP34-AP10</f>
        <v>2271</v>
      </c>
      <c r="AQ35" s="71">
        <f>SUM(AQ11:AQ34)</f>
        <v>2271</v>
      </c>
      <c r="AR35" s="72">
        <f>AVERAGE(AR11:AR34)</f>
        <v>1.1583333333333334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214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162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215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148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342" priority="36" operator="containsText" text="N/A">
      <formula>NOT(ISERROR(SEARCH("N/A",X11)))</formula>
    </cfRule>
    <cfRule type="cellIs" dxfId="341" priority="49" operator="equal">
      <formula>0</formula>
    </cfRule>
  </conditionalFormatting>
  <conditionalFormatting sqref="AC11:AE34 X11:Y34 AA11:AA34">
    <cfRule type="cellIs" dxfId="340" priority="48" operator="greaterThanOrEqual">
      <formula>1185</formula>
    </cfRule>
  </conditionalFormatting>
  <conditionalFormatting sqref="AC11:AE34 X11:Y34 AA11:AA34">
    <cfRule type="cellIs" dxfId="339" priority="47" operator="between">
      <formula>0.1</formula>
      <formula>1184</formula>
    </cfRule>
  </conditionalFormatting>
  <conditionalFormatting sqref="X8">
    <cfRule type="cellIs" dxfId="338" priority="46" operator="equal">
      <formula>0</formula>
    </cfRule>
  </conditionalFormatting>
  <conditionalFormatting sqref="X8">
    <cfRule type="cellIs" dxfId="337" priority="45" operator="greaterThan">
      <formula>1179</formula>
    </cfRule>
  </conditionalFormatting>
  <conditionalFormatting sqref="X8">
    <cfRule type="cellIs" dxfId="336" priority="44" operator="greaterThan">
      <formula>99</formula>
    </cfRule>
  </conditionalFormatting>
  <conditionalFormatting sqref="X8">
    <cfRule type="cellIs" dxfId="335" priority="43" operator="greaterThan">
      <formula>0.99</formula>
    </cfRule>
  </conditionalFormatting>
  <conditionalFormatting sqref="AB8">
    <cfRule type="cellIs" dxfId="334" priority="42" operator="equal">
      <formula>0</formula>
    </cfRule>
  </conditionalFormatting>
  <conditionalFormatting sqref="AB8">
    <cfRule type="cellIs" dxfId="333" priority="41" operator="greaterThan">
      <formula>1179</formula>
    </cfRule>
  </conditionalFormatting>
  <conditionalFormatting sqref="AB8">
    <cfRule type="cellIs" dxfId="332" priority="40" operator="greaterThan">
      <formula>99</formula>
    </cfRule>
  </conditionalFormatting>
  <conditionalFormatting sqref="AB8">
    <cfRule type="cellIs" dxfId="331" priority="39" operator="greaterThan">
      <formula>0.99</formula>
    </cfRule>
  </conditionalFormatting>
  <conditionalFormatting sqref="AH11:AH31">
    <cfRule type="cellIs" dxfId="330" priority="37" operator="greaterThan">
      <formula>$AH$8</formula>
    </cfRule>
    <cfRule type="cellIs" dxfId="329" priority="38" operator="greaterThan">
      <formula>$AH$8</formula>
    </cfRule>
  </conditionalFormatting>
  <conditionalFormatting sqref="AB11:AB34">
    <cfRule type="containsText" dxfId="328" priority="32" operator="containsText" text="N/A">
      <formula>NOT(ISERROR(SEARCH("N/A",AB11)))</formula>
    </cfRule>
    <cfRule type="cellIs" dxfId="327" priority="35" operator="equal">
      <formula>0</formula>
    </cfRule>
  </conditionalFormatting>
  <conditionalFormatting sqref="AB11:AB34">
    <cfRule type="cellIs" dxfId="326" priority="34" operator="greaterThanOrEqual">
      <formula>1185</formula>
    </cfRule>
  </conditionalFormatting>
  <conditionalFormatting sqref="AB11:AB34">
    <cfRule type="cellIs" dxfId="325" priority="33" operator="between">
      <formula>0.1</formula>
      <formula>1184</formula>
    </cfRule>
  </conditionalFormatting>
  <conditionalFormatting sqref="AN11:AO11 AO12:AO34 AN12:AN35">
    <cfRule type="cellIs" dxfId="324" priority="31" operator="equal">
      <formula>0</formula>
    </cfRule>
  </conditionalFormatting>
  <conditionalFormatting sqref="AN11:AO11 AO12:AO34 AN12:AN35">
    <cfRule type="cellIs" dxfId="323" priority="30" operator="greaterThan">
      <formula>1179</formula>
    </cfRule>
  </conditionalFormatting>
  <conditionalFormatting sqref="AN11:AO11 AO12:AO34 AN12:AN35">
    <cfRule type="cellIs" dxfId="322" priority="29" operator="greaterThan">
      <formula>99</formula>
    </cfRule>
  </conditionalFormatting>
  <conditionalFormatting sqref="AN11:AO11 AO12:AO34 AN12:AN35">
    <cfRule type="cellIs" dxfId="321" priority="28" operator="greaterThan">
      <formula>0.99</formula>
    </cfRule>
  </conditionalFormatting>
  <conditionalFormatting sqref="AQ11:AQ34">
    <cfRule type="cellIs" dxfId="320" priority="27" operator="equal">
      <formula>0</formula>
    </cfRule>
  </conditionalFormatting>
  <conditionalFormatting sqref="AQ11:AQ34">
    <cfRule type="cellIs" dxfId="319" priority="26" operator="greaterThan">
      <formula>1179</formula>
    </cfRule>
  </conditionalFormatting>
  <conditionalFormatting sqref="AQ11:AQ34">
    <cfRule type="cellIs" dxfId="318" priority="25" operator="greaterThan">
      <formula>99</formula>
    </cfRule>
  </conditionalFormatting>
  <conditionalFormatting sqref="AQ11:AQ34">
    <cfRule type="cellIs" dxfId="317" priority="24" operator="greaterThan">
      <formula>0.99</formula>
    </cfRule>
  </conditionalFormatting>
  <conditionalFormatting sqref="Z11:Z34">
    <cfRule type="containsText" dxfId="316" priority="20" operator="containsText" text="N/A">
      <formula>NOT(ISERROR(SEARCH("N/A",Z11)))</formula>
    </cfRule>
    <cfRule type="cellIs" dxfId="315" priority="23" operator="equal">
      <formula>0</formula>
    </cfRule>
  </conditionalFormatting>
  <conditionalFormatting sqref="Z11:Z34">
    <cfRule type="cellIs" dxfId="314" priority="22" operator="greaterThanOrEqual">
      <formula>1185</formula>
    </cfRule>
  </conditionalFormatting>
  <conditionalFormatting sqref="Z11:Z34">
    <cfRule type="cellIs" dxfId="313" priority="21" operator="between">
      <formula>0.1</formula>
      <formula>1184</formula>
    </cfRule>
  </conditionalFormatting>
  <conditionalFormatting sqref="AJ11:AN35">
    <cfRule type="cellIs" dxfId="312" priority="19" operator="equal">
      <formula>0</formula>
    </cfRule>
  </conditionalFormatting>
  <conditionalFormatting sqref="AJ11:AN35">
    <cfRule type="cellIs" dxfId="311" priority="18" operator="greaterThan">
      <formula>1179</formula>
    </cfRule>
  </conditionalFormatting>
  <conditionalFormatting sqref="AJ11:AN35">
    <cfRule type="cellIs" dxfId="310" priority="17" operator="greaterThan">
      <formula>99</formula>
    </cfRule>
  </conditionalFormatting>
  <conditionalFormatting sqref="AJ11:AN35">
    <cfRule type="cellIs" dxfId="309" priority="16" operator="greaterThan">
      <formula>0.99</formula>
    </cfRule>
  </conditionalFormatting>
  <conditionalFormatting sqref="AP11:AP34">
    <cfRule type="cellIs" dxfId="308" priority="15" operator="equal">
      <formula>0</formula>
    </cfRule>
  </conditionalFormatting>
  <conditionalFormatting sqref="AP11:AP34">
    <cfRule type="cellIs" dxfId="307" priority="14" operator="greaterThan">
      <formula>1179</formula>
    </cfRule>
  </conditionalFormatting>
  <conditionalFormatting sqref="AP11:AP34">
    <cfRule type="cellIs" dxfId="306" priority="13" operator="greaterThan">
      <formula>99</formula>
    </cfRule>
  </conditionalFormatting>
  <conditionalFormatting sqref="AP11:AP34">
    <cfRule type="cellIs" dxfId="305" priority="12" operator="greaterThan">
      <formula>0.99</formula>
    </cfRule>
  </conditionalFormatting>
  <conditionalFormatting sqref="AH32:AH34">
    <cfRule type="cellIs" dxfId="304" priority="10" operator="greaterThan">
      <formula>$AH$8</formula>
    </cfRule>
    <cfRule type="cellIs" dxfId="303" priority="11" operator="greaterThan">
      <formula>$AH$8</formula>
    </cfRule>
  </conditionalFormatting>
  <conditionalFormatting sqref="AI11:AI34">
    <cfRule type="cellIs" dxfId="302" priority="9" operator="greaterThan">
      <formula>$AI$8</formula>
    </cfRule>
  </conditionalFormatting>
  <conditionalFormatting sqref="AL11:AL31 AK17:AL34 AL32:AN34">
    <cfRule type="cellIs" dxfId="301" priority="8" operator="equal">
      <formula>0</formula>
    </cfRule>
  </conditionalFormatting>
  <conditionalFormatting sqref="AL11:AL31 AK17:AL34 AL32:AN34">
    <cfRule type="cellIs" dxfId="300" priority="7" operator="greaterThan">
      <formula>1179</formula>
    </cfRule>
  </conditionalFormatting>
  <conditionalFormatting sqref="AL11:AL31 AK17:AL34 AL32:AN34">
    <cfRule type="cellIs" dxfId="299" priority="6" operator="greaterThan">
      <formula>99</formula>
    </cfRule>
  </conditionalFormatting>
  <conditionalFormatting sqref="AL11:AL31 AK17:AL34 AL32:AN34">
    <cfRule type="cellIs" dxfId="298" priority="5" operator="greaterThan">
      <formula>0.99</formula>
    </cfRule>
  </conditionalFormatting>
  <conditionalFormatting sqref="AM16:AM34">
    <cfRule type="cellIs" dxfId="297" priority="4" operator="equal">
      <formula>0</formula>
    </cfRule>
  </conditionalFormatting>
  <conditionalFormatting sqref="AM16:AM34">
    <cfRule type="cellIs" dxfId="296" priority="3" operator="greaterThan">
      <formula>1179</formula>
    </cfRule>
  </conditionalFormatting>
  <conditionalFormatting sqref="AM16:AM34">
    <cfRule type="cellIs" dxfId="295" priority="2" operator="greaterThan">
      <formula>99</formula>
    </cfRule>
  </conditionalFormatting>
  <conditionalFormatting sqref="AM16:AM34">
    <cfRule type="cellIs" dxfId="29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showGridLines="0" showWhiteSpace="0" topLeftCell="B40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209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209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52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42638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26758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53" t="s">
        <v>51</v>
      </c>
      <c r="V9" s="153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51" t="s">
        <v>55</v>
      </c>
      <c r="AG9" s="151" t="s">
        <v>56</v>
      </c>
      <c r="AH9" s="201" t="s">
        <v>57</v>
      </c>
      <c r="AI9" s="216" t="s">
        <v>58</v>
      </c>
      <c r="AJ9" s="153" t="s">
        <v>59</v>
      </c>
      <c r="AK9" s="153" t="s">
        <v>60</v>
      </c>
      <c r="AL9" s="153" t="s">
        <v>61</v>
      </c>
      <c r="AM9" s="153" t="s">
        <v>62</v>
      </c>
      <c r="AN9" s="153" t="s">
        <v>63</v>
      </c>
      <c r="AO9" s="153" t="s">
        <v>64</v>
      </c>
      <c r="AP9" s="153" t="s">
        <v>65</v>
      </c>
      <c r="AQ9" s="199" t="s">
        <v>66</v>
      </c>
      <c r="AR9" s="153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3" t="s">
        <v>72</v>
      </c>
      <c r="C10" s="153" t="s">
        <v>73</v>
      </c>
      <c r="D10" s="153" t="s">
        <v>74</v>
      </c>
      <c r="E10" s="153" t="s">
        <v>75</v>
      </c>
      <c r="F10" s="153" t="s">
        <v>74</v>
      </c>
      <c r="G10" s="153" t="s">
        <v>75</v>
      </c>
      <c r="H10" s="195"/>
      <c r="I10" s="153" t="s">
        <v>75</v>
      </c>
      <c r="J10" s="153" t="s">
        <v>75</v>
      </c>
      <c r="K10" s="153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24'!Q34</f>
        <v>18691066</v>
      </c>
      <c r="R10" s="209"/>
      <c r="S10" s="210"/>
      <c r="T10" s="211"/>
      <c r="U10" s="153" t="s">
        <v>75</v>
      </c>
      <c r="V10" s="153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51"/>
      <c r="AG10" s="1">
        <f>'SEPT 24'!AG34</f>
        <v>50387666</v>
      </c>
      <c r="AH10" s="201"/>
      <c r="AI10" s="217"/>
      <c r="AJ10" s="153" t="s">
        <v>84</v>
      </c>
      <c r="AK10" s="153" t="s">
        <v>84</v>
      </c>
      <c r="AL10" s="153" t="s">
        <v>84</v>
      </c>
      <c r="AM10" s="153" t="s">
        <v>84</v>
      </c>
      <c r="AN10" s="153" t="s">
        <v>84</v>
      </c>
      <c r="AO10" s="153" t="s">
        <v>84</v>
      </c>
      <c r="AP10" s="1">
        <f>'SEPT 24'!AP34</f>
        <v>11276117</v>
      </c>
      <c r="AQ10" s="200"/>
      <c r="AR10" s="150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126</v>
      </c>
      <c r="P11" s="103">
        <v>116</v>
      </c>
      <c r="Q11" s="103">
        <v>18695892</v>
      </c>
      <c r="R11" s="46">
        <f>IF(ISBLANK(Q11),"-",Q11-Q10)</f>
        <v>4826</v>
      </c>
      <c r="S11" s="47">
        <f>R11*24/1000</f>
        <v>115.824</v>
      </c>
      <c r="T11" s="47">
        <f>R11/1000</f>
        <v>4.8259999999999996</v>
      </c>
      <c r="U11" s="104">
        <v>3.9</v>
      </c>
      <c r="V11" s="104">
        <f>U11</f>
        <v>3.9</v>
      </c>
      <c r="W11" s="105" t="s">
        <v>131</v>
      </c>
      <c r="X11" s="107">
        <v>0</v>
      </c>
      <c r="Y11" s="107">
        <v>0</v>
      </c>
      <c r="Z11" s="107">
        <v>1146</v>
      </c>
      <c r="AA11" s="107">
        <v>1185</v>
      </c>
      <c r="AB11" s="107">
        <v>1146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50388644</v>
      </c>
      <c r="AH11" s="49">
        <f>IF(ISBLANK(AG11),"-",AG11-AG10)</f>
        <v>978</v>
      </c>
      <c r="AI11" s="50">
        <f>AH11/T11</f>
        <v>202.6523000414422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11276676</v>
      </c>
      <c r="AQ11" s="107">
        <f t="shared" ref="AQ11:AQ34" si="1">AP11-AP10</f>
        <v>559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124</v>
      </c>
      <c r="P12" s="103">
        <v>110</v>
      </c>
      <c r="Q12" s="103">
        <v>18700766</v>
      </c>
      <c r="R12" s="46">
        <f t="shared" ref="R12:R34" si="4">IF(ISBLANK(Q12),"-",Q12-Q11)</f>
        <v>4874</v>
      </c>
      <c r="S12" s="47">
        <f t="shared" ref="S12:S34" si="5">R12*24/1000</f>
        <v>116.976</v>
      </c>
      <c r="T12" s="47">
        <f t="shared" ref="T12:T34" si="6">R12/1000</f>
        <v>4.8739999999999997</v>
      </c>
      <c r="U12" s="104">
        <v>5</v>
      </c>
      <c r="V12" s="104">
        <f t="shared" ref="V12:V34" si="7">U12</f>
        <v>5</v>
      </c>
      <c r="W12" s="105" t="s">
        <v>131</v>
      </c>
      <c r="X12" s="107">
        <v>0</v>
      </c>
      <c r="Y12" s="107">
        <v>0</v>
      </c>
      <c r="Z12" s="107">
        <v>1146</v>
      </c>
      <c r="AA12" s="107">
        <v>1185</v>
      </c>
      <c r="AB12" s="107">
        <v>1146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50389626</v>
      </c>
      <c r="AH12" s="49">
        <f>IF(ISBLANK(AG12),"-",AG12-AG11)</f>
        <v>982</v>
      </c>
      <c r="AI12" s="50">
        <f t="shared" ref="AI12:AI34" si="8">AH12/T12</f>
        <v>201.47722609766106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11277317</v>
      </c>
      <c r="AQ12" s="107">
        <f>AP12-AP11</f>
        <v>641</v>
      </c>
      <c r="AR12" s="110">
        <v>1.1200000000000001</v>
      </c>
      <c r="AS12" s="52" t="s">
        <v>113</v>
      </c>
      <c r="AV12" s="39" t="s">
        <v>92</v>
      </c>
      <c r="AW12" s="39" t="s">
        <v>93</v>
      </c>
      <c r="AY12" s="80" t="s">
        <v>209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127</v>
      </c>
      <c r="P13" s="103">
        <v>106</v>
      </c>
      <c r="Q13" s="103">
        <v>18705678</v>
      </c>
      <c r="R13" s="46">
        <f t="shared" si="4"/>
        <v>4912</v>
      </c>
      <c r="S13" s="47">
        <f t="shared" si="5"/>
        <v>117.88800000000001</v>
      </c>
      <c r="T13" s="47">
        <f t="shared" si="6"/>
        <v>4.9119999999999999</v>
      </c>
      <c r="U13" s="104">
        <v>5.8</v>
      </c>
      <c r="V13" s="104">
        <f t="shared" si="7"/>
        <v>5.8</v>
      </c>
      <c r="W13" s="105" t="s">
        <v>131</v>
      </c>
      <c r="X13" s="107">
        <v>0</v>
      </c>
      <c r="Y13" s="107">
        <v>0</v>
      </c>
      <c r="Z13" s="107">
        <v>1117</v>
      </c>
      <c r="AA13" s="107">
        <v>1185</v>
      </c>
      <c r="AB13" s="107">
        <v>1117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50390624</v>
      </c>
      <c r="AH13" s="49">
        <f>IF(ISBLANK(AG13),"-",AG13-AG12)</f>
        <v>998</v>
      </c>
      <c r="AI13" s="50">
        <f t="shared" si="8"/>
        <v>203.17589576547232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11278003</v>
      </c>
      <c r="AQ13" s="107">
        <f t="shared" si="1"/>
        <v>686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116</v>
      </c>
      <c r="P14" s="103">
        <v>104</v>
      </c>
      <c r="Q14" s="103">
        <v>18709608</v>
      </c>
      <c r="R14" s="46">
        <f t="shared" si="4"/>
        <v>3930</v>
      </c>
      <c r="S14" s="47">
        <f t="shared" si="5"/>
        <v>94.32</v>
      </c>
      <c r="T14" s="47">
        <f t="shared" si="6"/>
        <v>3.93</v>
      </c>
      <c r="U14" s="104">
        <v>8.6</v>
      </c>
      <c r="V14" s="104">
        <f t="shared" si="7"/>
        <v>8.6</v>
      </c>
      <c r="W14" s="105" t="s">
        <v>131</v>
      </c>
      <c r="X14" s="107">
        <v>0</v>
      </c>
      <c r="Y14" s="107">
        <v>0</v>
      </c>
      <c r="Z14" s="107">
        <v>1117</v>
      </c>
      <c r="AA14" s="107">
        <v>1185</v>
      </c>
      <c r="AB14" s="107">
        <v>1117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50391619</v>
      </c>
      <c r="AH14" s="49">
        <f t="shared" ref="AH14:AH34" si="9">IF(ISBLANK(AG14),"-",AG14-AG13)</f>
        <v>995</v>
      </c>
      <c r="AI14" s="50">
        <f t="shared" si="8"/>
        <v>253.18066157760813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11278522</v>
      </c>
      <c r="AQ14" s="107">
        <f>AP14-AP13</f>
        <v>519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118</v>
      </c>
      <c r="P15" s="103">
        <v>117</v>
      </c>
      <c r="Q15" s="103">
        <v>18713552</v>
      </c>
      <c r="R15" s="46">
        <f t="shared" si="4"/>
        <v>3944</v>
      </c>
      <c r="S15" s="47">
        <f t="shared" si="5"/>
        <v>94.656000000000006</v>
      </c>
      <c r="T15" s="47">
        <f t="shared" si="6"/>
        <v>3.944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1117</v>
      </c>
      <c r="AA15" s="107">
        <v>1185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50392616</v>
      </c>
      <c r="AH15" s="49">
        <f t="shared" si="9"/>
        <v>997</v>
      </c>
      <c r="AI15" s="50">
        <f t="shared" si="8"/>
        <v>252.78904665314403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11278553</v>
      </c>
      <c r="AQ15" s="107">
        <f>AP15-AP14</f>
        <v>31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132</v>
      </c>
      <c r="P16" s="103">
        <v>128</v>
      </c>
      <c r="Q16" s="103">
        <v>18718764</v>
      </c>
      <c r="R16" s="46">
        <f t="shared" si="4"/>
        <v>5212</v>
      </c>
      <c r="S16" s="47">
        <f t="shared" si="5"/>
        <v>125.08799999999999</v>
      </c>
      <c r="T16" s="47">
        <f t="shared" si="6"/>
        <v>5.2119999999999997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1117</v>
      </c>
      <c r="AA16" s="107">
        <v>1185</v>
      </c>
      <c r="AB16" s="107">
        <v>1117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50393578</v>
      </c>
      <c r="AH16" s="49">
        <f t="shared" si="9"/>
        <v>962</v>
      </c>
      <c r="AI16" s="50">
        <f t="shared" si="8"/>
        <v>184.57405986185725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11278553</v>
      </c>
      <c r="AQ16" s="107">
        <f>AP16-AP15</f>
        <v>0</v>
      </c>
      <c r="AR16" s="53">
        <v>1.08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7</v>
      </c>
      <c r="E17" s="41">
        <f t="shared" si="0"/>
        <v>4.9295774647887329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137</v>
      </c>
      <c r="P17" s="103">
        <v>136</v>
      </c>
      <c r="Q17" s="103">
        <v>18724640</v>
      </c>
      <c r="R17" s="46">
        <f t="shared" si="4"/>
        <v>5876</v>
      </c>
      <c r="S17" s="47">
        <f t="shared" si="5"/>
        <v>141.024</v>
      </c>
      <c r="T17" s="47">
        <f t="shared" si="6"/>
        <v>5.8760000000000003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1147</v>
      </c>
      <c r="AA17" s="107">
        <v>1185</v>
      </c>
      <c r="AB17" s="107">
        <v>1147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50394656</v>
      </c>
      <c r="AH17" s="49">
        <f t="shared" si="9"/>
        <v>1078</v>
      </c>
      <c r="AI17" s="50">
        <f t="shared" si="8"/>
        <v>183.4581347855684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11278553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7</v>
      </c>
      <c r="E18" s="41">
        <f t="shared" si="0"/>
        <v>4.9295774647887329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138</v>
      </c>
      <c r="P18" s="103">
        <v>140</v>
      </c>
      <c r="Q18" s="103">
        <v>18730596</v>
      </c>
      <c r="R18" s="46">
        <f t="shared" si="4"/>
        <v>5956</v>
      </c>
      <c r="S18" s="47">
        <f t="shared" si="5"/>
        <v>142.94399999999999</v>
      </c>
      <c r="T18" s="47">
        <f t="shared" si="6"/>
        <v>5.9560000000000004</v>
      </c>
      <c r="U18" s="104">
        <v>9.4</v>
      </c>
      <c r="V18" s="104">
        <f t="shared" si="7"/>
        <v>9.4</v>
      </c>
      <c r="W18" s="105" t="s">
        <v>127</v>
      </c>
      <c r="X18" s="107">
        <v>0</v>
      </c>
      <c r="Y18" s="107">
        <v>996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50395816</v>
      </c>
      <c r="AH18" s="49">
        <f>IF(ISBLANK(AG18),"-",AG18-AG17)</f>
        <v>1160</v>
      </c>
      <c r="AI18" s="50">
        <f t="shared" si="8"/>
        <v>194.76158495634652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11278553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134</v>
      </c>
      <c r="P19" s="103">
        <v>147</v>
      </c>
      <c r="Q19" s="103">
        <v>18736588</v>
      </c>
      <c r="R19" s="46">
        <f t="shared" si="4"/>
        <v>5992</v>
      </c>
      <c r="S19" s="47">
        <f t="shared" si="5"/>
        <v>143.80799999999999</v>
      </c>
      <c r="T19" s="47">
        <f t="shared" si="6"/>
        <v>5.992</v>
      </c>
      <c r="U19" s="104">
        <v>8.9</v>
      </c>
      <c r="V19" s="104">
        <f t="shared" si="7"/>
        <v>8.9</v>
      </c>
      <c r="W19" s="105" t="s">
        <v>127</v>
      </c>
      <c r="X19" s="107">
        <v>0</v>
      </c>
      <c r="Y19" s="107">
        <v>1057</v>
      </c>
      <c r="Z19" s="107">
        <v>1188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50396992</v>
      </c>
      <c r="AH19" s="49">
        <f>IF(ISBLANK(AG19),"-",AG19-AG18)</f>
        <v>1176</v>
      </c>
      <c r="AI19" s="50">
        <f t="shared" si="8"/>
        <v>196.26168224299064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11278553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144</v>
      </c>
      <c r="Q20" s="103">
        <v>18742892</v>
      </c>
      <c r="R20" s="46">
        <f t="shared" si="4"/>
        <v>6304</v>
      </c>
      <c r="S20" s="47">
        <f t="shared" si="5"/>
        <v>151.29599999999999</v>
      </c>
      <c r="T20" s="47">
        <f t="shared" si="6"/>
        <v>6.3040000000000003</v>
      </c>
      <c r="U20" s="104">
        <v>8.1999999999999993</v>
      </c>
      <c r="V20" s="104">
        <f t="shared" si="7"/>
        <v>8.1999999999999993</v>
      </c>
      <c r="W20" s="105" t="s">
        <v>127</v>
      </c>
      <c r="X20" s="107">
        <v>0</v>
      </c>
      <c r="Y20" s="107">
        <v>1046</v>
      </c>
      <c r="Z20" s="107">
        <v>1186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50398208</v>
      </c>
      <c r="AH20" s="49">
        <f>IF(ISBLANK(AG20),"-",AG20-AG19)</f>
        <v>1216</v>
      </c>
      <c r="AI20" s="50">
        <f t="shared" si="8"/>
        <v>192.89340101522842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11278553</v>
      </c>
      <c r="AQ20" s="107">
        <f t="shared" si="1"/>
        <v>0</v>
      </c>
      <c r="AR20" s="53">
        <v>1.1599999999999999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143</v>
      </c>
      <c r="Q21" s="103">
        <v>18749434</v>
      </c>
      <c r="R21" s="46">
        <f t="shared" si="4"/>
        <v>6542</v>
      </c>
      <c r="S21" s="47">
        <f t="shared" si="5"/>
        <v>157.00800000000001</v>
      </c>
      <c r="T21" s="47">
        <f t="shared" si="6"/>
        <v>6.5419999999999998</v>
      </c>
      <c r="U21" s="104">
        <v>7.6</v>
      </c>
      <c r="V21" s="104">
        <f t="shared" si="7"/>
        <v>7.6</v>
      </c>
      <c r="W21" s="105" t="s">
        <v>127</v>
      </c>
      <c r="X21" s="107">
        <v>0</v>
      </c>
      <c r="Y21" s="107">
        <v>1046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50399478</v>
      </c>
      <c r="AH21" s="49">
        <f t="shared" si="9"/>
        <v>1270</v>
      </c>
      <c r="AI21" s="50">
        <f t="shared" si="8"/>
        <v>194.13023540201775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11278553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130</v>
      </c>
      <c r="P22" s="103">
        <v>140</v>
      </c>
      <c r="Q22" s="103">
        <v>18755526</v>
      </c>
      <c r="R22" s="46">
        <f t="shared" si="4"/>
        <v>6092</v>
      </c>
      <c r="S22" s="47">
        <f t="shared" si="5"/>
        <v>146.208</v>
      </c>
      <c r="T22" s="47">
        <f t="shared" si="6"/>
        <v>6.0919999999999996</v>
      </c>
      <c r="U22" s="104">
        <v>7</v>
      </c>
      <c r="V22" s="104">
        <f t="shared" si="7"/>
        <v>7</v>
      </c>
      <c r="W22" s="105" t="s">
        <v>127</v>
      </c>
      <c r="X22" s="107">
        <v>0</v>
      </c>
      <c r="Y22" s="107">
        <v>1046</v>
      </c>
      <c r="Z22" s="107">
        <v>1188</v>
      </c>
      <c r="AA22" s="107">
        <v>1185</v>
      </c>
      <c r="AB22" s="107">
        <v>1188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50400686</v>
      </c>
      <c r="AH22" s="49">
        <f t="shared" si="9"/>
        <v>1208</v>
      </c>
      <c r="AI22" s="50">
        <f t="shared" si="8"/>
        <v>198.29284307288248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11278553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128</v>
      </c>
      <c r="P23" s="103">
        <v>136</v>
      </c>
      <c r="Q23" s="103">
        <v>18761322</v>
      </c>
      <c r="R23" s="46">
        <f t="shared" si="4"/>
        <v>5796</v>
      </c>
      <c r="S23" s="47">
        <f t="shared" si="5"/>
        <v>139.10400000000001</v>
      </c>
      <c r="T23" s="47">
        <f t="shared" si="6"/>
        <v>5.7960000000000003</v>
      </c>
      <c r="U23" s="104">
        <v>6.4</v>
      </c>
      <c r="V23" s="104">
        <f t="shared" si="7"/>
        <v>6.4</v>
      </c>
      <c r="W23" s="105" t="s">
        <v>127</v>
      </c>
      <c r="X23" s="107">
        <v>0</v>
      </c>
      <c r="Y23" s="107">
        <v>1045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50401858</v>
      </c>
      <c r="AH23" s="49">
        <f t="shared" si="9"/>
        <v>1172</v>
      </c>
      <c r="AI23" s="50">
        <f t="shared" si="8"/>
        <v>202.20841959972392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11278553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128</v>
      </c>
      <c r="P24" s="103">
        <v>134</v>
      </c>
      <c r="Q24" s="103">
        <v>18766933</v>
      </c>
      <c r="R24" s="46">
        <f t="shared" si="4"/>
        <v>5611</v>
      </c>
      <c r="S24" s="47">
        <f t="shared" si="5"/>
        <v>134.66399999999999</v>
      </c>
      <c r="T24" s="47">
        <f t="shared" si="6"/>
        <v>5.6109999999999998</v>
      </c>
      <c r="U24" s="104">
        <v>5.9</v>
      </c>
      <c r="V24" s="104">
        <f t="shared" si="7"/>
        <v>5.9</v>
      </c>
      <c r="W24" s="105" t="s">
        <v>127</v>
      </c>
      <c r="X24" s="107">
        <v>0</v>
      </c>
      <c r="Y24" s="107">
        <v>1025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50403039</v>
      </c>
      <c r="AH24" s="49">
        <f>IF(ISBLANK(AG24),"-",AG24-AG23)</f>
        <v>1181</v>
      </c>
      <c r="AI24" s="50">
        <f t="shared" si="8"/>
        <v>210.479415433969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11278553</v>
      </c>
      <c r="AQ24" s="107">
        <f t="shared" si="1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128</v>
      </c>
      <c r="P25" s="103">
        <v>135</v>
      </c>
      <c r="Q25" s="103">
        <v>18772590</v>
      </c>
      <c r="R25" s="46">
        <f t="shared" si="4"/>
        <v>5657</v>
      </c>
      <c r="S25" s="47">
        <f t="shared" si="5"/>
        <v>135.768</v>
      </c>
      <c r="T25" s="47">
        <f t="shared" si="6"/>
        <v>5.657</v>
      </c>
      <c r="U25" s="104">
        <v>5.5</v>
      </c>
      <c r="V25" s="104">
        <f t="shared" si="7"/>
        <v>5.5</v>
      </c>
      <c r="W25" s="105" t="s">
        <v>127</v>
      </c>
      <c r="X25" s="107">
        <v>0</v>
      </c>
      <c r="Y25" s="107">
        <v>1025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50404205</v>
      </c>
      <c r="AH25" s="49">
        <f t="shared" si="9"/>
        <v>1166</v>
      </c>
      <c r="AI25" s="50">
        <f t="shared" si="8"/>
        <v>206.11631606858759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11278553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132</v>
      </c>
      <c r="P26" s="103">
        <v>136</v>
      </c>
      <c r="Q26" s="103">
        <v>18778410</v>
      </c>
      <c r="R26" s="46">
        <f t="shared" si="4"/>
        <v>5820</v>
      </c>
      <c r="S26" s="47">
        <f t="shared" si="5"/>
        <v>139.68</v>
      </c>
      <c r="T26" s="47">
        <f t="shared" si="6"/>
        <v>5.82</v>
      </c>
      <c r="U26" s="104">
        <v>5.2</v>
      </c>
      <c r="V26" s="104">
        <f t="shared" si="7"/>
        <v>5.2</v>
      </c>
      <c r="W26" s="105" t="s">
        <v>127</v>
      </c>
      <c r="X26" s="107">
        <v>0</v>
      </c>
      <c r="Y26" s="107">
        <v>1015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50405377</v>
      </c>
      <c r="AH26" s="49">
        <f t="shared" si="9"/>
        <v>1172</v>
      </c>
      <c r="AI26" s="50">
        <f t="shared" si="8"/>
        <v>201.37457044673539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11278553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135</v>
      </c>
      <c r="Q27" s="103">
        <v>18784134</v>
      </c>
      <c r="R27" s="46">
        <f t="shared" si="4"/>
        <v>5724</v>
      </c>
      <c r="S27" s="47">
        <f t="shared" si="5"/>
        <v>137.376</v>
      </c>
      <c r="T27" s="47">
        <f t="shared" si="6"/>
        <v>5.7240000000000002</v>
      </c>
      <c r="U27" s="104">
        <v>4.9000000000000004</v>
      </c>
      <c r="V27" s="104">
        <f t="shared" si="7"/>
        <v>4.9000000000000004</v>
      </c>
      <c r="W27" s="105" t="s">
        <v>127</v>
      </c>
      <c r="X27" s="107">
        <v>0</v>
      </c>
      <c r="Y27" s="107">
        <v>1015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50406542</v>
      </c>
      <c r="AH27" s="49">
        <f>IF(ISBLANK(AG27),"-",AG27-AG26)</f>
        <v>1165</v>
      </c>
      <c r="AI27" s="50">
        <f t="shared" si="8"/>
        <v>203.52900069881201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11278553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135</v>
      </c>
      <c r="Q28" s="103">
        <v>18790013</v>
      </c>
      <c r="R28" s="46">
        <f t="shared" si="4"/>
        <v>5879</v>
      </c>
      <c r="S28" s="47">
        <f t="shared" si="5"/>
        <v>141.096</v>
      </c>
      <c r="T28" s="47">
        <f t="shared" si="6"/>
        <v>5.8789999999999996</v>
      </c>
      <c r="U28" s="104">
        <v>4.5999999999999996</v>
      </c>
      <c r="V28" s="104">
        <f t="shared" si="7"/>
        <v>4.5999999999999996</v>
      </c>
      <c r="W28" s="105" t="s">
        <v>127</v>
      </c>
      <c r="X28" s="107">
        <v>0</v>
      </c>
      <c r="Y28" s="107">
        <v>1004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50407712</v>
      </c>
      <c r="AH28" s="49">
        <f t="shared" si="9"/>
        <v>1170</v>
      </c>
      <c r="AI28" s="50">
        <f t="shared" si="8"/>
        <v>199.01343765946592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11278553</v>
      </c>
      <c r="AQ28" s="107">
        <f t="shared" si="1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133</v>
      </c>
      <c r="Q29" s="103">
        <v>18795795</v>
      </c>
      <c r="R29" s="46">
        <f t="shared" si="4"/>
        <v>5782</v>
      </c>
      <c r="S29" s="47">
        <f t="shared" si="5"/>
        <v>138.768</v>
      </c>
      <c r="T29" s="47">
        <f t="shared" si="6"/>
        <v>5.782</v>
      </c>
      <c r="U29" s="104">
        <v>4.4000000000000004</v>
      </c>
      <c r="V29" s="104">
        <f t="shared" si="7"/>
        <v>4.4000000000000004</v>
      </c>
      <c r="W29" s="105" t="s">
        <v>127</v>
      </c>
      <c r="X29" s="107">
        <v>0</v>
      </c>
      <c r="Y29" s="107">
        <v>1005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50408885</v>
      </c>
      <c r="AH29" s="49">
        <f t="shared" si="9"/>
        <v>1173</v>
      </c>
      <c r="AI29" s="50">
        <f t="shared" si="8"/>
        <v>202.8709789000346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11278553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133</v>
      </c>
      <c r="P30" s="103">
        <v>131</v>
      </c>
      <c r="Q30" s="103">
        <v>18801425</v>
      </c>
      <c r="R30" s="46">
        <f t="shared" si="4"/>
        <v>5630</v>
      </c>
      <c r="S30" s="47">
        <f t="shared" si="5"/>
        <v>135.12</v>
      </c>
      <c r="T30" s="47">
        <f t="shared" si="6"/>
        <v>5.63</v>
      </c>
      <c r="U30" s="104">
        <v>4.0999999999999996</v>
      </c>
      <c r="V30" s="104">
        <f t="shared" si="7"/>
        <v>4.0999999999999996</v>
      </c>
      <c r="W30" s="105" t="s">
        <v>127</v>
      </c>
      <c r="X30" s="107">
        <v>0</v>
      </c>
      <c r="Y30" s="107">
        <v>1005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50410044</v>
      </c>
      <c r="AH30" s="49">
        <f t="shared" si="9"/>
        <v>1159</v>
      </c>
      <c r="AI30" s="50">
        <f t="shared" si="8"/>
        <v>205.86145648312612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11278553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130</v>
      </c>
      <c r="P31" s="103">
        <v>132</v>
      </c>
      <c r="Q31" s="103">
        <v>18807058</v>
      </c>
      <c r="R31" s="46">
        <f t="shared" si="4"/>
        <v>5633</v>
      </c>
      <c r="S31" s="47">
        <f t="shared" si="5"/>
        <v>135.19200000000001</v>
      </c>
      <c r="T31" s="47">
        <f t="shared" si="6"/>
        <v>5.633</v>
      </c>
      <c r="U31" s="104">
        <v>3.8</v>
      </c>
      <c r="V31" s="104">
        <f t="shared" si="7"/>
        <v>3.8</v>
      </c>
      <c r="W31" s="105" t="s">
        <v>127</v>
      </c>
      <c r="X31" s="107">
        <v>0</v>
      </c>
      <c r="Y31" s="107">
        <v>1035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50411206</v>
      </c>
      <c r="AH31" s="49">
        <f t="shared" si="9"/>
        <v>1162</v>
      </c>
      <c r="AI31" s="50">
        <f t="shared" si="8"/>
        <v>206.28439552636252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11278553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130</v>
      </c>
      <c r="P32" s="103">
        <v>129</v>
      </c>
      <c r="Q32" s="103">
        <v>18812512</v>
      </c>
      <c r="R32" s="46">
        <f t="shared" si="4"/>
        <v>5454</v>
      </c>
      <c r="S32" s="47">
        <f t="shared" si="5"/>
        <v>130.89599999999999</v>
      </c>
      <c r="T32" s="47">
        <f t="shared" si="6"/>
        <v>5.4539999999999997</v>
      </c>
      <c r="U32" s="104">
        <v>3.7</v>
      </c>
      <c r="V32" s="104">
        <f t="shared" si="7"/>
        <v>3.7</v>
      </c>
      <c r="W32" s="105" t="s">
        <v>127</v>
      </c>
      <c r="X32" s="107">
        <v>0</v>
      </c>
      <c r="Y32" s="107">
        <v>950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50412340</v>
      </c>
      <c r="AH32" s="49">
        <f t="shared" si="9"/>
        <v>1134</v>
      </c>
      <c r="AI32" s="50">
        <f t="shared" si="8"/>
        <v>207.92079207920793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11278553</v>
      </c>
      <c r="AQ32" s="107">
        <f t="shared" si="1"/>
        <v>0</v>
      </c>
      <c r="AR32" s="53">
        <v>1.1599999999999999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128</v>
      </c>
      <c r="P33" s="103">
        <v>119</v>
      </c>
      <c r="Q33" s="103">
        <v>18817612</v>
      </c>
      <c r="R33" s="46">
        <f t="shared" si="4"/>
        <v>5100</v>
      </c>
      <c r="S33" s="47">
        <f t="shared" si="5"/>
        <v>122.4</v>
      </c>
      <c r="T33" s="47">
        <f t="shared" si="6"/>
        <v>5.0999999999999996</v>
      </c>
      <c r="U33" s="104">
        <v>3.9</v>
      </c>
      <c r="V33" s="104">
        <f t="shared" si="7"/>
        <v>3.9</v>
      </c>
      <c r="W33" s="105" t="s">
        <v>131</v>
      </c>
      <c r="X33" s="107">
        <v>0</v>
      </c>
      <c r="Y33" s="107">
        <v>0</v>
      </c>
      <c r="Z33" s="107">
        <v>1166</v>
      </c>
      <c r="AA33" s="107">
        <v>1185</v>
      </c>
      <c r="AB33" s="107">
        <v>1167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50413376</v>
      </c>
      <c r="AH33" s="49">
        <f t="shared" si="9"/>
        <v>1036</v>
      </c>
      <c r="AI33" s="50">
        <f t="shared" si="8"/>
        <v>203.1372549019608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11278753</v>
      </c>
      <c r="AQ33" s="107">
        <f t="shared" si="1"/>
        <v>200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132</v>
      </c>
      <c r="P34" s="103">
        <v>116</v>
      </c>
      <c r="Q34" s="103">
        <v>18822742</v>
      </c>
      <c r="R34" s="46">
        <f t="shared" si="4"/>
        <v>5130</v>
      </c>
      <c r="S34" s="47">
        <f t="shared" si="5"/>
        <v>123.12</v>
      </c>
      <c r="T34" s="47">
        <f t="shared" si="6"/>
        <v>5.13</v>
      </c>
      <c r="U34" s="104">
        <v>4.4000000000000004</v>
      </c>
      <c r="V34" s="104">
        <f t="shared" si="7"/>
        <v>4.4000000000000004</v>
      </c>
      <c r="W34" s="105" t="s">
        <v>131</v>
      </c>
      <c r="X34" s="107">
        <v>0</v>
      </c>
      <c r="Y34" s="107">
        <v>0</v>
      </c>
      <c r="Z34" s="107">
        <v>1157</v>
      </c>
      <c r="AA34" s="107">
        <v>1185</v>
      </c>
      <c r="AB34" s="107">
        <v>1157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50414424</v>
      </c>
      <c r="AH34" s="49">
        <f t="shared" si="9"/>
        <v>1048</v>
      </c>
      <c r="AI34" s="50">
        <f t="shared" si="8"/>
        <v>204.28849902534114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11279119</v>
      </c>
      <c r="AQ34" s="107">
        <f t="shared" si="1"/>
        <v>366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131676</v>
      </c>
      <c r="S35" s="65">
        <f>AVERAGE(S11:S34)</f>
        <v>131.67600000000002</v>
      </c>
      <c r="T35" s="65">
        <f>SUM(T11:T34)</f>
        <v>131.67600000000002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26758</v>
      </c>
      <c r="AH35" s="67">
        <f>SUM(AH11:AH34)</f>
        <v>26758</v>
      </c>
      <c r="AI35" s="68">
        <f>$AH$35/$T35</f>
        <v>203.21091163158053</v>
      </c>
      <c r="AJ35" s="95"/>
      <c r="AK35" s="95"/>
      <c r="AL35" s="95"/>
      <c r="AM35" s="95"/>
      <c r="AN35" s="95"/>
      <c r="AO35" s="69"/>
      <c r="AP35" s="70">
        <f>AP34-AP10</f>
        <v>3002</v>
      </c>
      <c r="AQ35" s="71">
        <f>SUM(AQ11:AQ34)</f>
        <v>3002</v>
      </c>
      <c r="AR35" s="72">
        <f>AVERAGE(AR11:AR34)</f>
        <v>1.155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216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158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217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X11:AB34 V11:V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93" priority="36" operator="containsText" text="N/A">
      <formula>NOT(ISERROR(SEARCH("N/A",X11)))</formula>
    </cfRule>
    <cfRule type="cellIs" dxfId="292" priority="49" operator="equal">
      <formula>0</formula>
    </cfRule>
  </conditionalFormatting>
  <conditionalFormatting sqref="AC11:AE34 X11:Y34 AA11:AA34">
    <cfRule type="cellIs" dxfId="291" priority="48" operator="greaterThanOrEqual">
      <formula>1185</formula>
    </cfRule>
  </conditionalFormatting>
  <conditionalFormatting sqref="AC11:AE34 X11:Y34 AA11:AA34">
    <cfRule type="cellIs" dxfId="290" priority="47" operator="between">
      <formula>0.1</formula>
      <formula>1184</formula>
    </cfRule>
  </conditionalFormatting>
  <conditionalFormatting sqref="X8">
    <cfRule type="cellIs" dxfId="289" priority="46" operator="equal">
      <formula>0</formula>
    </cfRule>
  </conditionalFormatting>
  <conditionalFormatting sqref="X8">
    <cfRule type="cellIs" dxfId="288" priority="45" operator="greaterThan">
      <formula>1179</formula>
    </cfRule>
  </conditionalFormatting>
  <conditionalFormatting sqref="X8">
    <cfRule type="cellIs" dxfId="287" priority="44" operator="greaterThan">
      <formula>99</formula>
    </cfRule>
  </conditionalFormatting>
  <conditionalFormatting sqref="X8">
    <cfRule type="cellIs" dxfId="286" priority="43" operator="greaterThan">
      <formula>0.99</formula>
    </cfRule>
  </conditionalFormatting>
  <conditionalFormatting sqref="AB8">
    <cfRule type="cellIs" dxfId="285" priority="42" operator="equal">
      <formula>0</formula>
    </cfRule>
  </conditionalFormatting>
  <conditionalFormatting sqref="AB8">
    <cfRule type="cellIs" dxfId="284" priority="41" operator="greaterThan">
      <formula>1179</formula>
    </cfRule>
  </conditionalFormatting>
  <conditionalFormatting sqref="AB8">
    <cfRule type="cellIs" dxfId="283" priority="40" operator="greaterThan">
      <formula>99</formula>
    </cfRule>
  </conditionalFormatting>
  <conditionalFormatting sqref="AB8">
    <cfRule type="cellIs" dxfId="282" priority="39" operator="greaterThan">
      <formula>0.99</formula>
    </cfRule>
  </conditionalFormatting>
  <conditionalFormatting sqref="AH11:AH31">
    <cfRule type="cellIs" dxfId="281" priority="37" operator="greaterThan">
      <formula>$AH$8</formula>
    </cfRule>
    <cfRule type="cellIs" dxfId="280" priority="38" operator="greaterThan">
      <formula>$AH$8</formula>
    </cfRule>
  </conditionalFormatting>
  <conditionalFormatting sqref="AB11:AB34">
    <cfRule type="containsText" dxfId="279" priority="32" operator="containsText" text="N/A">
      <formula>NOT(ISERROR(SEARCH("N/A",AB11)))</formula>
    </cfRule>
    <cfRule type="cellIs" dxfId="278" priority="35" operator="equal">
      <formula>0</formula>
    </cfRule>
  </conditionalFormatting>
  <conditionalFormatting sqref="AB11:AB34">
    <cfRule type="cellIs" dxfId="277" priority="34" operator="greaterThanOrEqual">
      <formula>1185</formula>
    </cfRule>
  </conditionalFormatting>
  <conditionalFormatting sqref="AB11:AB34">
    <cfRule type="cellIs" dxfId="276" priority="33" operator="between">
      <formula>0.1</formula>
      <formula>1184</formula>
    </cfRule>
  </conditionalFormatting>
  <conditionalFormatting sqref="AN11:AO11 AN12:AN35 AO12:AO34">
    <cfRule type="cellIs" dxfId="275" priority="31" operator="equal">
      <formula>0</formula>
    </cfRule>
  </conditionalFormatting>
  <conditionalFormatting sqref="AN11:AO11 AN12:AN35 AO12:AO34">
    <cfRule type="cellIs" dxfId="274" priority="30" operator="greaterThan">
      <formula>1179</formula>
    </cfRule>
  </conditionalFormatting>
  <conditionalFormatting sqref="AN11:AO11 AN12:AN35 AO12:AO34">
    <cfRule type="cellIs" dxfId="273" priority="29" operator="greaterThan">
      <formula>99</formula>
    </cfRule>
  </conditionalFormatting>
  <conditionalFormatting sqref="AN11:AO11 AN12:AN35 AO12:AO34">
    <cfRule type="cellIs" dxfId="272" priority="28" operator="greaterThan">
      <formula>0.99</formula>
    </cfRule>
  </conditionalFormatting>
  <conditionalFormatting sqref="AQ11:AQ34">
    <cfRule type="cellIs" dxfId="271" priority="27" operator="equal">
      <formula>0</formula>
    </cfRule>
  </conditionalFormatting>
  <conditionalFormatting sqref="AQ11:AQ34">
    <cfRule type="cellIs" dxfId="270" priority="26" operator="greaterThan">
      <formula>1179</formula>
    </cfRule>
  </conditionalFormatting>
  <conditionalFormatting sqref="AQ11:AQ34">
    <cfRule type="cellIs" dxfId="269" priority="25" operator="greaterThan">
      <formula>99</formula>
    </cfRule>
  </conditionalFormatting>
  <conditionalFormatting sqref="AQ11:AQ34">
    <cfRule type="cellIs" dxfId="268" priority="24" operator="greaterThan">
      <formula>0.99</formula>
    </cfRule>
  </conditionalFormatting>
  <conditionalFormatting sqref="Z11:Z34">
    <cfRule type="containsText" dxfId="267" priority="20" operator="containsText" text="N/A">
      <formula>NOT(ISERROR(SEARCH("N/A",Z11)))</formula>
    </cfRule>
    <cfRule type="cellIs" dxfId="266" priority="23" operator="equal">
      <formula>0</formula>
    </cfRule>
  </conditionalFormatting>
  <conditionalFormatting sqref="Z11:Z34">
    <cfRule type="cellIs" dxfId="265" priority="22" operator="greaterThanOrEqual">
      <formula>1185</formula>
    </cfRule>
  </conditionalFormatting>
  <conditionalFormatting sqref="Z11:Z34">
    <cfRule type="cellIs" dxfId="264" priority="21" operator="between">
      <formula>0.1</formula>
      <formula>1184</formula>
    </cfRule>
  </conditionalFormatting>
  <conditionalFormatting sqref="AJ11:AN35">
    <cfRule type="cellIs" dxfId="263" priority="19" operator="equal">
      <formula>0</formula>
    </cfRule>
  </conditionalFormatting>
  <conditionalFormatting sqref="AJ11:AN35">
    <cfRule type="cellIs" dxfId="262" priority="18" operator="greaterThan">
      <formula>1179</formula>
    </cfRule>
  </conditionalFormatting>
  <conditionalFormatting sqref="AJ11:AN35">
    <cfRule type="cellIs" dxfId="261" priority="17" operator="greaterThan">
      <formula>99</formula>
    </cfRule>
  </conditionalFormatting>
  <conditionalFormatting sqref="AJ11:AN35">
    <cfRule type="cellIs" dxfId="260" priority="16" operator="greaterThan">
      <formula>0.99</formula>
    </cfRule>
  </conditionalFormatting>
  <conditionalFormatting sqref="AP11:AP34">
    <cfRule type="cellIs" dxfId="259" priority="15" operator="equal">
      <formula>0</formula>
    </cfRule>
  </conditionalFormatting>
  <conditionalFormatting sqref="AP11:AP34">
    <cfRule type="cellIs" dxfId="258" priority="14" operator="greaterThan">
      <formula>1179</formula>
    </cfRule>
  </conditionalFormatting>
  <conditionalFormatting sqref="AP11:AP34">
    <cfRule type="cellIs" dxfId="257" priority="13" operator="greaterThan">
      <formula>99</formula>
    </cfRule>
  </conditionalFormatting>
  <conditionalFormatting sqref="AP11:AP34">
    <cfRule type="cellIs" dxfId="256" priority="12" operator="greaterThan">
      <formula>0.99</formula>
    </cfRule>
  </conditionalFormatting>
  <conditionalFormatting sqref="AH32:AH34">
    <cfRule type="cellIs" dxfId="255" priority="10" operator="greaterThan">
      <formula>$AH$8</formula>
    </cfRule>
    <cfRule type="cellIs" dxfId="254" priority="11" operator="greaterThan">
      <formula>$AH$8</formula>
    </cfRule>
  </conditionalFormatting>
  <conditionalFormatting sqref="AI11:AI34">
    <cfRule type="cellIs" dxfId="253" priority="9" operator="greaterThan">
      <formula>$AI$8</formula>
    </cfRule>
  </conditionalFormatting>
  <conditionalFormatting sqref="AL32:AN34 AL11:AL31 AK17:AL34">
    <cfRule type="cellIs" dxfId="252" priority="8" operator="equal">
      <formula>0</formula>
    </cfRule>
  </conditionalFormatting>
  <conditionalFormatting sqref="AL32:AN34 AL11:AL31 AK17:AL34">
    <cfRule type="cellIs" dxfId="251" priority="7" operator="greaterThan">
      <formula>1179</formula>
    </cfRule>
  </conditionalFormatting>
  <conditionalFormatting sqref="AL32:AN34 AL11:AL31 AK17:AL34">
    <cfRule type="cellIs" dxfId="250" priority="6" operator="greaterThan">
      <formula>99</formula>
    </cfRule>
  </conditionalFormatting>
  <conditionalFormatting sqref="AL32:AN34 AL11:AL31 AK17:AL34">
    <cfRule type="cellIs" dxfId="249" priority="5" operator="greaterThan">
      <formula>0.99</formula>
    </cfRule>
  </conditionalFormatting>
  <conditionalFormatting sqref="AM16:AM34">
    <cfRule type="cellIs" dxfId="248" priority="4" operator="equal">
      <formula>0</formula>
    </cfRule>
  </conditionalFormatting>
  <conditionalFormatting sqref="AM16:AM34">
    <cfRule type="cellIs" dxfId="247" priority="3" operator="greaterThan">
      <formula>1179</formula>
    </cfRule>
  </conditionalFormatting>
  <conditionalFormatting sqref="AM16:AM34">
    <cfRule type="cellIs" dxfId="246" priority="2" operator="greaterThan">
      <formula>99</formula>
    </cfRule>
  </conditionalFormatting>
  <conditionalFormatting sqref="AM16:AM34">
    <cfRule type="cellIs" dxfId="24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showGridLines="0" showWhiteSpace="0" topLeftCell="A28" zoomScaleNormal="100" workbookViewId="0">
      <selection activeCell="E47" sqref="E47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213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125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52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42639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26877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53" t="s">
        <v>51</v>
      </c>
      <c r="V9" s="153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51" t="s">
        <v>55</v>
      </c>
      <c r="AG9" s="151" t="s">
        <v>56</v>
      </c>
      <c r="AH9" s="201" t="s">
        <v>57</v>
      </c>
      <c r="AI9" s="216" t="s">
        <v>58</v>
      </c>
      <c r="AJ9" s="153" t="s">
        <v>59</v>
      </c>
      <c r="AK9" s="153" t="s">
        <v>60</v>
      </c>
      <c r="AL9" s="153" t="s">
        <v>61</v>
      </c>
      <c r="AM9" s="153" t="s">
        <v>62</v>
      </c>
      <c r="AN9" s="153" t="s">
        <v>63</v>
      </c>
      <c r="AO9" s="153" t="s">
        <v>64</v>
      </c>
      <c r="AP9" s="153" t="s">
        <v>65</v>
      </c>
      <c r="AQ9" s="199" t="s">
        <v>66</v>
      </c>
      <c r="AR9" s="153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3" t="s">
        <v>72</v>
      </c>
      <c r="C10" s="153" t="s">
        <v>73</v>
      </c>
      <c r="D10" s="153" t="s">
        <v>74</v>
      </c>
      <c r="E10" s="153" t="s">
        <v>75</v>
      </c>
      <c r="F10" s="153" t="s">
        <v>74</v>
      </c>
      <c r="G10" s="153" t="s">
        <v>75</v>
      </c>
      <c r="H10" s="195"/>
      <c r="I10" s="153" t="s">
        <v>75</v>
      </c>
      <c r="J10" s="153" t="s">
        <v>75</v>
      </c>
      <c r="K10" s="153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25'!Q34</f>
        <v>18822742</v>
      </c>
      <c r="R10" s="209"/>
      <c r="S10" s="210"/>
      <c r="T10" s="211"/>
      <c r="U10" s="153" t="s">
        <v>75</v>
      </c>
      <c r="V10" s="153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51"/>
      <c r="AG10" s="1">
        <f>'SEPT 25'!AG34</f>
        <v>50414424</v>
      </c>
      <c r="AH10" s="201"/>
      <c r="AI10" s="217"/>
      <c r="AJ10" s="153" t="s">
        <v>84</v>
      </c>
      <c r="AK10" s="153" t="s">
        <v>84</v>
      </c>
      <c r="AL10" s="153" t="s">
        <v>84</v>
      </c>
      <c r="AM10" s="153" t="s">
        <v>84</v>
      </c>
      <c r="AN10" s="153" t="s">
        <v>84</v>
      </c>
      <c r="AO10" s="153" t="s">
        <v>84</v>
      </c>
      <c r="AP10" s="1">
        <f>'SEPT 25'!AP34</f>
        <v>11279119</v>
      </c>
      <c r="AQ10" s="200"/>
      <c r="AR10" s="150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128</v>
      </c>
      <c r="P11" s="103">
        <v>110</v>
      </c>
      <c r="Q11" s="103">
        <v>18827554</v>
      </c>
      <c r="R11" s="46">
        <f>IF(ISBLANK(Q11),"-",Q11-Q10)</f>
        <v>4812</v>
      </c>
      <c r="S11" s="47">
        <f>R11*24/1000</f>
        <v>115.488</v>
      </c>
      <c r="T11" s="47">
        <f>R11/1000</f>
        <v>4.8120000000000003</v>
      </c>
      <c r="U11" s="104">
        <v>4.9000000000000004</v>
      </c>
      <c r="V11" s="104">
        <f>U11</f>
        <v>4.9000000000000004</v>
      </c>
      <c r="W11" s="105" t="s">
        <v>131</v>
      </c>
      <c r="X11" s="107">
        <v>0</v>
      </c>
      <c r="Y11" s="107">
        <v>0</v>
      </c>
      <c r="Z11" s="107">
        <v>1146</v>
      </c>
      <c r="AA11" s="107">
        <v>1185</v>
      </c>
      <c r="AB11" s="107">
        <v>1146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50415414</v>
      </c>
      <c r="AH11" s="49">
        <f>IF(ISBLANK(AG11),"-",AG11-AG10)</f>
        <v>990</v>
      </c>
      <c r="AI11" s="50">
        <f>AH11/T11</f>
        <v>205.7356608478803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11279593</v>
      </c>
      <c r="AQ11" s="107">
        <f t="shared" ref="AQ11:AQ34" si="1">AP11-AP10</f>
        <v>474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124</v>
      </c>
      <c r="P12" s="103">
        <v>108</v>
      </c>
      <c r="Q12" s="103">
        <v>18832216</v>
      </c>
      <c r="R12" s="46">
        <f t="shared" ref="R12:R34" si="4">IF(ISBLANK(Q12),"-",Q12-Q11)</f>
        <v>4662</v>
      </c>
      <c r="S12" s="47">
        <f t="shared" ref="S12:S34" si="5">R12*24/1000</f>
        <v>111.88800000000001</v>
      </c>
      <c r="T12" s="47">
        <f t="shared" ref="T12:T34" si="6">R12/1000</f>
        <v>4.6619999999999999</v>
      </c>
      <c r="U12" s="104">
        <v>5.6</v>
      </c>
      <c r="V12" s="104">
        <f t="shared" ref="V12:V34" si="7">U12</f>
        <v>5.6</v>
      </c>
      <c r="W12" s="105" t="s">
        <v>131</v>
      </c>
      <c r="X12" s="107">
        <v>0</v>
      </c>
      <c r="Y12" s="107">
        <v>0</v>
      </c>
      <c r="Z12" s="107">
        <v>1126</v>
      </c>
      <c r="AA12" s="107">
        <v>1185</v>
      </c>
      <c r="AB12" s="107">
        <v>1126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50416402</v>
      </c>
      <c r="AH12" s="49">
        <f>IF(ISBLANK(AG12),"-",AG12-AG11)</f>
        <v>988</v>
      </c>
      <c r="AI12" s="50">
        <f t="shared" ref="AI12:AI34" si="8">AH12/T12</f>
        <v>211.92621192621192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11280126</v>
      </c>
      <c r="AQ12" s="107">
        <f>AP12-AP11</f>
        <v>533</v>
      </c>
      <c r="AR12" s="110">
        <v>1.1200000000000001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120</v>
      </c>
      <c r="P13" s="103">
        <v>106</v>
      </c>
      <c r="Q13" s="103">
        <v>18836882</v>
      </c>
      <c r="R13" s="46">
        <f t="shared" si="4"/>
        <v>4666</v>
      </c>
      <c r="S13" s="47">
        <f t="shared" si="5"/>
        <v>111.98399999999999</v>
      </c>
      <c r="T13" s="47">
        <f t="shared" si="6"/>
        <v>4.6660000000000004</v>
      </c>
      <c r="U13" s="104">
        <v>6.2</v>
      </c>
      <c r="V13" s="104">
        <f t="shared" si="7"/>
        <v>6.2</v>
      </c>
      <c r="W13" s="105" t="s">
        <v>131</v>
      </c>
      <c r="X13" s="107">
        <v>0</v>
      </c>
      <c r="Y13" s="107">
        <v>0</v>
      </c>
      <c r="Z13" s="107">
        <v>1126</v>
      </c>
      <c r="AA13" s="107">
        <v>1185</v>
      </c>
      <c r="AB13" s="107">
        <v>1126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50417368</v>
      </c>
      <c r="AH13" s="49">
        <f>IF(ISBLANK(AG13),"-",AG13-AG12)</f>
        <v>966</v>
      </c>
      <c r="AI13" s="50">
        <f t="shared" si="8"/>
        <v>207.02957565366478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11280719</v>
      </c>
      <c r="AQ13" s="107">
        <f t="shared" si="1"/>
        <v>593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124</v>
      </c>
      <c r="P14" s="103">
        <v>104</v>
      </c>
      <c r="Q14" s="103">
        <v>18840986</v>
      </c>
      <c r="R14" s="46">
        <f t="shared" si="4"/>
        <v>4104</v>
      </c>
      <c r="S14" s="47">
        <f t="shared" si="5"/>
        <v>98.495999999999995</v>
      </c>
      <c r="T14" s="47">
        <f t="shared" si="6"/>
        <v>4.1040000000000001</v>
      </c>
      <c r="U14" s="104">
        <v>8.1999999999999993</v>
      </c>
      <c r="V14" s="104">
        <f t="shared" si="7"/>
        <v>8.1999999999999993</v>
      </c>
      <c r="W14" s="105" t="s">
        <v>131</v>
      </c>
      <c r="X14" s="107">
        <v>0</v>
      </c>
      <c r="Y14" s="107">
        <v>0</v>
      </c>
      <c r="Z14" s="107">
        <v>1126</v>
      </c>
      <c r="AA14" s="107">
        <v>1185</v>
      </c>
      <c r="AB14" s="107">
        <v>1126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50418376</v>
      </c>
      <c r="AH14" s="49">
        <f t="shared" ref="AH14:AH34" si="9">IF(ISBLANK(AG14),"-",AG14-AG13)</f>
        <v>1008</v>
      </c>
      <c r="AI14" s="50">
        <f t="shared" si="8"/>
        <v>245.61403508771929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11280919</v>
      </c>
      <c r="AQ14" s="107">
        <f>AP14-AP13</f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128</v>
      </c>
      <c r="P15" s="103">
        <v>123</v>
      </c>
      <c r="Q15" s="103">
        <v>18845022</v>
      </c>
      <c r="R15" s="46">
        <f t="shared" si="4"/>
        <v>4036</v>
      </c>
      <c r="S15" s="47">
        <f t="shared" si="5"/>
        <v>96.864000000000004</v>
      </c>
      <c r="T15" s="47">
        <f t="shared" si="6"/>
        <v>4.0359999999999996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1136</v>
      </c>
      <c r="AA15" s="107">
        <v>1185</v>
      </c>
      <c r="AB15" s="107">
        <v>1136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50419380</v>
      </c>
      <c r="AH15" s="49">
        <f t="shared" si="9"/>
        <v>1004</v>
      </c>
      <c r="AI15" s="50">
        <f t="shared" si="8"/>
        <v>248.76114965312192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11280934</v>
      </c>
      <c r="AQ15" s="107">
        <f>AP15-AP14</f>
        <v>15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131</v>
      </c>
      <c r="P16" s="103">
        <v>140</v>
      </c>
      <c r="Q16" s="103">
        <v>18850927</v>
      </c>
      <c r="R16" s="46">
        <f t="shared" si="4"/>
        <v>5905</v>
      </c>
      <c r="S16" s="47">
        <f t="shared" si="5"/>
        <v>141.72</v>
      </c>
      <c r="T16" s="47">
        <f t="shared" si="6"/>
        <v>5.9050000000000002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50420547</v>
      </c>
      <c r="AH16" s="49">
        <f t="shared" si="9"/>
        <v>1167</v>
      </c>
      <c r="AI16" s="50">
        <f t="shared" si="8"/>
        <v>197.62912785774768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11280934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139</v>
      </c>
      <c r="P17" s="103">
        <v>144</v>
      </c>
      <c r="Q17" s="103">
        <v>18857108</v>
      </c>
      <c r="R17" s="46">
        <f t="shared" si="4"/>
        <v>6181</v>
      </c>
      <c r="S17" s="47">
        <f t="shared" si="5"/>
        <v>148.34399999999999</v>
      </c>
      <c r="T17" s="47">
        <f t="shared" si="6"/>
        <v>6.181</v>
      </c>
      <c r="U17" s="104">
        <v>9.3000000000000007</v>
      </c>
      <c r="V17" s="104">
        <f t="shared" si="7"/>
        <v>9.3000000000000007</v>
      </c>
      <c r="W17" s="105" t="s">
        <v>127</v>
      </c>
      <c r="X17" s="107">
        <v>997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50421756</v>
      </c>
      <c r="AH17" s="49">
        <f t="shared" si="9"/>
        <v>1209</v>
      </c>
      <c r="AI17" s="50">
        <f t="shared" si="8"/>
        <v>195.5994175699725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11280934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139</v>
      </c>
      <c r="P18" s="103">
        <v>145</v>
      </c>
      <c r="Q18" s="103">
        <v>18863240</v>
      </c>
      <c r="R18" s="46">
        <f t="shared" si="4"/>
        <v>6132</v>
      </c>
      <c r="S18" s="47">
        <f t="shared" si="5"/>
        <v>147.16800000000001</v>
      </c>
      <c r="T18" s="47">
        <f t="shared" si="6"/>
        <v>6.1319999999999997</v>
      </c>
      <c r="U18" s="104">
        <v>8.8000000000000007</v>
      </c>
      <c r="V18" s="104">
        <f t="shared" si="7"/>
        <v>8.8000000000000007</v>
      </c>
      <c r="W18" s="105" t="s">
        <v>127</v>
      </c>
      <c r="X18" s="107">
        <v>997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50422936</v>
      </c>
      <c r="AH18" s="49">
        <f>IF(ISBLANK(AG18),"-",AG18-AG17)</f>
        <v>1180</v>
      </c>
      <c r="AI18" s="50">
        <f t="shared" si="8"/>
        <v>192.4331376386171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11280934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139</v>
      </c>
      <c r="P19" s="103">
        <v>142</v>
      </c>
      <c r="Q19" s="103">
        <v>18869414</v>
      </c>
      <c r="R19" s="46">
        <f t="shared" si="4"/>
        <v>6174</v>
      </c>
      <c r="S19" s="47">
        <f t="shared" si="5"/>
        <v>148.17599999999999</v>
      </c>
      <c r="T19" s="47">
        <f t="shared" si="6"/>
        <v>6.1740000000000004</v>
      </c>
      <c r="U19" s="104">
        <v>8.5</v>
      </c>
      <c r="V19" s="104">
        <f t="shared" si="7"/>
        <v>8.5</v>
      </c>
      <c r="W19" s="105" t="s">
        <v>127</v>
      </c>
      <c r="X19" s="107">
        <v>1017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50424141</v>
      </c>
      <c r="AH19" s="49">
        <f>IF(ISBLANK(AG19),"-",AG19-AG18)</f>
        <v>1205</v>
      </c>
      <c r="AI19" s="50">
        <f t="shared" si="8"/>
        <v>195.17330741820535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11280934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137</v>
      </c>
      <c r="P20" s="103">
        <v>141</v>
      </c>
      <c r="Q20" s="103">
        <v>18875699</v>
      </c>
      <c r="R20" s="46">
        <f t="shared" si="4"/>
        <v>6285</v>
      </c>
      <c r="S20" s="47">
        <f t="shared" si="5"/>
        <v>150.84</v>
      </c>
      <c r="T20" s="47">
        <f t="shared" si="6"/>
        <v>6.2850000000000001</v>
      </c>
      <c r="U20" s="104">
        <v>8</v>
      </c>
      <c r="V20" s="104">
        <f t="shared" si="7"/>
        <v>8</v>
      </c>
      <c r="W20" s="105" t="s">
        <v>127</v>
      </c>
      <c r="X20" s="107">
        <v>1017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50425340</v>
      </c>
      <c r="AH20" s="49">
        <f>IF(ISBLANK(AG20),"-",AG20-AG19)</f>
        <v>1199</v>
      </c>
      <c r="AI20" s="50">
        <f t="shared" si="8"/>
        <v>190.7716785998409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11280934</v>
      </c>
      <c r="AQ20" s="107">
        <f t="shared" si="1"/>
        <v>0</v>
      </c>
      <c r="AR20" s="53">
        <v>1.1399999999999999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134</v>
      </c>
      <c r="P21" s="103">
        <v>142</v>
      </c>
      <c r="Q21" s="103">
        <v>18881921</v>
      </c>
      <c r="R21" s="46">
        <f t="shared" si="4"/>
        <v>6222</v>
      </c>
      <c r="S21" s="47">
        <f t="shared" si="5"/>
        <v>149.328</v>
      </c>
      <c r="T21" s="47">
        <f t="shared" si="6"/>
        <v>6.2220000000000004</v>
      </c>
      <c r="U21" s="104">
        <v>7.6</v>
      </c>
      <c r="V21" s="104">
        <f t="shared" si="7"/>
        <v>7.6</v>
      </c>
      <c r="W21" s="105" t="s">
        <v>127</v>
      </c>
      <c r="X21" s="107">
        <v>1017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50426522</v>
      </c>
      <c r="AH21" s="49">
        <f t="shared" si="9"/>
        <v>1182</v>
      </c>
      <c r="AI21" s="50">
        <f t="shared" si="8"/>
        <v>189.97107039537124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11280934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134</v>
      </c>
      <c r="P22" s="103">
        <v>143</v>
      </c>
      <c r="Q22" s="103">
        <v>18888016</v>
      </c>
      <c r="R22" s="46">
        <f t="shared" si="4"/>
        <v>6095</v>
      </c>
      <c r="S22" s="47">
        <f t="shared" si="5"/>
        <v>146.28</v>
      </c>
      <c r="T22" s="47">
        <f t="shared" si="6"/>
        <v>6.0949999999999998</v>
      </c>
      <c r="U22" s="104">
        <v>7</v>
      </c>
      <c r="V22" s="104">
        <f t="shared" si="7"/>
        <v>7</v>
      </c>
      <c r="W22" s="105" t="s">
        <v>127</v>
      </c>
      <c r="X22" s="107">
        <v>1017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50427644</v>
      </c>
      <c r="AH22" s="49">
        <f t="shared" si="9"/>
        <v>1122</v>
      </c>
      <c r="AI22" s="50">
        <f t="shared" si="8"/>
        <v>184.08531583264971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11280934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140</v>
      </c>
      <c r="Q23" s="103">
        <v>18893775</v>
      </c>
      <c r="R23" s="46">
        <f t="shared" si="4"/>
        <v>5759</v>
      </c>
      <c r="S23" s="47">
        <f t="shared" si="5"/>
        <v>138.21600000000001</v>
      </c>
      <c r="T23" s="47">
        <f t="shared" si="6"/>
        <v>5.7590000000000003</v>
      </c>
      <c r="U23" s="104">
        <v>6.6</v>
      </c>
      <c r="V23" s="104">
        <f t="shared" si="7"/>
        <v>6.6</v>
      </c>
      <c r="W23" s="105" t="s">
        <v>127</v>
      </c>
      <c r="X23" s="107">
        <v>1018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50428837</v>
      </c>
      <c r="AH23" s="49">
        <f t="shared" si="9"/>
        <v>1193</v>
      </c>
      <c r="AI23" s="50">
        <f t="shared" si="8"/>
        <v>207.1540197951033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11280934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127</v>
      </c>
      <c r="P24" s="103">
        <v>131</v>
      </c>
      <c r="Q24" s="103">
        <v>18899194</v>
      </c>
      <c r="R24" s="46">
        <f t="shared" si="4"/>
        <v>5419</v>
      </c>
      <c r="S24" s="47">
        <f t="shared" si="5"/>
        <v>130.05600000000001</v>
      </c>
      <c r="T24" s="47">
        <f t="shared" si="6"/>
        <v>5.4189999999999996</v>
      </c>
      <c r="U24" s="104">
        <v>6.3</v>
      </c>
      <c r="V24" s="104">
        <f t="shared" si="7"/>
        <v>6.3</v>
      </c>
      <c r="W24" s="105" t="s">
        <v>127</v>
      </c>
      <c r="X24" s="107">
        <v>1019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50429986</v>
      </c>
      <c r="AH24" s="49">
        <f>IF(ISBLANK(AG24),"-",AG24-AG23)</f>
        <v>1149</v>
      </c>
      <c r="AI24" s="50">
        <f t="shared" si="8"/>
        <v>212.03174017346376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11280934</v>
      </c>
      <c r="AQ24" s="107">
        <f t="shared" si="1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131</v>
      </c>
      <c r="P25" s="103">
        <v>133</v>
      </c>
      <c r="Q25" s="103">
        <v>18904710</v>
      </c>
      <c r="R25" s="46">
        <f t="shared" si="4"/>
        <v>5516</v>
      </c>
      <c r="S25" s="47">
        <f t="shared" si="5"/>
        <v>132.38399999999999</v>
      </c>
      <c r="T25" s="47">
        <f t="shared" si="6"/>
        <v>5.516</v>
      </c>
      <c r="U25" s="104">
        <v>6</v>
      </c>
      <c r="V25" s="104">
        <f t="shared" si="7"/>
        <v>6</v>
      </c>
      <c r="W25" s="105" t="s">
        <v>127</v>
      </c>
      <c r="X25" s="107">
        <v>1015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50431134</v>
      </c>
      <c r="AH25" s="49">
        <f t="shared" si="9"/>
        <v>1148</v>
      </c>
      <c r="AI25" s="50">
        <f t="shared" si="8"/>
        <v>208.12182741116752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11280934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130</v>
      </c>
      <c r="P26" s="103">
        <v>136</v>
      </c>
      <c r="Q26" s="103">
        <v>18910229</v>
      </c>
      <c r="R26" s="46">
        <f t="shared" si="4"/>
        <v>5519</v>
      </c>
      <c r="S26" s="47">
        <f t="shared" si="5"/>
        <v>132.45599999999999</v>
      </c>
      <c r="T26" s="47">
        <f t="shared" si="6"/>
        <v>5.5190000000000001</v>
      </c>
      <c r="U26" s="104">
        <v>5.7</v>
      </c>
      <c r="V26" s="104">
        <f t="shared" si="7"/>
        <v>5.7</v>
      </c>
      <c r="W26" s="105" t="s">
        <v>127</v>
      </c>
      <c r="X26" s="107">
        <v>1015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50432250</v>
      </c>
      <c r="AH26" s="49">
        <f t="shared" si="9"/>
        <v>1116</v>
      </c>
      <c r="AI26" s="50">
        <f t="shared" si="8"/>
        <v>202.21054538865735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11280934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136</v>
      </c>
      <c r="Q27" s="103">
        <v>18915950</v>
      </c>
      <c r="R27" s="46">
        <f t="shared" si="4"/>
        <v>5721</v>
      </c>
      <c r="S27" s="47">
        <f t="shared" si="5"/>
        <v>137.304</v>
      </c>
      <c r="T27" s="47">
        <f t="shared" si="6"/>
        <v>5.7210000000000001</v>
      </c>
      <c r="U27" s="104">
        <v>5.4</v>
      </c>
      <c r="V27" s="104">
        <f t="shared" si="7"/>
        <v>5.4</v>
      </c>
      <c r="W27" s="105" t="s">
        <v>127</v>
      </c>
      <c r="X27" s="107">
        <v>1015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50433421</v>
      </c>
      <c r="AH27" s="49">
        <f>IF(ISBLANK(AG27),"-",AG27-AG26)</f>
        <v>1171</v>
      </c>
      <c r="AI27" s="50">
        <f t="shared" si="8"/>
        <v>204.68449571753189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11280934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136</v>
      </c>
      <c r="Q28" s="103">
        <v>18921868</v>
      </c>
      <c r="R28" s="46">
        <f t="shared" si="4"/>
        <v>5918</v>
      </c>
      <c r="S28" s="47">
        <f t="shared" si="5"/>
        <v>142.03200000000001</v>
      </c>
      <c r="T28" s="47">
        <f t="shared" si="6"/>
        <v>5.9180000000000001</v>
      </c>
      <c r="U28" s="104">
        <v>5.0999999999999996</v>
      </c>
      <c r="V28" s="104">
        <f t="shared" si="7"/>
        <v>5.0999999999999996</v>
      </c>
      <c r="W28" s="105" t="s">
        <v>127</v>
      </c>
      <c r="X28" s="107">
        <v>1015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50434634</v>
      </c>
      <c r="AH28" s="49">
        <f t="shared" si="9"/>
        <v>1213</v>
      </c>
      <c r="AI28" s="50">
        <f t="shared" si="8"/>
        <v>204.96789455897263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11280934</v>
      </c>
      <c r="AQ28" s="107">
        <f t="shared" si="1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130</v>
      </c>
      <c r="P29" s="103">
        <v>139</v>
      </c>
      <c r="Q29" s="103">
        <v>18927470</v>
      </c>
      <c r="R29" s="46">
        <f t="shared" si="4"/>
        <v>5602</v>
      </c>
      <c r="S29" s="47">
        <f t="shared" si="5"/>
        <v>134.44800000000001</v>
      </c>
      <c r="T29" s="47">
        <f t="shared" si="6"/>
        <v>5.6020000000000003</v>
      </c>
      <c r="U29" s="104">
        <v>4.7</v>
      </c>
      <c r="V29" s="104">
        <f t="shared" si="7"/>
        <v>4.7</v>
      </c>
      <c r="W29" s="105" t="s">
        <v>127</v>
      </c>
      <c r="X29" s="107">
        <v>1015</v>
      </c>
      <c r="Y29" s="107">
        <v>0</v>
      </c>
      <c r="Z29" s="107">
        <v>1186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50435770</v>
      </c>
      <c r="AH29" s="49">
        <f t="shared" si="9"/>
        <v>1136</v>
      </c>
      <c r="AI29" s="50">
        <f t="shared" si="8"/>
        <v>202.78471974294894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11280934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131</v>
      </c>
      <c r="P30" s="103">
        <v>134</v>
      </c>
      <c r="Q30" s="103">
        <v>18933115</v>
      </c>
      <c r="R30" s="46">
        <f t="shared" si="4"/>
        <v>5645</v>
      </c>
      <c r="S30" s="47">
        <f t="shared" si="5"/>
        <v>135.47999999999999</v>
      </c>
      <c r="T30" s="47">
        <f t="shared" si="6"/>
        <v>5.6449999999999996</v>
      </c>
      <c r="U30" s="104">
        <v>4.3</v>
      </c>
      <c r="V30" s="104">
        <f t="shared" si="7"/>
        <v>4.3</v>
      </c>
      <c r="W30" s="105" t="s">
        <v>127</v>
      </c>
      <c r="X30" s="107">
        <v>1016</v>
      </c>
      <c r="Y30" s="107">
        <v>0</v>
      </c>
      <c r="Z30" s="107">
        <v>1186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50436928</v>
      </c>
      <c r="AH30" s="49">
        <f t="shared" si="9"/>
        <v>1158</v>
      </c>
      <c r="AI30" s="50">
        <f t="shared" si="8"/>
        <v>205.13728963684679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11280934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128</v>
      </c>
      <c r="P31" s="103">
        <v>131</v>
      </c>
      <c r="Q31" s="103">
        <v>18938781</v>
      </c>
      <c r="R31" s="46">
        <f t="shared" si="4"/>
        <v>5666</v>
      </c>
      <c r="S31" s="47">
        <f t="shared" si="5"/>
        <v>135.98400000000001</v>
      </c>
      <c r="T31" s="47">
        <f t="shared" si="6"/>
        <v>5.6660000000000004</v>
      </c>
      <c r="U31" s="104">
        <v>3.9</v>
      </c>
      <c r="V31" s="104">
        <f t="shared" si="7"/>
        <v>3.9</v>
      </c>
      <c r="W31" s="105" t="s">
        <v>127</v>
      </c>
      <c r="X31" s="107">
        <v>1035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50438107</v>
      </c>
      <c r="AH31" s="49">
        <f t="shared" si="9"/>
        <v>1179</v>
      </c>
      <c r="AI31" s="50">
        <f t="shared" si="8"/>
        <v>208.08330391810799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11280934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132</v>
      </c>
      <c r="Q32" s="103">
        <v>18944021</v>
      </c>
      <c r="R32" s="46">
        <f t="shared" si="4"/>
        <v>5240</v>
      </c>
      <c r="S32" s="47">
        <f t="shared" si="5"/>
        <v>125.76</v>
      </c>
      <c r="T32" s="47">
        <f t="shared" si="6"/>
        <v>5.24</v>
      </c>
      <c r="U32" s="104">
        <v>3.5</v>
      </c>
      <c r="V32" s="104">
        <f t="shared" si="7"/>
        <v>3.5</v>
      </c>
      <c r="W32" s="105" t="s">
        <v>127</v>
      </c>
      <c r="X32" s="107">
        <v>1056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50439190</v>
      </c>
      <c r="AH32" s="49">
        <f t="shared" si="9"/>
        <v>1083</v>
      </c>
      <c r="AI32" s="50">
        <f t="shared" si="8"/>
        <v>206.67938931297709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11280934</v>
      </c>
      <c r="AQ32" s="107">
        <f t="shared" si="1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128</v>
      </c>
      <c r="Q33" s="103">
        <v>18949337</v>
      </c>
      <c r="R33" s="46">
        <f t="shared" si="4"/>
        <v>5316</v>
      </c>
      <c r="S33" s="47">
        <f t="shared" si="5"/>
        <v>127.584</v>
      </c>
      <c r="T33" s="47">
        <f t="shared" si="6"/>
        <v>5.3159999999999998</v>
      </c>
      <c r="U33" s="104">
        <v>3.6</v>
      </c>
      <c r="V33" s="104">
        <f t="shared" si="7"/>
        <v>3.6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50440260</v>
      </c>
      <c r="AH33" s="49">
        <f t="shared" si="9"/>
        <v>1070</v>
      </c>
      <c r="AI33" s="50">
        <f t="shared" si="8"/>
        <v>201.27915726109859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0.2</v>
      </c>
      <c r="AP33" s="107">
        <v>11280983</v>
      </c>
      <c r="AQ33" s="107">
        <f t="shared" si="1"/>
        <v>49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133</v>
      </c>
      <c r="P34" s="103">
        <v>116</v>
      </c>
      <c r="Q34" s="103">
        <v>18954280</v>
      </c>
      <c r="R34" s="46">
        <f t="shared" si="4"/>
        <v>4943</v>
      </c>
      <c r="S34" s="47">
        <f t="shared" si="5"/>
        <v>118.63200000000001</v>
      </c>
      <c r="T34" s="47">
        <f t="shared" si="6"/>
        <v>4.9429999999999996</v>
      </c>
      <c r="U34" s="104">
        <v>4.0999999999999996</v>
      </c>
      <c r="V34" s="104">
        <f t="shared" si="7"/>
        <v>4.0999999999999996</v>
      </c>
      <c r="W34" s="105" t="s">
        <v>131</v>
      </c>
      <c r="X34" s="107">
        <v>0</v>
      </c>
      <c r="Y34" s="107">
        <v>0</v>
      </c>
      <c r="Z34" s="107">
        <v>1095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50441301</v>
      </c>
      <c r="AH34" s="49">
        <f t="shared" si="9"/>
        <v>1041</v>
      </c>
      <c r="AI34" s="50">
        <f t="shared" si="8"/>
        <v>210.60084968642528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0.2</v>
      </c>
      <c r="AP34" s="107">
        <v>11281503</v>
      </c>
      <c r="AQ34" s="107">
        <f t="shared" si="1"/>
        <v>520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131538</v>
      </c>
      <c r="S35" s="65">
        <f>AVERAGE(S11:S34)</f>
        <v>131.53800000000001</v>
      </c>
      <c r="T35" s="65">
        <f>SUM(T11:T34)</f>
        <v>131.53800000000001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26877</v>
      </c>
      <c r="AH35" s="67">
        <f>SUM(AH11:AH34)</f>
        <v>26877</v>
      </c>
      <c r="AI35" s="68">
        <f>$AH$35/$T35</f>
        <v>204.32878711855128</v>
      </c>
      <c r="AJ35" s="95"/>
      <c r="AK35" s="95"/>
      <c r="AL35" s="95"/>
      <c r="AM35" s="95"/>
      <c r="AN35" s="95"/>
      <c r="AO35" s="69"/>
      <c r="AP35" s="70">
        <f>AP34-AP10</f>
        <v>2384</v>
      </c>
      <c r="AQ35" s="71">
        <f>SUM(AQ11:AQ34)</f>
        <v>2384</v>
      </c>
      <c r="AR35" s="72">
        <f>AVERAGE(AR11:AR34)</f>
        <v>1.1616666666666668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218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219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3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2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130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A69" s="98"/>
      <c r="B69" s="116"/>
      <c r="C69" s="115"/>
      <c r="D69" s="109"/>
      <c r="E69" s="115"/>
      <c r="F69" s="115"/>
      <c r="G69" s="99"/>
      <c r="H69" s="99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79"/>
      <c r="V69" s="79"/>
      <c r="AS69" s="94"/>
      <c r="AT69" s="94"/>
      <c r="AU69" s="94"/>
      <c r="AV69" s="94"/>
      <c r="AW69" s="94"/>
      <c r="AX69" s="94"/>
      <c r="AY69" s="94"/>
    </row>
    <row r="70" spans="1:51" x14ac:dyDescent="0.25">
      <c r="A70" s="98"/>
      <c r="B70" s="117"/>
      <c r="C70" s="118"/>
      <c r="D70" s="119"/>
      <c r="E70" s="118"/>
      <c r="F70" s="118"/>
      <c r="G70" s="118"/>
      <c r="H70" s="118"/>
      <c r="I70" s="118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2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96"/>
      <c r="Q80" s="96"/>
      <c r="R80" s="96"/>
      <c r="S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U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T83" s="96"/>
      <c r="U83" s="96"/>
      <c r="AS83" s="94"/>
      <c r="AT83" s="94"/>
      <c r="AU83" s="94"/>
      <c r="AV83" s="94"/>
      <c r="AW83" s="94"/>
      <c r="AX83" s="94"/>
      <c r="AY83" s="94"/>
    </row>
    <row r="95" spans="15:51" x14ac:dyDescent="0.25">
      <c r="AS95" s="94"/>
      <c r="AT95" s="94"/>
      <c r="AU95" s="94"/>
      <c r="AV95" s="94"/>
      <c r="AW95" s="94"/>
      <c r="AX95" s="94"/>
      <c r="AY95" s="94"/>
    </row>
  </sheetData>
  <protectedRanges>
    <protectedRange sqref="S69:T7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9:R72" name="Range2_12_1_6_1_1"/>
    <protectedRange sqref="L69:M72" name="Range2_2_12_1_7_1_1"/>
    <protectedRange sqref="AS11:AS15" name="Range1_4_1_1_1_1"/>
    <protectedRange sqref="J11:J15 J26:J34" name="Range1_1_2_1_10_1_1_1_1"/>
    <protectedRange sqref="S38:S40 S42:S68" name="Range2_12_3_1_1_1_1"/>
    <protectedRange sqref="D38:H38 N56:R68 N38:R40 N42:R51" name="Range2_12_1_3_1_1_1_1"/>
    <protectedRange sqref="I38:M38 E56:M68 E45:M51 F44:M44 E39:M40 E42:M43" name="Range2_2_12_1_6_1_1_1_1"/>
    <protectedRange sqref="D56:D68 D45:D51 D39:D40 D42:D43" name="Range2_1_1_1_1_11_1_1_1_1_1_1"/>
    <protectedRange sqref="C56:C68 C45:C51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9:K72" name="Range2_2_12_1_4_1_1_1_1_1_1_1_1_1_1_1_1_1_1_1"/>
    <protectedRange sqref="I69:I72" name="Range2_2_12_1_7_1_1_2_2_1_2"/>
    <protectedRange sqref="F69:H72" name="Range2_2_12_1_3_1_2_1_1_1_1_2_1_1_1_1_1_1_1_1_1_1_1"/>
    <protectedRange sqref="E69:E72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5:R55" name="Range2_12_1_3_1_1_1_1_2_1_2_2_2_2_2_2_2_2_2"/>
    <protectedRange sqref="I55:M55" name="Range2_2_12_1_6_1_1_1_1_3_1_2_2_2_3_2_2_2_2_2"/>
    <protectedRange sqref="E55:H55" name="Range2_2_12_1_6_1_1_1_1_2_2_1_2_2_2_2_2_2_2_2_2"/>
    <protectedRange sqref="D55" name="Range2_1_1_1_1_11_1_1_1_1_1_1_2_2_1_2_2_2_2_2_2_2_2_2"/>
    <protectedRange sqref="C55" name="Range2_1_2_1_1_1_1_1_2_1_2_1_2_2_2_2_2_2_2_2_2_2"/>
    <protectedRange sqref="N54:R54" name="Range2_12_1_3_1_1_1_1_2_1_2_2_2_2_2_2_2_2_2_2"/>
    <protectedRange sqref="I54:M54" name="Range2_2_12_1_6_1_1_1_1_3_1_2_2_2_3_2_2_2_2_2_2"/>
    <protectedRange sqref="E54:H54" name="Range2_2_12_1_6_1_1_1_1_2_2_1_2_2_2_2_2_2_2_2_2_2"/>
    <protectedRange sqref="D54" name="Range2_1_1_1_1_11_1_1_1_1_1_1_2_2_1_2_2_2_2_2_2_2_2_2_2"/>
    <protectedRange sqref="N53:R53" name="Range2_12_1_3_1_1_1_1_2_1_2_2_2_2_2_2_3_2_2_2_2_2_2"/>
    <protectedRange sqref="I53:M53" name="Range2_2_12_1_6_1_1_1_1_3_1_2_2_2_3_2_2_3_2_2_2_2_2_2"/>
    <protectedRange sqref="G53:H53" name="Range2_2_12_1_6_1_1_1_1_2_2_1_2_2_2_2_2_2_3_2_2_2_2_2_2"/>
    <protectedRange sqref="E53:F53" name="Range2_2_12_1_6_1_1_1_1_3_1_2_2_2_1_2_2_2_2_2_2_2_2_2_2_2_2_2"/>
    <protectedRange sqref="D53" name="Range2_1_1_1_1_11_1_1_1_1_1_1_3_1_2_2_2_1_2_2_2_2_2_2_2_2_2_2_2_2_2"/>
    <protectedRange sqref="N52:R52" name="Range2_12_1_3_1_1_1_1_2_1_2_2_2_2_2_2_3_2_2_2_2_2_2_2_2"/>
    <protectedRange sqref="I52:M52" name="Range2_2_12_1_6_1_1_1_1_3_1_2_2_2_3_2_2_3_2_2_2_2_2_2_2_2"/>
    <protectedRange sqref="G52:H52" name="Range2_2_12_1_6_1_1_1_1_2_2_1_2_2_2_2_2_2_3_2_2_2_2_2_2_2_2"/>
    <protectedRange sqref="E52:F52" name="Range2_2_12_1_6_1_1_1_1_3_1_2_2_2_1_2_2_2_2_2_2_2_2_2_2_2_2_2_2_2"/>
    <protectedRange sqref="D52" name="Range2_1_1_1_1_11_1_1_1_1_1_1_3_1_2_2_2_1_2_2_2_2_2_2_2_2_2_2_2_2_2_2_2"/>
    <protectedRange sqref="C54" name="Range2_1_2_1_1_1_1_1_2_1_2_1_2_2_2_2_2_2_2_2_2_2_2"/>
    <protectedRange sqref="C53" name="Range2_1_2_1_1_1_1_1_3_1_2_2_1_2_1_2_2_2_2_2_2_2_2_2_2_2_2_2_2"/>
    <protectedRange sqref="C52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W17:W32" name="Range1_16_3_1_1_3_2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44" priority="36" operator="containsText" text="N/A">
      <formula>NOT(ISERROR(SEARCH("N/A",X11)))</formula>
    </cfRule>
    <cfRule type="cellIs" dxfId="243" priority="49" operator="equal">
      <formula>0</formula>
    </cfRule>
  </conditionalFormatting>
  <conditionalFormatting sqref="AC11:AE34 X11:Y34 AA11:AA34">
    <cfRule type="cellIs" dxfId="242" priority="48" operator="greaterThanOrEqual">
      <formula>1185</formula>
    </cfRule>
  </conditionalFormatting>
  <conditionalFormatting sqref="AC11:AE34 X11:Y34 AA11:AA34">
    <cfRule type="cellIs" dxfId="241" priority="47" operator="between">
      <formula>0.1</formula>
      <formula>1184</formula>
    </cfRule>
  </conditionalFormatting>
  <conditionalFormatting sqref="X8">
    <cfRule type="cellIs" dxfId="240" priority="46" operator="equal">
      <formula>0</formula>
    </cfRule>
  </conditionalFormatting>
  <conditionalFormatting sqref="X8">
    <cfRule type="cellIs" dxfId="239" priority="45" operator="greaterThan">
      <formula>1179</formula>
    </cfRule>
  </conditionalFormatting>
  <conditionalFormatting sqref="X8">
    <cfRule type="cellIs" dxfId="238" priority="44" operator="greaterThan">
      <formula>99</formula>
    </cfRule>
  </conditionalFormatting>
  <conditionalFormatting sqref="X8">
    <cfRule type="cellIs" dxfId="237" priority="43" operator="greaterThan">
      <formula>0.99</formula>
    </cfRule>
  </conditionalFormatting>
  <conditionalFormatting sqref="AB8">
    <cfRule type="cellIs" dxfId="236" priority="42" operator="equal">
      <formula>0</formula>
    </cfRule>
  </conditionalFormatting>
  <conditionalFormatting sqref="AB8">
    <cfRule type="cellIs" dxfId="235" priority="41" operator="greaterThan">
      <formula>1179</formula>
    </cfRule>
  </conditionalFormatting>
  <conditionalFormatting sqref="AB8">
    <cfRule type="cellIs" dxfId="234" priority="40" operator="greaterThan">
      <formula>99</formula>
    </cfRule>
  </conditionalFormatting>
  <conditionalFormatting sqref="AB8">
    <cfRule type="cellIs" dxfId="233" priority="39" operator="greaterThan">
      <formula>0.99</formula>
    </cfRule>
  </conditionalFormatting>
  <conditionalFormatting sqref="AH11:AH31">
    <cfRule type="cellIs" dxfId="232" priority="37" operator="greaterThan">
      <formula>$AH$8</formula>
    </cfRule>
    <cfRule type="cellIs" dxfId="231" priority="38" operator="greaterThan">
      <formula>$AH$8</formula>
    </cfRule>
  </conditionalFormatting>
  <conditionalFormatting sqref="AB11:AB34">
    <cfRule type="containsText" dxfId="230" priority="32" operator="containsText" text="N/A">
      <formula>NOT(ISERROR(SEARCH("N/A",AB11)))</formula>
    </cfRule>
    <cfRule type="cellIs" dxfId="229" priority="35" operator="equal">
      <formula>0</formula>
    </cfRule>
  </conditionalFormatting>
  <conditionalFormatting sqref="AB11:AB34">
    <cfRule type="cellIs" dxfId="228" priority="34" operator="greaterThanOrEqual">
      <formula>1185</formula>
    </cfRule>
  </conditionalFormatting>
  <conditionalFormatting sqref="AB11:AB34">
    <cfRule type="cellIs" dxfId="227" priority="33" operator="between">
      <formula>0.1</formula>
      <formula>1184</formula>
    </cfRule>
  </conditionalFormatting>
  <conditionalFormatting sqref="AN11:AO11 AO12:AO34 AN12:AN35">
    <cfRule type="cellIs" dxfId="226" priority="31" operator="equal">
      <formula>0</formula>
    </cfRule>
  </conditionalFormatting>
  <conditionalFormatting sqref="AN11:AO11 AO12:AO34 AN12:AN35">
    <cfRule type="cellIs" dxfId="225" priority="30" operator="greaterThan">
      <formula>1179</formula>
    </cfRule>
  </conditionalFormatting>
  <conditionalFormatting sqref="AN11:AO11 AO12:AO34 AN12:AN35">
    <cfRule type="cellIs" dxfId="224" priority="29" operator="greaterThan">
      <formula>99</formula>
    </cfRule>
  </conditionalFormatting>
  <conditionalFormatting sqref="AN11:AO11 AO12:AO34 AN12:AN35">
    <cfRule type="cellIs" dxfId="223" priority="28" operator="greaterThan">
      <formula>0.99</formula>
    </cfRule>
  </conditionalFormatting>
  <conditionalFormatting sqref="AQ11:AQ34">
    <cfRule type="cellIs" dxfId="222" priority="27" operator="equal">
      <formula>0</formula>
    </cfRule>
  </conditionalFormatting>
  <conditionalFormatting sqref="AQ11:AQ34">
    <cfRule type="cellIs" dxfId="221" priority="26" operator="greaterThan">
      <formula>1179</formula>
    </cfRule>
  </conditionalFormatting>
  <conditionalFormatting sqref="AQ11:AQ34">
    <cfRule type="cellIs" dxfId="220" priority="25" operator="greaterThan">
      <formula>99</formula>
    </cfRule>
  </conditionalFormatting>
  <conditionalFormatting sqref="AQ11:AQ34">
    <cfRule type="cellIs" dxfId="219" priority="24" operator="greaterThan">
      <formula>0.99</formula>
    </cfRule>
  </conditionalFormatting>
  <conditionalFormatting sqref="Z11:Z34">
    <cfRule type="containsText" dxfId="218" priority="20" operator="containsText" text="N/A">
      <formula>NOT(ISERROR(SEARCH("N/A",Z11)))</formula>
    </cfRule>
    <cfRule type="cellIs" dxfId="217" priority="23" operator="equal">
      <formula>0</formula>
    </cfRule>
  </conditionalFormatting>
  <conditionalFormatting sqref="Z11:Z34">
    <cfRule type="cellIs" dxfId="216" priority="22" operator="greaterThanOrEqual">
      <formula>1185</formula>
    </cfRule>
  </conditionalFormatting>
  <conditionalFormatting sqref="Z11:Z34">
    <cfRule type="cellIs" dxfId="215" priority="21" operator="between">
      <formula>0.1</formula>
      <formula>1184</formula>
    </cfRule>
  </conditionalFormatting>
  <conditionalFormatting sqref="AJ11:AN35">
    <cfRule type="cellIs" dxfId="214" priority="19" operator="equal">
      <formula>0</formula>
    </cfRule>
  </conditionalFormatting>
  <conditionalFormatting sqref="AJ11:AN35">
    <cfRule type="cellIs" dxfId="213" priority="18" operator="greaterThan">
      <formula>1179</formula>
    </cfRule>
  </conditionalFormatting>
  <conditionalFormatting sqref="AJ11:AN35">
    <cfRule type="cellIs" dxfId="212" priority="17" operator="greaterThan">
      <formula>99</formula>
    </cfRule>
  </conditionalFormatting>
  <conditionalFormatting sqref="AJ11:AN35">
    <cfRule type="cellIs" dxfId="211" priority="16" operator="greaterThan">
      <formula>0.99</formula>
    </cfRule>
  </conditionalFormatting>
  <conditionalFormatting sqref="AP11:AP34">
    <cfRule type="cellIs" dxfId="210" priority="15" operator="equal">
      <formula>0</formula>
    </cfRule>
  </conditionalFormatting>
  <conditionalFormatting sqref="AP11:AP34">
    <cfRule type="cellIs" dxfId="209" priority="14" operator="greaterThan">
      <formula>1179</formula>
    </cfRule>
  </conditionalFormatting>
  <conditionalFormatting sqref="AP11:AP34">
    <cfRule type="cellIs" dxfId="208" priority="13" operator="greaterThan">
      <formula>99</formula>
    </cfRule>
  </conditionalFormatting>
  <conditionalFormatting sqref="AP11:AP34">
    <cfRule type="cellIs" dxfId="207" priority="12" operator="greaterThan">
      <formula>0.99</formula>
    </cfRule>
  </conditionalFormatting>
  <conditionalFormatting sqref="AH32:AH34">
    <cfRule type="cellIs" dxfId="206" priority="10" operator="greaterThan">
      <formula>$AH$8</formula>
    </cfRule>
    <cfRule type="cellIs" dxfId="205" priority="11" operator="greaterThan">
      <formula>$AH$8</formula>
    </cfRule>
  </conditionalFormatting>
  <conditionalFormatting sqref="AI11:AI34">
    <cfRule type="cellIs" dxfId="204" priority="9" operator="greaterThan">
      <formula>$AI$8</formula>
    </cfRule>
  </conditionalFormatting>
  <conditionalFormatting sqref="AL11:AL31 AK17:AL34 AL32:AN34">
    <cfRule type="cellIs" dxfId="203" priority="8" operator="equal">
      <formula>0</formula>
    </cfRule>
  </conditionalFormatting>
  <conditionalFormatting sqref="AL11:AL31 AK17:AL34 AL32:AN34">
    <cfRule type="cellIs" dxfId="202" priority="7" operator="greaterThan">
      <formula>1179</formula>
    </cfRule>
  </conditionalFormatting>
  <conditionalFormatting sqref="AL11:AL31 AK17:AL34 AL32:AN34">
    <cfRule type="cellIs" dxfId="201" priority="6" operator="greaterThan">
      <formula>99</formula>
    </cfRule>
  </conditionalFormatting>
  <conditionalFormatting sqref="AL11:AL31 AK17:AL34 AL32:AN34">
    <cfRule type="cellIs" dxfId="200" priority="5" operator="greaterThan">
      <formula>0.99</formula>
    </cfRule>
  </conditionalFormatting>
  <conditionalFormatting sqref="AM16:AM34">
    <cfRule type="cellIs" dxfId="199" priority="4" operator="equal">
      <formula>0</formula>
    </cfRule>
  </conditionalFormatting>
  <conditionalFormatting sqref="AM16:AM34">
    <cfRule type="cellIs" dxfId="198" priority="3" operator="greaterThan">
      <formula>1179</formula>
    </cfRule>
  </conditionalFormatting>
  <conditionalFormatting sqref="AM16:AM34">
    <cfRule type="cellIs" dxfId="197" priority="2" operator="greaterThan">
      <formula>99</formula>
    </cfRule>
  </conditionalFormatting>
  <conditionalFormatting sqref="AM16:AM34">
    <cfRule type="cellIs" dxfId="19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8"/>
  <sheetViews>
    <sheetView showGridLines="0" showWhiteSpace="0" topLeftCell="A49" zoomScaleNormal="100" workbookViewId="0">
      <selection activeCell="B61" sqref="B61:B63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66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6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6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42640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26313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67" t="s">
        <v>51</v>
      </c>
      <c r="V9" s="167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65" t="s">
        <v>55</v>
      </c>
      <c r="AG9" s="165" t="s">
        <v>56</v>
      </c>
      <c r="AH9" s="201" t="s">
        <v>57</v>
      </c>
      <c r="AI9" s="21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199" t="s">
        <v>66</v>
      </c>
      <c r="AR9" s="167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195"/>
      <c r="I10" s="167" t="s">
        <v>75</v>
      </c>
      <c r="J10" s="167" t="s">
        <v>75</v>
      </c>
      <c r="K10" s="167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26'!Q34</f>
        <v>18954280</v>
      </c>
      <c r="R10" s="209"/>
      <c r="S10" s="210"/>
      <c r="T10" s="211"/>
      <c r="U10" s="167" t="s">
        <v>75</v>
      </c>
      <c r="V10" s="167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65"/>
      <c r="AG10" s="1">
        <f>'SEPT 26'!AG34</f>
        <v>50441301</v>
      </c>
      <c r="AH10" s="201"/>
      <c r="AI10" s="21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'SEPT 26'!AP34</f>
        <v>11281503</v>
      </c>
      <c r="AQ10" s="200"/>
      <c r="AR10" s="168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82</v>
      </c>
      <c r="G11" s="41">
        <f>F11/1.42</f>
        <v>57.74647887323944</v>
      </c>
      <c r="H11" s="42" t="s">
        <v>88</v>
      </c>
      <c r="I11" s="42">
        <f>J11-(2/1.42)</f>
        <v>52.816901408450704</v>
      </c>
      <c r="J11" s="43">
        <f>(F11-5)/1.42</f>
        <v>54.225352112676056</v>
      </c>
      <c r="K11" s="42">
        <f>J11+(6/1.42)</f>
        <v>58.450704225352112</v>
      </c>
      <c r="L11" s="44">
        <v>14</v>
      </c>
      <c r="M11" s="45" t="s">
        <v>89</v>
      </c>
      <c r="N11" s="45">
        <v>11.4</v>
      </c>
      <c r="O11" s="103">
        <v>127</v>
      </c>
      <c r="P11" s="103">
        <v>92</v>
      </c>
      <c r="Q11" s="103">
        <v>18958172</v>
      </c>
      <c r="R11" s="46">
        <f>IF(ISBLANK(Q11),"-",Q11-Q10)</f>
        <v>3892</v>
      </c>
      <c r="S11" s="47">
        <f>R11*24/1000</f>
        <v>93.408000000000001</v>
      </c>
      <c r="T11" s="47">
        <f>R11/1000</f>
        <v>3.8919999999999999</v>
      </c>
      <c r="U11" s="104">
        <v>5.5</v>
      </c>
      <c r="V11" s="104">
        <f>U11</f>
        <v>5.5</v>
      </c>
      <c r="W11" s="105" t="s">
        <v>222</v>
      </c>
      <c r="X11" s="107">
        <v>0</v>
      </c>
      <c r="Y11" s="107">
        <v>0</v>
      </c>
      <c r="Z11" s="107">
        <v>0</v>
      </c>
      <c r="AA11" s="107">
        <v>1185</v>
      </c>
      <c r="AB11" s="107">
        <v>1188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50442059</v>
      </c>
      <c r="AH11" s="49">
        <f>IF(ISBLANK(AG11),"-",AG11-AG10)</f>
        <v>758</v>
      </c>
      <c r="AI11" s="50">
        <f>AH11/T11</f>
        <v>194.75847893114081</v>
      </c>
      <c r="AJ11" s="95">
        <v>0</v>
      </c>
      <c r="AK11" s="95">
        <v>0</v>
      </c>
      <c r="AL11" s="95">
        <v>0</v>
      </c>
      <c r="AM11" s="95">
        <v>1</v>
      </c>
      <c r="AN11" s="95">
        <v>1</v>
      </c>
      <c r="AO11" s="95">
        <v>0.75</v>
      </c>
      <c r="AP11" s="107">
        <v>11282838</v>
      </c>
      <c r="AQ11" s="107">
        <f t="shared" ref="AQ11:AQ34" si="1">AP11-AP10</f>
        <v>1335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128</v>
      </c>
      <c r="P12" s="103">
        <v>104</v>
      </c>
      <c r="Q12" s="103">
        <v>18962194</v>
      </c>
      <c r="R12" s="46">
        <f t="shared" ref="R12:R34" si="4">IF(ISBLANK(Q12),"-",Q12-Q11)</f>
        <v>4022</v>
      </c>
      <c r="S12" s="47">
        <f t="shared" ref="S12:S34" si="5">R12*24/1000</f>
        <v>96.528000000000006</v>
      </c>
      <c r="T12" s="47">
        <f t="shared" ref="T12:T34" si="6">R12/1000</f>
        <v>4.0220000000000002</v>
      </c>
      <c r="U12" s="104">
        <v>6.8</v>
      </c>
      <c r="V12" s="104">
        <f t="shared" ref="V12:V34" si="7">U12</f>
        <v>6.8</v>
      </c>
      <c r="W12" s="105" t="s">
        <v>222</v>
      </c>
      <c r="X12" s="107">
        <v>0</v>
      </c>
      <c r="Y12" s="107">
        <v>0</v>
      </c>
      <c r="Z12" s="107">
        <v>1187</v>
      </c>
      <c r="AA12" s="107">
        <v>1185</v>
      </c>
      <c r="AB12" s="107">
        <v>0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50442803</v>
      </c>
      <c r="AH12" s="49">
        <f>IF(ISBLANK(AG12),"-",AG12-AG11)</f>
        <v>744</v>
      </c>
      <c r="AI12" s="50">
        <f t="shared" ref="AI12:AI34" si="8">AH12/T12</f>
        <v>184.98259572352063</v>
      </c>
      <c r="AJ12" s="95">
        <v>0</v>
      </c>
      <c r="AK12" s="95">
        <v>0</v>
      </c>
      <c r="AL12" s="95">
        <v>1</v>
      </c>
      <c r="AM12" s="95">
        <v>1</v>
      </c>
      <c r="AN12" s="95">
        <v>0</v>
      </c>
      <c r="AO12" s="95">
        <v>0.75</v>
      </c>
      <c r="AP12" s="107">
        <v>11283993</v>
      </c>
      <c r="AQ12" s="107">
        <f>AP12-AP11</f>
        <v>1155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115</v>
      </c>
      <c r="P13" s="103">
        <v>108</v>
      </c>
      <c r="Q13" s="103">
        <v>18966798</v>
      </c>
      <c r="R13" s="46">
        <f t="shared" si="4"/>
        <v>4604</v>
      </c>
      <c r="S13" s="47">
        <f t="shared" si="5"/>
        <v>110.496</v>
      </c>
      <c r="T13" s="47">
        <f t="shared" si="6"/>
        <v>4.6040000000000001</v>
      </c>
      <c r="U13" s="104">
        <v>7.7</v>
      </c>
      <c r="V13" s="104">
        <f t="shared" si="7"/>
        <v>7.7</v>
      </c>
      <c r="W13" s="105" t="s">
        <v>225</v>
      </c>
      <c r="X13" s="107">
        <v>1076</v>
      </c>
      <c r="Y13" s="107">
        <v>0</v>
      </c>
      <c r="Z13" s="107">
        <v>1187</v>
      </c>
      <c r="AA13" s="107">
        <v>0</v>
      </c>
      <c r="AB13" s="107">
        <v>1188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50443676</v>
      </c>
      <c r="AH13" s="49">
        <f>IF(ISBLANK(AG13),"-",AG13-AG12)</f>
        <v>873</v>
      </c>
      <c r="AI13" s="50">
        <f t="shared" si="8"/>
        <v>189.61772371850563</v>
      </c>
      <c r="AJ13" s="95">
        <v>1</v>
      </c>
      <c r="AK13" s="95">
        <v>0</v>
      </c>
      <c r="AL13" s="95">
        <v>1</v>
      </c>
      <c r="AM13" s="95">
        <v>0</v>
      </c>
      <c r="AN13" s="95">
        <v>1</v>
      </c>
      <c r="AO13" s="95">
        <v>0.75</v>
      </c>
      <c r="AP13" s="107">
        <v>11284801</v>
      </c>
      <c r="AQ13" s="107">
        <f t="shared" si="1"/>
        <v>808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113</v>
      </c>
      <c r="P14" s="103">
        <v>111</v>
      </c>
      <c r="Q14" s="103">
        <v>18971228</v>
      </c>
      <c r="R14" s="46">
        <f t="shared" si="4"/>
        <v>4430</v>
      </c>
      <c r="S14" s="47">
        <f t="shared" si="5"/>
        <v>106.32</v>
      </c>
      <c r="T14" s="47">
        <f t="shared" si="6"/>
        <v>4.43</v>
      </c>
      <c r="U14" s="104">
        <v>8.4</v>
      </c>
      <c r="V14" s="104">
        <f t="shared" si="7"/>
        <v>8.4</v>
      </c>
      <c r="W14" s="105" t="s">
        <v>225</v>
      </c>
      <c r="X14" s="107">
        <v>1076</v>
      </c>
      <c r="Y14" s="107">
        <v>0</v>
      </c>
      <c r="Z14" s="107">
        <v>1187</v>
      </c>
      <c r="AA14" s="107">
        <v>0</v>
      </c>
      <c r="AB14" s="107">
        <v>1187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50444537</v>
      </c>
      <c r="AH14" s="49">
        <f t="shared" ref="AH14:AH34" si="9">IF(ISBLANK(AG14),"-",AG14-AG13)</f>
        <v>861</v>
      </c>
      <c r="AI14" s="50">
        <f t="shared" si="8"/>
        <v>194.35665914221221</v>
      </c>
      <c r="AJ14" s="95">
        <v>1</v>
      </c>
      <c r="AK14" s="95">
        <v>0</v>
      </c>
      <c r="AL14" s="95">
        <v>1</v>
      </c>
      <c r="AM14" s="95">
        <v>0</v>
      </c>
      <c r="AN14" s="95">
        <v>1</v>
      </c>
      <c r="AO14" s="95">
        <v>0.75</v>
      </c>
      <c r="AP14" s="107">
        <v>11285190</v>
      </c>
      <c r="AQ14" s="107">
        <f>AP14-AP13</f>
        <v>389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132</v>
      </c>
      <c r="P15" s="103">
        <v>117</v>
      </c>
      <c r="Q15" s="103">
        <v>18975342</v>
      </c>
      <c r="R15" s="46">
        <f t="shared" si="4"/>
        <v>4114</v>
      </c>
      <c r="S15" s="47">
        <f t="shared" si="5"/>
        <v>98.736000000000004</v>
      </c>
      <c r="T15" s="47">
        <f t="shared" si="6"/>
        <v>4.1139999999999999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1187</v>
      </c>
      <c r="AA15" s="107">
        <v>1185</v>
      </c>
      <c r="AB15" s="107">
        <v>1187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50445656</v>
      </c>
      <c r="AH15" s="49">
        <f t="shared" si="9"/>
        <v>1119</v>
      </c>
      <c r="AI15" s="50">
        <f t="shared" si="8"/>
        <v>271.9980554205153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0.75</v>
      </c>
      <c r="AP15" s="107">
        <v>11285530</v>
      </c>
      <c r="AQ15" s="107">
        <f>AP15-AP14</f>
        <v>340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140</v>
      </c>
      <c r="P16" s="103">
        <v>140</v>
      </c>
      <c r="Q16" s="103">
        <v>18981447</v>
      </c>
      <c r="R16" s="46">
        <f t="shared" si="4"/>
        <v>6105</v>
      </c>
      <c r="S16" s="47">
        <f t="shared" si="5"/>
        <v>146.52000000000001</v>
      </c>
      <c r="T16" s="47">
        <f t="shared" si="6"/>
        <v>6.1050000000000004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50446801</v>
      </c>
      <c r="AH16" s="49">
        <f t="shared" si="9"/>
        <v>1145</v>
      </c>
      <c r="AI16" s="50">
        <f t="shared" si="8"/>
        <v>187.55118755118752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11285530</v>
      </c>
      <c r="AQ16" s="107">
        <f>AP16-AP15</f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133</v>
      </c>
      <c r="P17" s="103">
        <v>142</v>
      </c>
      <c r="Q17" s="103">
        <v>18987588</v>
      </c>
      <c r="R17" s="46">
        <f t="shared" si="4"/>
        <v>6141</v>
      </c>
      <c r="S17" s="47">
        <f t="shared" si="5"/>
        <v>147.38399999999999</v>
      </c>
      <c r="T17" s="47">
        <f t="shared" si="6"/>
        <v>6.141</v>
      </c>
      <c r="U17" s="104">
        <v>9.1</v>
      </c>
      <c r="V17" s="104">
        <f t="shared" si="7"/>
        <v>9.1</v>
      </c>
      <c r="W17" s="105" t="s">
        <v>127</v>
      </c>
      <c r="X17" s="107">
        <v>1017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50447976</v>
      </c>
      <c r="AH17" s="49">
        <f t="shared" si="9"/>
        <v>1175</v>
      </c>
      <c r="AI17" s="50">
        <f t="shared" si="8"/>
        <v>191.33691581175705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11285530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144</v>
      </c>
      <c r="Q18" s="103">
        <v>18993651</v>
      </c>
      <c r="R18" s="46">
        <f t="shared" si="4"/>
        <v>6063</v>
      </c>
      <c r="S18" s="47">
        <f t="shared" si="5"/>
        <v>145.512</v>
      </c>
      <c r="T18" s="47">
        <f t="shared" si="6"/>
        <v>6.0629999999999997</v>
      </c>
      <c r="U18" s="104">
        <v>8.5</v>
      </c>
      <c r="V18" s="104">
        <f t="shared" si="7"/>
        <v>8.5</v>
      </c>
      <c r="W18" s="105" t="s">
        <v>127</v>
      </c>
      <c r="X18" s="107">
        <v>1017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50449253</v>
      </c>
      <c r="AH18" s="49">
        <f>IF(ISBLANK(AG18),"-",AG18-AG17)</f>
        <v>1277</v>
      </c>
      <c r="AI18" s="50">
        <f t="shared" si="8"/>
        <v>210.62180438726705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11285530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141</v>
      </c>
      <c r="Q19" s="103">
        <v>18999654</v>
      </c>
      <c r="R19" s="46">
        <f t="shared" si="4"/>
        <v>6003</v>
      </c>
      <c r="S19" s="47">
        <f t="shared" si="5"/>
        <v>144.072</v>
      </c>
      <c r="T19" s="47">
        <f t="shared" si="6"/>
        <v>6.0030000000000001</v>
      </c>
      <c r="U19" s="104">
        <v>8.1</v>
      </c>
      <c r="V19" s="104">
        <f t="shared" si="7"/>
        <v>8.1</v>
      </c>
      <c r="W19" s="105" t="s">
        <v>127</v>
      </c>
      <c r="X19" s="107">
        <v>1017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50450475</v>
      </c>
      <c r="AH19" s="49">
        <f>IF(ISBLANK(AG19),"-",AG19-AG18)</f>
        <v>1222</v>
      </c>
      <c r="AI19" s="50">
        <f t="shared" si="8"/>
        <v>203.56488422455439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11285530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142</v>
      </c>
      <c r="Q20" s="103">
        <v>19005741</v>
      </c>
      <c r="R20" s="46">
        <f t="shared" si="4"/>
        <v>6087</v>
      </c>
      <c r="S20" s="47">
        <f t="shared" si="5"/>
        <v>146.08799999999999</v>
      </c>
      <c r="T20" s="47">
        <f t="shared" si="6"/>
        <v>6.0869999999999997</v>
      </c>
      <c r="U20" s="104">
        <v>7.6</v>
      </c>
      <c r="V20" s="104">
        <f t="shared" si="7"/>
        <v>7.6</v>
      </c>
      <c r="W20" s="105" t="s">
        <v>127</v>
      </c>
      <c r="X20" s="107">
        <v>1017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50451754</v>
      </c>
      <c r="AH20" s="49">
        <f>IF(ISBLANK(AG20),"-",AG20-AG19)</f>
        <v>1279</v>
      </c>
      <c r="AI20" s="50">
        <f t="shared" si="8"/>
        <v>210.11992771480206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11285530</v>
      </c>
      <c r="AQ20" s="107">
        <f t="shared" si="1"/>
        <v>0</v>
      </c>
      <c r="AR20" s="53">
        <v>1.1200000000000001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132</v>
      </c>
      <c r="P21" s="103">
        <v>142</v>
      </c>
      <c r="Q21" s="103">
        <v>19011645</v>
      </c>
      <c r="R21" s="46">
        <f t="shared" si="4"/>
        <v>5904</v>
      </c>
      <c r="S21" s="47">
        <f t="shared" si="5"/>
        <v>141.696</v>
      </c>
      <c r="T21" s="47">
        <f t="shared" si="6"/>
        <v>5.9039999999999999</v>
      </c>
      <c r="U21" s="104">
        <v>7.2</v>
      </c>
      <c r="V21" s="104">
        <f t="shared" si="7"/>
        <v>7.2</v>
      </c>
      <c r="W21" s="105" t="s">
        <v>127</v>
      </c>
      <c r="X21" s="107">
        <v>1017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50452896</v>
      </c>
      <c r="AH21" s="49">
        <f t="shared" si="9"/>
        <v>1142</v>
      </c>
      <c r="AI21" s="50">
        <f t="shared" si="8"/>
        <v>193.42818428184282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11285530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140</v>
      </c>
      <c r="Q22" s="103">
        <v>19017569</v>
      </c>
      <c r="R22" s="46">
        <f t="shared" si="4"/>
        <v>5924</v>
      </c>
      <c r="S22" s="47">
        <f t="shared" si="5"/>
        <v>142.17599999999999</v>
      </c>
      <c r="T22" s="47">
        <f t="shared" si="6"/>
        <v>5.9240000000000004</v>
      </c>
      <c r="U22" s="104">
        <v>6.8</v>
      </c>
      <c r="V22" s="104">
        <f t="shared" si="7"/>
        <v>6.8</v>
      </c>
      <c r="W22" s="105" t="s">
        <v>127</v>
      </c>
      <c r="X22" s="107">
        <v>1017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50454012</v>
      </c>
      <c r="AH22" s="49">
        <f t="shared" si="9"/>
        <v>1116</v>
      </c>
      <c r="AI22" s="50">
        <f t="shared" si="8"/>
        <v>188.38622552329505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11285530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139</v>
      </c>
      <c r="Q23" s="103">
        <v>19023425</v>
      </c>
      <c r="R23" s="46">
        <f t="shared" si="4"/>
        <v>5856</v>
      </c>
      <c r="S23" s="47">
        <f t="shared" si="5"/>
        <v>140.54400000000001</v>
      </c>
      <c r="T23" s="47">
        <f t="shared" si="6"/>
        <v>5.8559999999999999</v>
      </c>
      <c r="U23" s="104">
        <v>6.3</v>
      </c>
      <c r="V23" s="104">
        <f t="shared" si="7"/>
        <v>6.3</v>
      </c>
      <c r="W23" s="105" t="s">
        <v>127</v>
      </c>
      <c r="X23" s="107">
        <v>1018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50455204</v>
      </c>
      <c r="AH23" s="49">
        <f t="shared" si="9"/>
        <v>1192</v>
      </c>
      <c r="AI23" s="50">
        <f t="shared" si="8"/>
        <v>203.55191256830602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11285530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130</v>
      </c>
      <c r="P24" s="103">
        <v>132</v>
      </c>
      <c r="Q24" s="103">
        <v>19028837</v>
      </c>
      <c r="R24" s="46">
        <f t="shared" si="4"/>
        <v>5412</v>
      </c>
      <c r="S24" s="47">
        <f t="shared" si="5"/>
        <v>129.88800000000001</v>
      </c>
      <c r="T24" s="47">
        <f t="shared" si="6"/>
        <v>5.4119999999999999</v>
      </c>
      <c r="U24" s="104">
        <v>6.1</v>
      </c>
      <c r="V24" s="104">
        <f t="shared" si="7"/>
        <v>6.1</v>
      </c>
      <c r="W24" s="105" t="s">
        <v>127</v>
      </c>
      <c r="X24" s="107">
        <v>1016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50456318</v>
      </c>
      <c r="AH24" s="49">
        <f>IF(ISBLANK(AG24),"-",AG24-AG23)</f>
        <v>1114</v>
      </c>
      <c r="AI24" s="50">
        <f t="shared" si="8"/>
        <v>205.83887657058389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11285530</v>
      </c>
      <c r="AQ24" s="107">
        <f t="shared" si="1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133</v>
      </c>
      <c r="P25" s="103">
        <v>133</v>
      </c>
      <c r="Q25" s="103">
        <v>19034306</v>
      </c>
      <c r="R25" s="46">
        <f t="shared" si="4"/>
        <v>5469</v>
      </c>
      <c r="S25" s="47">
        <f t="shared" si="5"/>
        <v>131.256</v>
      </c>
      <c r="T25" s="47">
        <f t="shared" si="6"/>
        <v>5.4690000000000003</v>
      </c>
      <c r="U25" s="104">
        <v>5.8</v>
      </c>
      <c r="V25" s="104">
        <f t="shared" si="7"/>
        <v>5.8</v>
      </c>
      <c r="W25" s="105" t="s">
        <v>127</v>
      </c>
      <c r="X25" s="107">
        <v>1015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50457437</v>
      </c>
      <c r="AH25" s="49">
        <f t="shared" si="9"/>
        <v>1119</v>
      </c>
      <c r="AI25" s="50">
        <f t="shared" si="8"/>
        <v>204.60778935820076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11285530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132</v>
      </c>
      <c r="P26" s="103">
        <v>139</v>
      </c>
      <c r="Q26" s="103">
        <v>19039885</v>
      </c>
      <c r="R26" s="46">
        <f t="shared" si="4"/>
        <v>5579</v>
      </c>
      <c r="S26" s="47">
        <f t="shared" si="5"/>
        <v>133.89599999999999</v>
      </c>
      <c r="T26" s="47">
        <f t="shared" si="6"/>
        <v>5.5789999999999997</v>
      </c>
      <c r="U26" s="104">
        <v>5.6</v>
      </c>
      <c r="V26" s="104">
        <f t="shared" si="7"/>
        <v>5.6</v>
      </c>
      <c r="W26" s="105" t="s">
        <v>127</v>
      </c>
      <c r="X26" s="107">
        <v>1015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50458578</v>
      </c>
      <c r="AH26" s="49">
        <f t="shared" si="9"/>
        <v>1141</v>
      </c>
      <c r="AI26" s="50">
        <f t="shared" si="8"/>
        <v>204.51693851944793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11285530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135</v>
      </c>
      <c r="Q27" s="103">
        <v>19045699</v>
      </c>
      <c r="R27" s="46">
        <f t="shared" si="4"/>
        <v>5814</v>
      </c>
      <c r="S27" s="47">
        <f t="shared" si="5"/>
        <v>139.536</v>
      </c>
      <c r="T27" s="47">
        <f t="shared" si="6"/>
        <v>5.8140000000000001</v>
      </c>
      <c r="U27" s="104">
        <v>5.3</v>
      </c>
      <c r="V27" s="104">
        <f t="shared" si="7"/>
        <v>5.3</v>
      </c>
      <c r="W27" s="105" t="s">
        <v>127</v>
      </c>
      <c r="X27" s="107">
        <v>1015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50459746</v>
      </c>
      <c r="AH27" s="49">
        <f>IF(ISBLANK(AG27),"-",AG27-AG26)</f>
        <v>1168</v>
      </c>
      <c r="AI27" s="50">
        <f t="shared" si="8"/>
        <v>200.89439284485724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11285530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132</v>
      </c>
      <c r="P28" s="103">
        <v>136</v>
      </c>
      <c r="Q28" s="103">
        <v>19051400</v>
      </c>
      <c r="R28" s="46">
        <f t="shared" si="4"/>
        <v>5701</v>
      </c>
      <c r="S28" s="47">
        <f t="shared" si="5"/>
        <v>136.82400000000001</v>
      </c>
      <c r="T28" s="47">
        <f t="shared" si="6"/>
        <v>5.7009999999999996</v>
      </c>
      <c r="U28" s="104">
        <v>5</v>
      </c>
      <c r="V28" s="104">
        <f t="shared" si="7"/>
        <v>5</v>
      </c>
      <c r="W28" s="105" t="s">
        <v>127</v>
      </c>
      <c r="X28" s="107">
        <v>1005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50460916</v>
      </c>
      <c r="AH28" s="49">
        <f t="shared" si="9"/>
        <v>1170</v>
      </c>
      <c r="AI28" s="50">
        <f t="shared" si="8"/>
        <v>205.22715313102967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11285530</v>
      </c>
      <c r="AQ28" s="107">
        <f t="shared" si="1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131</v>
      </c>
      <c r="P29" s="103">
        <v>132</v>
      </c>
      <c r="Q29" s="103">
        <v>19057080</v>
      </c>
      <c r="R29" s="46">
        <f t="shared" si="4"/>
        <v>5680</v>
      </c>
      <c r="S29" s="47">
        <f t="shared" si="5"/>
        <v>136.32</v>
      </c>
      <c r="T29" s="47">
        <f t="shared" si="6"/>
        <v>5.68</v>
      </c>
      <c r="U29" s="104">
        <v>4.8</v>
      </c>
      <c r="V29" s="104">
        <f t="shared" si="7"/>
        <v>4.8</v>
      </c>
      <c r="W29" s="105" t="s">
        <v>127</v>
      </c>
      <c r="X29" s="107">
        <v>1004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50462078</v>
      </c>
      <c r="AH29" s="49">
        <f t="shared" si="9"/>
        <v>1162</v>
      </c>
      <c r="AI29" s="50">
        <f t="shared" si="8"/>
        <v>204.57746478873241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11285530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130</v>
      </c>
      <c r="P30" s="103">
        <v>130</v>
      </c>
      <c r="Q30" s="103">
        <v>19062623</v>
      </c>
      <c r="R30" s="46">
        <f t="shared" si="4"/>
        <v>5543</v>
      </c>
      <c r="S30" s="47">
        <f t="shared" si="5"/>
        <v>133.03200000000001</v>
      </c>
      <c r="T30" s="47">
        <f t="shared" si="6"/>
        <v>5.5430000000000001</v>
      </c>
      <c r="U30" s="104">
        <v>4.5999999999999996</v>
      </c>
      <c r="V30" s="104">
        <f t="shared" si="7"/>
        <v>4.5999999999999996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50463241</v>
      </c>
      <c r="AH30" s="49">
        <f t="shared" si="9"/>
        <v>1163</v>
      </c>
      <c r="AI30" s="50">
        <f t="shared" si="8"/>
        <v>209.81418004690599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11285530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129</v>
      </c>
      <c r="P31" s="103">
        <v>128</v>
      </c>
      <c r="Q31" s="103">
        <v>19068183</v>
      </c>
      <c r="R31" s="46">
        <f t="shared" si="4"/>
        <v>5560</v>
      </c>
      <c r="S31" s="47">
        <f t="shared" si="5"/>
        <v>133.44</v>
      </c>
      <c r="T31" s="47">
        <f t="shared" si="6"/>
        <v>5.56</v>
      </c>
      <c r="U31" s="104">
        <v>4.3</v>
      </c>
      <c r="V31" s="104">
        <f t="shared" si="7"/>
        <v>4.3</v>
      </c>
      <c r="W31" s="105" t="s">
        <v>127</v>
      </c>
      <c r="X31" s="107">
        <v>1025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50464398</v>
      </c>
      <c r="AH31" s="49">
        <f t="shared" si="9"/>
        <v>1157</v>
      </c>
      <c r="AI31" s="50">
        <f t="shared" si="8"/>
        <v>208.09352517985613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11285530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126</v>
      </c>
      <c r="Q32" s="103">
        <v>19073692</v>
      </c>
      <c r="R32" s="46">
        <f t="shared" si="4"/>
        <v>5509</v>
      </c>
      <c r="S32" s="47">
        <f t="shared" si="5"/>
        <v>132.21600000000001</v>
      </c>
      <c r="T32" s="47">
        <f t="shared" si="6"/>
        <v>5.5090000000000003</v>
      </c>
      <c r="U32" s="104">
        <v>4.0999999999999996</v>
      </c>
      <c r="V32" s="104">
        <f t="shared" si="7"/>
        <v>4.0999999999999996</v>
      </c>
      <c r="W32" s="105" t="s">
        <v>127</v>
      </c>
      <c r="X32" s="107">
        <v>1026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50465538</v>
      </c>
      <c r="AH32" s="49">
        <f t="shared" si="9"/>
        <v>1140</v>
      </c>
      <c r="AI32" s="50">
        <f t="shared" si="8"/>
        <v>206.93410782356142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11285530</v>
      </c>
      <c r="AQ32" s="107">
        <f t="shared" si="1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130</v>
      </c>
      <c r="P33" s="103">
        <v>121</v>
      </c>
      <c r="Q33" s="103">
        <v>19078912</v>
      </c>
      <c r="R33" s="46">
        <f t="shared" si="4"/>
        <v>5220</v>
      </c>
      <c r="S33" s="47">
        <f t="shared" si="5"/>
        <v>125.28</v>
      </c>
      <c r="T33" s="47">
        <f t="shared" si="6"/>
        <v>5.22</v>
      </c>
      <c r="U33" s="104">
        <v>4.5</v>
      </c>
      <c r="V33" s="104">
        <f t="shared" si="7"/>
        <v>4.5</v>
      </c>
      <c r="W33" s="105" t="s">
        <v>131</v>
      </c>
      <c r="X33" s="107">
        <v>0</v>
      </c>
      <c r="Y33" s="107">
        <v>0</v>
      </c>
      <c r="Z33" s="107">
        <v>1166</v>
      </c>
      <c r="AA33" s="107">
        <v>1185</v>
      </c>
      <c r="AB33" s="107">
        <v>1166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50466606</v>
      </c>
      <c r="AH33" s="49">
        <f t="shared" si="9"/>
        <v>1068</v>
      </c>
      <c r="AI33" s="50">
        <f t="shared" si="8"/>
        <v>204.59770114942529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11285886</v>
      </c>
      <c r="AQ33" s="107">
        <f t="shared" si="1"/>
        <v>356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6</v>
      </c>
      <c r="E34" s="41">
        <f t="shared" si="0"/>
        <v>4.2253521126760569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125</v>
      </c>
      <c r="P34" s="103">
        <v>110</v>
      </c>
      <c r="Q34" s="103">
        <v>19083859</v>
      </c>
      <c r="R34" s="46">
        <f t="shared" si="4"/>
        <v>4947</v>
      </c>
      <c r="S34" s="47">
        <f t="shared" si="5"/>
        <v>118.72799999999999</v>
      </c>
      <c r="T34" s="47">
        <f t="shared" si="6"/>
        <v>4.9470000000000001</v>
      </c>
      <c r="U34" s="104">
        <v>5</v>
      </c>
      <c r="V34" s="104">
        <f t="shared" si="7"/>
        <v>5</v>
      </c>
      <c r="W34" s="105" t="s">
        <v>131</v>
      </c>
      <c r="X34" s="107">
        <v>0</v>
      </c>
      <c r="Y34" s="107">
        <v>0</v>
      </c>
      <c r="Z34" s="107">
        <v>1096</v>
      </c>
      <c r="AA34" s="107">
        <v>1185</v>
      </c>
      <c r="AB34" s="107">
        <v>1096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50467614</v>
      </c>
      <c r="AH34" s="49">
        <f t="shared" si="9"/>
        <v>1008</v>
      </c>
      <c r="AI34" s="50">
        <f t="shared" si="8"/>
        <v>203.7598544572468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11286348</v>
      </c>
      <c r="AQ34" s="107">
        <f t="shared" si="1"/>
        <v>462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129579</v>
      </c>
      <c r="S35" s="65">
        <f>AVERAGE(S11:S34)</f>
        <v>129.57900000000004</v>
      </c>
      <c r="T35" s="65">
        <f>SUM(T11:T34)</f>
        <v>129.57899999999998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26313</v>
      </c>
      <c r="AH35" s="67">
        <f>SUM(AH11:AH34)</f>
        <v>26313</v>
      </c>
      <c r="AI35" s="68">
        <f>$AH$35/$T35</f>
        <v>203.06531150880934</v>
      </c>
      <c r="AJ35" s="95"/>
      <c r="AK35" s="95"/>
      <c r="AL35" s="95"/>
      <c r="AM35" s="95"/>
      <c r="AN35" s="95"/>
      <c r="AO35" s="69"/>
      <c r="AP35" s="70">
        <f>AP34-AP10</f>
        <v>4845</v>
      </c>
      <c r="AQ35" s="71">
        <f>SUM(AQ11:AQ34)</f>
        <v>4845</v>
      </c>
      <c r="AR35" s="72">
        <f>AVERAGE(AR11:AR34)</f>
        <v>1.1250000000000002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220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218" t="s">
        <v>221</v>
      </c>
      <c r="C43" s="140"/>
      <c r="D43" s="140"/>
      <c r="E43" s="140"/>
      <c r="F43" s="140"/>
      <c r="G43" s="140"/>
      <c r="H43" s="14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219" t="s">
        <v>223</v>
      </c>
      <c r="C44" s="140"/>
      <c r="D44" s="140"/>
      <c r="E44" s="140"/>
      <c r="F44" s="220"/>
      <c r="G44" s="220"/>
      <c r="H44" s="14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218" t="s">
        <v>224</v>
      </c>
      <c r="C45" s="220"/>
      <c r="D45" s="220"/>
      <c r="E45" s="220"/>
      <c r="F45" s="220"/>
      <c r="G45" s="220"/>
      <c r="H45" s="14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221" t="s">
        <v>226</v>
      </c>
      <c r="C46" s="220"/>
      <c r="D46" s="220"/>
      <c r="E46" s="220"/>
      <c r="F46" s="220"/>
      <c r="G46" s="220"/>
      <c r="H46" s="22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218" t="s">
        <v>227</v>
      </c>
      <c r="C47" s="140"/>
      <c r="D47" s="140"/>
      <c r="E47" s="140"/>
      <c r="F47" s="140"/>
      <c r="G47" s="140"/>
      <c r="H47" s="14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218" t="s">
        <v>228</v>
      </c>
      <c r="C48" s="140"/>
      <c r="D48" s="140"/>
      <c r="E48" s="140"/>
      <c r="F48" s="140"/>
      <c r="G48" s="140"/>
      <c r="H48" s="14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218" t="s">
        <v>230</v>
      </c>
      <c r="C49" s="140"/>
      <c r="D49" s="140"/>
      <c r="E49" s="140"/>
      <c r="F49" s="140"/>
      <c r="G49" s="140"/>
      <c r="H49" s="14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218" t="s">
        <v>231</v>
      </c>
      <c r="C50" s="140"/>
      <c r="D50" s="140"/>
      <c r="E50" s="140"/>
      <c r="F50" s="140"/>
      <c r="G50" s="140"/>
      <c r="H50" s="14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81" t="s">
        <v>229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135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5" t="s">
        <v>232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169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8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23" t="s">
        <v>219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23" t="s">
        <v>142</v>
      </c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 t="s">
        <v>233</v>
      </c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32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 t="s">
        <v>145</v>
      </c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23" t="s">
        <v>146</v>
      </c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123" t="s">
        <v>147</v>
      </c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114" t="s">
        <v>148</v>
      </c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123" t="s">
        <v>155</v>
      </c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114" t="s">
        <v>149</v>
      </c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81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B71" s="130"/>
      <c r="C71" s="99"/>
      <c r="D71" s="99"/>
      <c r="E71" s="99"/>
      <c r="F71" s="99"/>
      <c r="G71" s="99"/>
      <c r="H71" s="99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3"/>
      <c r="T71" s="83"/>
      <c r="U71" s="83"/>
      <c r="V71" s="83"/>
      <c r="W71" s="98"/>
      <c r="X71" s="98"/>
      <c r="Y71" s="98"/>
      <c r="Z71" s="98"/>
      <c r="AA71" s="98"/>
      <c r="AB71" s="98"/>
      <c r="AC71" s="98"/>
      <c r="AD71" s="98"/>
      <c r="AE71" s="98"/>
      <c r="AM71" s="20"/>
      <c r="AN71" s="96"/>
      <c r="AO71" s="96"/>
      <c r="AP71" s="96"/>
      <c r="AQ71" s="96"/>
      <c r="AR71" s="98"/>
      <c r="AV71" s="113"/>
      <c r="AW71" s="113"/>
      <c r="AY71" s="97"/>
    </row>
    <row r="72" spans="1:51" x14ac:dyDescent="0.25">
      <c r="A72" s="98"/>
      <c r="B72" s="116"/>
      <c r="C72" s="115"/>
      <c r="D72" s="109"/>
      <c r="E72" s="115"/>
      <c r="F72" s="115"/>
      <c r="G72" s="99"/>
      <c r="H72" s="99"/>
      <c r="I72" s="99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1"/>
      <c r="U72" s="79"/>
      <c r="V72" s="79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A75" s="98"/>
      <c r="B75" s="117"/>
      <c r="C75" s="118"/>
      <c r="D75" s="119"/>
      <c r="E75" s="118"/>
      <c r="F75" s="118"/>
      <c r="G75" s="118"/>
      <c r="H75" s="118"/>
      <c r="I75" s="118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1"/>
      <c r="U75" s="122"/>
      <c r="V75" s="122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Q81" s="96"/>
      <c r="R81" s="96"/>
      <c r="S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96"/>
      <c r="Q83" s="96"/>
      <c r="R83" s="96"/>
      <c r="S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Q85" s="96"/>
      <c r="R85" s="96"/>
      <c r="S85" s="96"/>
      <c r="T85" s="96"/>
      <c r="U85" s="96"/>
      <c r="AS85" s="94"/>
      <c r="AT85" s="94"/>
      <c r="AU85" s="94"/>
      <c r="AV85" s="94"/>
      <c r="AW85" s="94"/>
      <c r="AX85" s="94"/>
      <c r="AY85" s="94"/>
    </row>
    <row r="86" spans="15:51" x14ac:dyDescent="0.25">
      <c r="O86" s="12"/>
      <c r="P86" s="96"/>
      <c r="T86" s="96"/>
      <c r="U86" s="96"/>
      <c r="AS86" s="94"/>
      <c r="AT86" s="94"/>
      <c r="AU86" s="94"/>
      <c r="AV86" s="94"/>
      <c r="AW86" s="94"/>
      <c r="AX86" s="94"/>
      <c r="AY86" s="94"/>
    </row>
    <row r="98" spans="45:51" x14ac:dyDescent="0.25">
      <c r="AS98" s="94"/>
      <c r="AT98" s="94"/>
      <c r="AU98" s="94"/>
      <c r="AV98" s="94"/>
      <c r="AW98" s="94"/>
      <c r="AX98" s="94"/>
      <c r="AY98" s="94"/>
    </row>
  </sheetData>
  <protectedRanges>
    <protectedRange sqref="S72:T7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2:R75" name="Range2_12_1_6_1_1"/>
    <protectedRange sqref="L72:M75" name="Range2_2_12_1_7_1_1"/>
    <protectedRange sqref="AS11:AS15" name="Range1_4_1_1_1_1"/>
    <protectedRange sqref="J11:J15 J26:J34" name="Range1_1_2_1_10_1_1_1_1"/>
    <protectedRange sqref="S38:S40 S42:S71" name="Range2_12_3_1_1_1_1"/>
    <protectedRange sqref="D38:H38 N59:R71 N38:R40 N42:R54" name="Range2_12_1_3_1_1_1_1"/>
    <protectedRange sqref="I38:M38 E59:M71 E45:M54 F44:M44 E39:M40 E42:M43" name="Range2_2_12_1_6_1_1_1_1"/>
    <protectedRange sqref="D59:D71 D45:D54 D39:D40 D42:D43" name="Range2_1_1_1_1_11_1_1_1_1_1_1"/>
    <protectedRange sqref="C59:C71 C45:C54 C39:C40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2:K75" name="Range2_2_12_1_4_1_1_1_1_1_1_1_1_1_1_1_1_1_1_1"/>
    <protectedRange sqref="I72:I75" name="Range2_2_12_1_7_1_1_2_2_1_2"/>
    <protectedRange sqref="F72:H75" name="Range2_2_12_1_3_1_2_1_1_1_1_2_1_1_1_1_1_1_1_1_1_1_1"/>
    <protectedRange sqref="E72:E75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E44" name="Range2_2_12_1_6_1_1_1_1_2"/>
    <protectedRange sqref="D44" name="Range2_1_1_1_1_11_1_1_1_1_1_1_2"/>
    <protectedRange sqref="C44" name="Range2_1_2_1_1_1_1_1_2"/>
    <protectedRange sqref="N58:R58" name="Range2_12_1_3_1_1_1_1_2_1_2_2_2_2_2_2_2_2_2"/>
    <protectedRange sqref="I58:M58" name="Range2_2_12_1_6_1_1_1_1_3_1_2_2_2_3_2_2_2_2_2"/>
    <protectedRange sqref="E58:H58" name="Range2_2_12_1_6_1_1_1_1_2_2_1_2_2_2_2_2_2_2_2_2"/>
    <protectedRange sqref="D58" name="Range2_1_1_1_1_11_1_1_1_1_1_1_2_2_1_2_2_2_2_2_2_2_2_2"/>
    <protectedRange sqref="C58" name="Range2_1_2_1_1_1_1_1_2_1_2_1_2_2_2_2_2_2_2_2_2_2"/>
    <protectedRange sqref="N57:R57" name="Range2_12_1_3_1_1_1_1_2_1_2_2_2_2_2_2_2_2_2_2"/>
    <protectedRange sqref="I57:M57" name="Range2_2_12_1_6_1_1_1_1_3_1_2_2_2_3_2_2_2_2_2_2"/>
    <protectedRange sqref="E57:H57" name="Range2_2_12_1_6_1_1_1_1_2_2_1_2_2_2_2_2_2_2_2_2_2"/>
    <protectedRange sqref="D57" name="Range2_1_1_1_1_11_1_1_1_1_1_1_2_2_1_2_2_2_2_2_2_2_2_2_2"/>
    <protectedRange sqref="N56:R56" name="Range2_12_1_3_1_1_1_1_2_1_2_2_2_2_2_2_3_2_2_2_2_2_2"/>
    <protectedRange sqref="I56:M56" name="Range2_2_12_1_6_1_1_1_1_3_1_2_2_2_3_2_2_3_2_2_2_2_2_2"/>
    <protectedRange sqref="G56:H56" name="Range2_2_12_1_6_1_1_1_1_2_2_1_2_2_2_2_2_2_3_2_2_2_2_2_2"/>
    <protectedRange sqref="E56:F56" name="Range2_2_12_1_6_1_1_1_1_3_1_2_2_2_1_2_2_2_2_2_2_2_2_2_2_2_2_2"/>
    <protectedRange sqref="D56" name="Range2_1_1_1_1_11_1_1_1_1_1_1_3_1_2_2_2_1_2_2_2_2_2_2_2_2_2_2_2_2_2"/>
    <protectedRange sqref="N55:R55" name="Range2_12_1_3_1_1_1_1_2_1_2_2_2_2_2_2_3_2_2_2_2_2_2_2_2"/>
    <protectedRange sqref="I55:M55" name="Range2_2_12_1_6_1_1_1_1_3_1_2_2_2_3_2_2_3_2_2_2_2_2_2_2_2"/>
    <protectedRange sqref="G55:H55" name="Range2_2_12_1_6_1_1_1_1_2_2_1_2_2_2_2_2_2_3_2_2_2_2_2_2_2_2"/>
    <protectedRange sqref="E55:F55" name="Range2_2_12_1_6_1_1_1_1_3_1_2_2_2_1_2_2_2_2_2_2_2_2_2_2_2_2_2_2_2"/>
    <protectedRange sqref="D55" name="Range2_1_1_1_1_11_1_1_1_1_1_1_3_1_2_2_2_1_2_2_2_2_2_2_2_2_2_2_2_2_2_2_2"/>
    <protectedRange sqref="C57" name="Range2_1_2_1_1_1_1_1_2_1_2_1_2_2_2_2_2_2_2_2_2_2_2"/>
    <protectedRange sqref="C56" name="Range2_1_2_1_1_1_1_1_3_1_2_2_1_2_1_2_2_2_2_2_2_2_2_2_2_2_2_2_2"/>
    <protectedRange sqref="C55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 B45 B48: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2:B5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6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95" priority="36" operator="containsText" text="N/A">
      <formula>NOT(ISERROR(SEARCH("N/A",X11)))</formula>
    </cfRule>
    <cfRule type="cellIs" dxfId="194" priority="49" operator="equal">
      <formula>0</formula>
    </cfRule>
  </conditionalFormatting>
  <conditionalFormatting sqref="AC11:AE34 X11:Y34 AA11:AA34">
    <cfRule type="cellIs" dxfId="193" priority="48" operator="greaterThanOrEqual">
      <formula>1185</formula>
    </cfRule>
  </conditionalFormatting>
  <conditionalFormatting sqref="AC11:AE34 X11:Y34 AA11:AA34">
    <cfRule type="cellIs" dxfId="192" priority="47" operator="between">
      <formula>0.1</formula>
      <formula>1184</formula>
    </cfRule>
  </conditionalFormatting>
  <conditionalFormatting sqref="X8">
    <cfRule type="cellIs" dxfId="191" priority="46" operator="equal">
      <formula>0</formula>
    </cfRule>
  </conditionalFormatting>
  <conditionalFormatting sqref="X8">
    <cfRule type="cellIs" dxfId="190" priority="45" operator="greaterThan">
      <formula>1179</formula>
    </cfRule>
  </conditionalFormatting>
  <conditionalFormatting sqref="X8">
    <cfRule type="cellIs" dxfId="189" priority="44" operator="greaterThan">
      <formula>99</formula>
    </cfRule>
  </conditionalFormatting>
  <conditionalFormatting sqref="X8">
    <cfRule type="cellIs" dxfId="188" priority="43" operator="greaterThan">
      <formula>0.99</formula>
    </cfRule>
  </conditionalFormatting>
  <conditionalFormatting sqref="AB8">
    <cfRule type="cellIs" dxfId="187" priority="42" operator="equal">
      <formula>0</formula>
    </cfRule>
  </conditionalFormatting>
  <conditionalFormatting sqref="AB8">
    <cfRule type="cellIs" dxfId="186" priority="41" operator="greaterThan">
      <formula>1179</formula>
    </cfRule>
  </conditionalFormatting>
  <conditionalFormatting sqref="AB8">
    <cfRule type="cellIs" dxfId="185" priority="40" operator="greaterThan">
      <formula>99</formula>
    </cfRule>
  </conditionalFormatting>
  <conditionalFormatting sqref="AB8">
    <cfRule type="cellIs" dxfId="184" priority="39" operator="greaterThan">
      <formula>0.99</formula>
    </cfRule>
  </conditionalFormatting>
  <conditionalFormatting sqref="AH11:AH31">
    <cfRule type="cellIs" dxfId="183" priority="37" operator="greaterThan">
      <formula>$AH$8</formula>
    </cfRule>
    <cfRule type="cellIs" dxfId="182" priority="38" operator="greaterThan">
      <formula>$AH$8</formula>
    </cfRule>
  </conditionalFormatting>
  <conditionalFormatting sqref="AB11:AB34">
    <cfRule type="containsText" dxfId="181" priority="32" operator="containsText" text="N/A">
      <formula>NOT(ISERROR(SEARCH("N/A",AB11)))</formula>
    </cfRule>
    <cfRule type="cellIs" dxfId="180" priority="35" operator="equal">
      <formula>0</formula>
    </cfRule>
  </conditionalFormatting>
  <conditionalFormatting sqref="AB11:AB34">
    <cfRule type="cellIs" dxfId="179" priority="34" operator="greaterThanOrEqual">
      <formula>1185</formula>
    </cfRule>
  </conditionalFormatting>
  <conditionalFormatting sqref="AB11:AB34">
    <cfRule type="cellIs" dxfId="178" priority="33" operator="between">
      <formula>0.1</formula>
      <formula>1184</formula>
    </cfRule>
  </conditionalFormatting>
  <conditionalFormatting sqref="AN11:AO11 AO12:AO34 AN12:AN35">
    <cfRule type="cellIs" dxfId="177" priority="31" operator="equal">
      <formula>0</formula>
    </cfRule>
  </conditionalFormatting>
  <conditionalFormatting sqref="AN11:AO11 AO12:AO34 AN12:AN35">
    <cfRule type="cellIs" dxfId="176" priority="30" operator="greaterThan">
      <formula>1179</formula>
    </cfRule>
  </conditionalFormatting>
  <conditionalFormatting sqref="AN11:AO11 AO12:AO34 AN12:AN35">
    <cfRule type="cellIs" dxfId="175" priority="29" operator="greaterThan">
      <formula>99</formula>
    </cfRule>
  </conditionalFormatting>
  <conditionalFormatting sqref="AN11:AO11 AO12:AO34 AN12:AN35">
    <cfRule type="cellIs" dxfId="174" priority="28" operator="greaterThan">
      <formula>0.99</formula>
    </cfRule>
  </conditionalFormatting>
  <conditionalFormatting sqref="AQ11:AQ34">
    <cfRule type="cellIs" dxfId="173" priority="27" operator="equal">
      <formula>0</formula>
    </cfRule>
  </conditionalFormatting>
  <conditionalFormatting sqref="AQ11:AQ34">
    <cfRule type="cellIs" dxfId="172" priority="26" operator="greaterThan">
      <formula>1179</formula>
    </cfRule>
  </conditionalFormatting>
  <conditionalFormatting sqref="AQ11:AQ34">
    <cfRule type="cellIs" dxfId="171" priority="25" operator="greaterThan">
      <formula>99</formula>
    </cfRule>
  </conditionalFormatting>
  <conditionalFormatting sqref="AQ11:AQ34">
    <cfRule type="cellIs" dxfId="170" priority="24" operator="greaterThan">
      <formula>0.99</formula>
    </cfRule>
  </conditionalFormatting>
  <conditionalFormatting sqref="Z11:Z34">
    <cfRule type="containsText" dxfId="169" priority="20" operator="containsText" text="N/A">
      <formula>NOT(ISERROR(SEARCH("N/A",Z11)))</formula>
    </cfRule>
    <cfRule type="cellIs" dxfId="168" priority="23" operator="equal">
      <formula>0</formula>
    </cfRule>
  </conditionalFormatting>
  <conditionalFormatting sqref="Z11:Z34">
    <cfRule type="cellIs" dxfId="167" priority="22" operator="greaterThanOrEqual">
      <formula>1185</formula>
    </cfRule>
  </conditionalFormatting>
  <conditionalFormatting sqref="Z11:Z34">
    <cfRule type="cellIs" dxfId="166" priority="21" operator="between">
      <formula>0.1</formula>
      <formula>1184</formula>
    </cfRule>
  </conditionalFormatting>
  <conditionalFormatting sqref="AJ11:AN35">
    <cfRule type="cellIs" dxfId="165" priority="19" operator="equal">
      <formula>0</formula>
    </cfRule>
  </conditionalFormatting>
  <conditionalFormatting sqref="AJ11:AN35">
    <cfRule type="cellIs" dxfId="164" priority="18" operator="greaterThan">
      <formula>1179</formula>
    </cfRule>
  </conditionalFormatting>
  <conditionalFormatting sqref="AJ11:AN35">
    <cfRule type="cellIs" dxfId="163" priority="17" operator="greaterThan">
      <formula>99</formula>
    </cfRule>
  </conditionalFormatting>
  <conditionalFormatting sqref="AJ11:AN35">
    <cfRule type="cellIs" dxfId="162" priority="16" operator="greaterThan">
      <formula>0.99</formula>
    </cfRule>
  </conditionalFormatting>
  <conditionalFormatting sqref="AP11:AP34">
    <cfRule type="cellIs" dxfId="161" priority="15" operator="equal">
      <formula>0</formula>
    </cfRule>
  </conditionalFormatting>
  <conditionalFormatting sqref="AP11:AP34">
    <cfRule type="cellIs" dxfId="160" priority="14" operator="greaterThan">
      <formula>1179</formula>
    </cfRule>
  </conditionalFormatting>
  <conditionalFormatting sqref="AP11:AP34">
    <cfRule type="cellIs" dxfId="159" priority="13" operator="greaterThan">
      <formula>99</formula>
    </cfRule>
  </conditionalFormatting>
  <conditionalFormatting sqref="AP11:AP34">
    <cfRule type="cellIs" dxfId="158" priority="12" operator="greaterThan">
      <formula>0.99</formula>
    </cfRule>
  </conditionalFormatting>
  <conditionalFormatting sqref="AH32:AH34">
    <cfRule type="cellIs" dxfId="157" priority="10" operator="greaterThan">
      <formula>$AH$8</formula>
    </cfRule>
    <cfRule type="cellIs" dxfId="156" priority="11" operator="greaterThan">
      <formula>$AH$8</formula>
    </cfRule>
  </conditionalFormatting>
  <conditionalFormatting sqref="AI11:AI34">
    <cfRule type="cellIs" dxfId="155" priority="9" operator="greaterThan">
      <formula>$AI$8</formula>
    </cfRule>
  </conditionalFormatting>
  <conditionalFormatting sqref="AL32:AN34 AK17:AK34 AL11:AL33 AK23:AL23">
    <cfRule type="cellIs" dxfId="154" priority="8" operator="equal">
      <formula>0</formula>
    </cfRule>
  </conditionalFormatting>
  <conditionalFormatting sqref="AL32:AN34 AK17:AK34 AL11:AL33 AK23:AL23">
    <cfRule type="cellIs" dxfId="153" priority="7" operator="greaterThan">
      <formula>1179</formula>
    </cfRule>
  </conditionalFormatting>
  <conditionalFormatting sqref="AL32:AN34 AK17:AK34 AL11:AL33 AK23:AL23">
    <cfRule type="cellIs" dxfId="152" priority="6" operator="greaterThan">
      <formula>99</formula>
    </cfRule>
  </conditionalFormatting>
  <conditionalFormatting sqref="AL32:AN34 AK17:AK34 AL11:AL33 AK23:AL23">
    <cfRule type="cellIs" dxfId="151" priority="5" operator="greaterThan">
      <formula>0.99</formula>
    </cfRule>
  </conditionalFormatting>
  <conditionalFormatting sqref="AM16:AM34">
    <cfRule type="cellIs" dxfId="150" priority="4" operator="equal">
      <formula>0</formula>
    </cfRule>
  </conditionalFormatting>
  <conditionalFormatting sqref="AM16:AM34">
    <cfRule type="cellIs" dxfId="149" priority="3" operator="greaterThan">
      <formula>1179</formula>
    </cfRule>
  </conditionalFormatting>
  <conditionalFormatting sqref="AM16:AM34">
    <cfRule type="cellIs" dxfId="148" priority="2" operator="greaterThan">
      <formula>99</formula>
    </cfRule>
  </conditionalFormatting>
  <conditionalFormatting sqref="AM16:AM34">
    <cfRule type="cellIs" dxfId="14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showGridLines="0" showWhiteSpace="0" topLeftCell="A46" zoomScaleNormal="100" workbookViewId="0">
      <selection activeCell="B52" sqref="B52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66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6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6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42641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26336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67" t="s">
        <v>51</v>
      </c>
      <c r="V9" s="167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65" t="s">
        <v>55</v>
      </c>
      <c r="AG9" s="165" t="s">
        <v>56</v>
      </c>
      <c r="AH9" s="201" t="s">
        <v>57</v>
      </c>
      <c r="AI9" s="21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199" t="s">
        <v>66</v>
      </c>
      <c r="AR9" s="167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195"/>
      <c r="I10" s="167" t="s">
        <v>75</v>
      </c>
      <c r="J10" s="167" t="s">
        <v>75</v>
      </c>
      <c r="K10" s="167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27'!Q34</f>
        <v>19083859</v>
      </c>
      <c r="R10" s="209"/>
      <c r="S10" s="210"/>
      <c r="T10" s="211"/>
      <c r="U10" s="167" t="s">
        <v>75</v>
      </c>
      <c r="V10" s="167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65"/>
      <c r="AG10" s="1">
        <f>'SEPT 27'!AG34</f>
        <v>50467614</v>
      </c>
      <c r="AH10" s="201"/>
      <c r="AI10" s="21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'SEPT 27'!AP34</f>
        <v>11286348</v>
      </c>
      <c r="AQ10" s="200"/>
      <c r="AR10" s="168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6</v>
      </c>
      <c r="E11" s="41">
        <f t="shared" ref="E11:E34" si="0">D11/1.42</f>
        <v>4.2253521126760569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122</v>
      </c>
      <c r="P11" s="103">
        <v>116</v>
      </c>
      <c r="Q11" s="103">
        <v>19088416</v>
      </c>
      <c r="R11" s="46">
        <f>IF(ISBLANK(Q11),"-",Q11-Q10)</f>
        <v>4557</v>
      </c>
      <c r="S11" s="47">
        <f>R11*24/1000</f>
        <v>109.36799999999999</v>
      </c>
      <c r="T11" s="47">
        <f>R11/1000</f>
        <v>4.5570000000000004</v>
      </c>
      <c r="U11" s="104">
        <v>5.8</v>
      </c>
      <c r="V11" s="104">
        <f>U11</f>
        <v>5.8</v>
      </c>
      <c r="W11" s="105" t="s">
        <v>131</v>
      </c>
      <c r="X11" s="107">
        <v>0</v>
      </c>
      <c r="Y11" s="107">
        <v>0</v>
      </c>
      <c r="Z11" s="107">
        <v>1096</v>
      </c>
      <c r="AA11" s="107">
        <v>1185</v>
      </c>
      <c r="AB11" s="107">
        <v>1188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50468546</v>
      </c>
      <c r="AH11" s="49">
        <f>IF(ISBLANK(AG11),"-",AG11-AG10)</f>
        <v>932</v>
      </c>
      <c r="AI11" s="50">
        <f>AH11/T11</f>
        <v>204.52051788457317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11286842</v>
      </c>
      <c r="AQ11" s="107">
        <f t="shared" ref="AQ11:AQ34" si="1">AP11-AP10</f>
        <v>494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119</v>
      </c>
      <c r="P12" s="103">
        <v>110</v>
      </c>
      <c r="Q12" s="103">
        <v>19092948</v>
      </c>
      <c r="R12" s="46">
        <f t="shared" ref="R12:R34" si="4">IF(ISBLANK(Q12),"-",Q12-Q11)</f>
        <v>4532</v>
      </c>
      <c r="S12" s="47">
        <f t="shared" ref="S12:S34" si="5">R12*24/1000</f>
        <v>108.768</v>
      </c>
      <c r="T12" s="47">
        <f t="shared" ref="T12:T34" si="6">R12/1000</f>
        <v>4.532</v>
      </c>
      <c r="U12" s="104">
        <v>6.8</v>
      </c>
      <c r="V12" s="104">
        <f t="shared" ref="V12:V34" si="7">U12</f>
        <v>6.8</v>
      </c>
      <c r="W12" s="105" t="s">
        <v>131</v>
      </c>
      <c r="X12" s="107">
        <v>0</v>
      </c>
      <c r="Y12" s="107">
        <v>0</v>
      </c>
      <c r="Z12" s="107">
        <v>1095</v>
      </c>
      <c r="AA12" s="107">
        <v>1185</v>
      </c>
      <c r="AB12" s="107">
        <v>1096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50469474</v>
      </c>
      <c r="AH12" s="49">
        <f>IF(ISBLANK(AG12),"-",AG12-AG11)</f>
        <v>928</v>
      </c>
      <c r="AI12" s="50">
        <f t="shared" ref="AI12:AI34" si="8">AH12/T12</f>
        <v>204.76610767872904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11287564</v>
      </c>
      <c r="AQ12" s="107">
        <f>AP12-AP11</f>
        <v>722</v>
      </c>
      <c r="AR12" s="110">
        <v>1.08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7</v>
      </c>
      <c r="E13" s="41">
        <f t="shared" si="0"/>
        <v>4.9295774647887329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115</v>
      </c>
      <c r="P13" s="103">
        <v>106</v>
      </c>
      <c r="Q13" s="103">
        <v>19097472</v>
      </c>
      <c r="R13" s="46">
        <f t="shared" si="4"/>
        <v>4524</v>
      </c>
      <c r="S13" s="47">
        <f t="shared" si="5"/>
        <v>108.57599999999999</v>
      </c>
      <c r="T13" s="47">
        <f t="shared" si="6"/>
        <v>4.524</v>
      </c>
      <c r="U13" s="104">
        <v>7.5</v>
      </c>
      <c r="V13" s="104">
        <f t="shared" si="7"/>
        <v>7.5</v>
      </c>
      <c r="W13" s="105" t="s">
        <v>131</v>
      </c>
      <c r="X13" s="107">
        <v>0</v>
      </c>
      <c r="Y13" s="107">
        <v>0</v>
      </c>
      <c r="Z13" s="107">
        <v>1096</v>
      </c>
      <c r="AA13" s="107">
        <v>1185</v>
      </c>
      <c r="AB13" s="107">
        <v>1096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50470400</v>
      </c>
      <c r="AH13" s="49">
        <f>IF(ISBLANK(AG13),"-",AG13-AG12)</f>
        <v>926</v>
      </c>
      <c r="AI13" s="50">
        <f t="shared" si="8"/>
        <v>204.68611847922193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11288458</v>
      </c>
      <c r="AQ13" s="107">
        <f t="shared" si="1"/>
        <v>894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7</v>
      </c>
      <c r="E14" s="41">
        <f t="shared" si="0"/>
        <v>4.9295774647887329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115</v>
      </c>
      <c r="P14" s="103">
        <v>107</v>
      </c>
      <c r="Q14" s="103">
        <v>19101512</v>
      </c>
      <c r="R14" s="46">
        <f t="shared" si="4"/>
        <v>4040</v>
      </c>
      <c r="S14" s="47">
        <f t="shared" si="5"/>
        <v>96.96</v>
      </c>
      <c r="T14" s="47">
        <f t="shared" si="6"/>
        <v>4.04</v>
      </c>
      <c r="U14" s="104">
        <v>7.9</v>
      </c>
      <c r="V14" s="104">
        <f t="shared" si="7"/>
        <v>7.9</v>
      </c>
      <c r="W14" s="105" t="s">
        <v>131</v>
      </c>
      <c r="X14" s="107">
        <v>0</v>
      </c>
      <c r="Y14" s="107">
        <v>0</v>
      </c>
      <c r="Z14" s="107">
        <v>1096</v>
      </c>
      <c r="AA14" s="107">
        <v>1185</v>
      </c>
      <c r="AB14" s="107">
        <v>1096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50471226</v>
      </c>
      <c r="AH14" s="49">
        <f t="shared" ref="AH14:AH34" si="9">IF(ISBLANK(AG14),"-",AG14-AG13)</f>
        <v>826</v>
      </c>
      <c r="AI14" s="50">
        <f t="shared" si="8"/>
        <v>204.45544554455446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11289018</v>
      </c>
      <c r="AQ14" s="107">
        <f>AP14-AP13</f>
        <v>560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126</v>
      </c>
      <c r="P15" s="103">
        <v>125</v>
      </c>
      <c r="Q15" s="103">
        <v>19105888</v>
      </c>
      <c r="R15" s="46">
        <f t="shared" si="4"/>
        <v>4376</v>
      </c>
      <c r="S15" s="47">
        <f t="shared" si="5"/>
        <v>105.024</v>
      </c>
      <c r="T15" s="47">
        <f t="shared" si="6"/>
        <v>4.3760000000000003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1096</v>
      </c>
      <c r="AA15" s="107">
        <v>1185</v>
      </c>
      <c r="AB15" s="107">
        <v>1096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50472214</v>
      </c>
      <c r="AH15" s="49">
        <f t="shared" si="9"/>
        <v>988</v>
      </c>
      <c r="AI15" s="50">
        <f t="shared" si="8"/>
        <v>225.77696526508225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11289118</v>
      </c>
      <c r="AQ15" s="107">
        <f>AP15-AP14</f>
        <v>100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136</v>
      </c>
      <c r="P16" s="103">
        <v>141</v>
      </c>
      <c r="Q16" s="103">
        <v>19111587</v>
      </c>
      <c r="R16" s="46">
        <f t="shared" si="4"/>
        <v>5699</v>
      </c>
      <c r="S16" s="47">
        <f t="shared" si="5"/>
        <v>136.77600000000001</v>
      </c>
      <c r="T16" s="47">
        <f t="shared" si="6"/>
        <v>5.6989999999999998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50473266</v>
      </c>
      <c r="AH16" s="49">
        <f t="shared" si="9"/>
        <v>1052</v>
      </c>
      <c r="AI16" s="50">
        <f t="shared" si="8"/>
        <v>184.59378838392701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11289118</v>
      </c>
      <c r="AQ16" s="107">
        <f>AP16-AP15</f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143</v>
      </c>
      <c r="Q17" s="103">
        <v>19117323</v>
      </c>
      <c r="R17" s="46">
        <f t="shared" si="4"/>
        <v>5736</v>
      </c>
      <c r="S17" s="47">
        <f t="shared" si="5"/>
        <v>137.66399999999999</v>
      </c>
      <c r="T17" s="47">
        <f t="shared" si="6"/>
        <v>5.7359999999999998</v>
      </c>
      <c r="U17" s="104">
        <v>9.4</v>
      </c>
      <c r="V17" s="104">
        <f t="shared" si="7"/>
        <v>9.4</v>
      </c>
      <c r="W17" s="105" t="s">
        <v>127</v>
      </c>
      <c r="X17" s="107">
        <v>0</v>
      </c>
      <c r="Y17" s="107">
        <v>976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50474292</v>
      </c>
      <c r="AH17" s="49">
        <f>IF(ISBLANK(AG17),"-",AG17-AG16)</f>
        <v>1026</v>
      </c>
      <c r="AI17" s="50">
        <f t="shared" si="8"/>
        <v>178.87029288702931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11289118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134</v>
      </c>
      <c r="P18" s="103">
        <v>142</v>
      </c>
      <c r="Q18" s="103">
        <v>19123067</v>
      </c>
      <c r="R18" s="46">
        <f t="shared" si="4"/>
        <v>5744</v>
      </c>
      <c r="S18" s="47">
        <f t="shared" si="5"/>
        <v>137.85599999999999</v>
      </c>
      <c r="T18" s="47">
        <f t="shared" si="6"/>
        <v>5.7439999999999998</v>
      </c>
      <c r="U18" s="104">
        <v>8.9</v>
      </c>
      <c r="V18" s="104">
        <f t="shared" si="7"/>
        <v>8.9</v>
      </c>
      <c r="W18" s="105" t="s">
        <v>127</v>
      </c>
      <c r="X18" s="107">
        <v>0</v>
      </c>
      <c r="Y18" s="107">
        <v>1006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50475531</v>
      </c>
      <c r="AH18" s="49">
        <f>IF(ISBLANK(AG18),"-",AG18-AG17)</f>
        <v>1239</v>
      </c>
      <c r="AI18" s="50">
        <f t="shared" si="8"/>
        <v>215.7033426183844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11289118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144</v>
      </c>
      <c r="Q19" s="103">
        <v>19128924</v>
      </c>
      <c r="R19" s="46">
        <f t="shared" si="4"/>
        <v>5857</v>
      </c>
      <c r="S19" s="47">
        <f t="shared" si="5"/>
        <v>140.56800000000001</v>
      </c>
      <c r="T19" s="47">
        <f t="shared" si="6"/>
        <v>5.8570000000000002</v>
      </c>
      <c r="U19" s="104">
        <v>8.4</v>
      </c>
      <c r="V19" s="104">
        <f t="shared" si="7"/>
        <v>8.4</v>
      </c>
      <c r="W19" s="105" t="s">
        <v>127</v>
      </c>
      <c r="X19" s="107">
        <v>0</v>
      </c>
      <c r="Y19" s="107">
        <v>1016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50476786</v>
      </c>
      <c r="AH19" s="49">
        <f>IF(ISBLANK(AG19),"-",AG19-AG18)</f>
        <v>1255</v>
      </c>
      <c r="AI19" s="50">
        <f t="shared" si="8"/>
        <v>214.27351886631379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11289118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134</v>
      </c>
      <c r="P20" s="103">
        <v>141</v>
      </c>
      <c r="Q20" s="103">
        <v>19135001</v>
      </c>
      <c r="R20" s="46">
        <f t="shared" si="4"/>
        <v>6077</v>
      </c>
      <c r="S20" s="47">
        <f t="shared" si="5"/>
        <v>145.84800000000001</v>
      </c>
      <c r="T20" s="47">
        <f t="shared" si="6"/>
        <v>6.077</v>
      </c>
      <c r="U20" s="104">
        <v>8</v>
      </c>
      <c r="V20" s="104">
        <f t="shared" si="7"/>
        <v>8</v>
      </c>
      <c r="W20" s="105" t="s">
        <v>127</v>
      </c>
      <c r="X20" s="107">
        <v>0</v>
      </c>
      <c r="Y20" s="107">
        <v>1016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50477995</v>
      </c>
      <c r="AH20" s="49">
        <f>IF(ISBLANK(AG20),"-",AG20-AG19)</f>
        <v>1209</v>
      </c>
      <c r="AI20" s="50">
        <f t="shared" si="8"/>
        <v>198.94684877406615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11289118</v>
      </c>
      <c r="AQ20" s="107">
        <f t="shared" si="1"/>
        <v>0</v>
      </c>
      <c r="AR20" s="53">
        <v>1.0900000000000001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132</v>
      </c>
      <c r="P21" s="103">
        <v>140</v>
      </c>
      <c r="Q21" s="103">
        <v>19141047</v>
      </c>
      <c r="R21" s="46">
        <f t="shared" si="4"/>
        <v>6046</v>
      </c>
      <c r="S21" s="47">
        <f t="shared" si="5"/>
        <v>145.10400000000001</v>
      </c>
      <c r="T21" s="47">
        <f t="shared" si="6"/>
        <v>6.0460000000000003</v>
      </c>
      <c r="U21" s="104">
        <v>7.6</v>
      </c>
      <c r="V21" s="104">
        <f t="shared" si="7"/>
        <v>7.6</v>
      </c>
      <c r="W21" s="105" t="s">
        <v>127</v>
      </c>
      <c r="X21" s="107">
        <v>0</v>
      </c>
      <c r="Y21" s="107">
        <v>1016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50479185</v>
      </c>
      <c r="AH21" s="49">
        <f t="shared" si="9"/>
        <v>1190</v>
      </c>
      <c r="AI21" s="50">
        <f t="shared" si="8"/>
        <v>196.82434667548793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11289118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131</v>
      </c>
      <c r="P22" s="103">
        <v>142</v>
      </c>
      <c r="Q22" s="103">
        <v>19147104</v>
      </c>
      <c r="R22" s="46">
        <f t="shared" si="4"/>
        <v>6057</v>
      </c>
      <c r="S22" s="47">
        <f t="shared" si="5"/>
        <v>145.36799999999999</v>
      </c>
      <c r="T22" s="47">
        <f t="shared" si="6"/>
        <v>6.0570000000000004</v>
      </c>
      <c r="U22" s="104">
        <v>7.2</v>
      </c>
      <c r="V22" s="104">
        <f t="shared" si="7"/>
        <v>7.2</v>
      </c>
      <c r="W22" s="105" t="s">
        <v>127</v>
      </c>
      <c r="X22" s="107">
        <v>0</v>
      </c>
      <c r="Y22" s="107">
        <v>1016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50480369</v>
      </c>
      <c r="AH22" s="49">
        <f t="shared" si="9"/>
        <v>1184</v>
      </c>
      <c r="AI22" s="50">
        <f t="shared" si="8"/>
        <v>195.47630840350007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11289118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140</v>
      </c>
      <c r="Q23" s="103">
        <v>19152893</v>
      </c>
      <c r="R23" s="46">
        <f t="shared" si="4"/>
        <v>5789</v>
      </c>
      <c r="S23" s="47">
        <f t="shared" si="5"/>
        <v>138.93600000000001</v>
      </c>
      <c r="T23" s="47">
        <f t="shared" si="6"/>
        <v>5.7889999999999997</v>
      </c>
      <c r="U23" s="104">
        <v>6.8</v>
      </c>
      <c r="V23" s="104">
        <f t="shared" si="7"/>
        <v>6.8</v>
      </c>
      <c r="W23" s="105" t="s">
        <v>127</v>
      </c>
      <c r="X23" s="107">
        <v>0</v>
      </c>
      <c r="Y23" s="107">
        <v>1016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50481545</v>
      </c>
      <c r="AH23" s="49">
        <f t="shared" si="9"/>
        <v>1176</v>
      </c>
      <c r="AI23" s="50">
        <f t="shared" si="8"/>
        <v>203.14389359129385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11289118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129</v>
      </c>
      <c r="P24" s="103">
        <v>131</v>
      </c>
      <c r="Q24" s="103">
        <v>19158454</v>
      </c>
      <c r="R24" s="46">
        <f t="shared" si="4"/>
        <v>5561</v>
      </c>
      <c r="S24" s="47">
        <f t="shared" si="5"/>
        <v>133.464</v>
      </c>
      <c r="T24" s="47">
        <f t="shared" si="6"/>
        <v>5.5609999999999999</v>
      </c>
      <c r="U24" s="104">
        <v>6.5</v>
      </c>
      <c r="V24" s="104">
        <f t="shared" si="7"/>
        <v>6.5</v>
      </c>
      <c r="W24" s="105" t="s">
        <v>127</v>
      </c>
      <c r="X24" s="107">
        <v>0</v>
      </c>
      <c r="Y24" s="107">
        <v>1015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50482648</v>
      </c>
      <c r="AH24" s="49">
        <f>IF(ISBLANK(AG24),"-",AG24-AG23)</f>
        <v>1103</v>
      </c>
      <c r="AI24" s="50">
        <f t="shared" si="8"/>
        <v>198.34562129113468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11289118</v>
      </c>
      <c r="AQ24" s="107">
        <f t="shared" si="1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133</v>
      </c>
      <c r="P25" s="103">
        <v>134</v>
      </c>
      <c r="Q25" s="103">
        <v>19164088</v>
      </c>
      <c r="R25" s="46">
        <f t="shared" si="4"/>
        <v>5634</v>
      </c>
      <c r="S25" s="47">
        <f t="shared" si="5"/>
        <v>135.21600000000001</v>
      </c>
      <c r="T25" s="47">
        <f t="shared" si="6"/>
        <v>5.6340000000000003</v>
      </c>
      <c r="U25" s="104">
        <v>6.2</v>
      </c>
      <c r="V25" s="104">
        <f t="shared" si="7"/>
        <v>6.2</v>
      </c>
      <c r="W25" s="105" t="s">
        <v>127</v>
      </c>
      <c r="X25" s="107">
        <v>0</v>
      </c>
      <c r="Y25" s="107">
        <v>1015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50483798</v>
      </c>
      <c r="AH25" s="49">
        <f t="shared" si="9"/>
        <v>1150</v>
      </c>
      <c r="AI25" s="50">
        <f t="shared" si="8"/>
        <v>204.11785587504437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11289118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131</v>
      </c>
      <c r="P26" s="103">
        <v>137</v>
      </c>
      <c r="Q26" s="103">
        <v>19169765</v>
      </c>
      <c r="R26" s="46">
        <f t="shared" si="4"/>
        <v>5677</v>
      </c>
      <c r="S26" s="47">
        <f t="shared" si="5"/>
        <v>136.24799999999999</v>
      </c>
      <c r="T26" s="47">
        <f t="shared" si="6"/>
        <v>5.6769999999999996</v>
      </c>
      <c r="U26" s="104">
        <v>6</v>
      </c>
      <c r="V26" s="104">
        <f t="shared" si="7"/>
        <v>6</v>
      </c>
      <c r="W26" s="105" t="s">
        <v>127</v>
      </c>
      <c r="X26" s="107">
        <v>0</v>
      </c>
      <c r="Y26" s="107">
        <v>1015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50484968</v>
      </c>
      <c r="AH26" s="49">
        <f t="shared" si="9"/>
        <v>1170</v>
      </c>
      <c r="AI26" s="50">
        <f t="shared" si="8"/>
        <v>206.09476836357231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11289118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130</v>
      </c>
      <c r="P27" s="103">
        <v>131</v>
      </c>
      <c r="Q27" s="103">
        <v>19175580</v>
      </c>
      <c r="R27" s="46">
        <f t="shared" si="4"/>
        <v>5815</v>
      </c>
      <c r="S27" s="47">
        <f t="shared" si="5"/>
        <v>139.56</v>
      </c>
      <c r="T27" s="47">
        <f t="shared" si="6"/>
        <v>5.8150000000000004</v>
      </c>
      <c r="U27" s="104">
        <v>5.7</v>
      </c>
      <c r="V27" s="104">
        <f t="shared" si="7"/>
        <v>5.7</v>
      </c>
      <c r="W27" s="105" t="s">
        <v>127</v>
      </c>
      <c r="X27" s="107">
        <v>0</v>
      </c>
      <c r="Y27" s="107">
        <v>1016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50486130</v>
      </c>
      <c r="AH27" s="49">
        <f>IF(ISBLANK(AG27),"-",AG27-AG26)</f>
        <v>1162</v>
      </c>
      <c r="AI27" s="50">
        <f t="shared" si="8"/>
        <v>199.82803095442819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11289118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130</v>
      </c>
      <c r="P28" s="103">
        <v>132</v>
      </c>
      <c r="Q28" s="103">
        <v>19181252</v>
      </c>
      <c r="R28" s="46">
        <f t="shared" si="4"/>
        <v>5672</v>
      </c>
      <c r="S28" s="47">
        <f t="shared" si="5"/>
        <v>136.12799999999999</v>
      </c>
      <c r="T28" s="47">
        <f t="shared" si="6"/>
        <v>5.6719999999999997</v>
      </c>
      <c r="U28" s="104">
        <v>5.4</v>
      </c>
      <c r="V28" s="104">
        <f t="shared" si="7"/>
        <v>5.4</v>
      </c>
      <c r="W28" s="105" t="s">
        <v>127</v>
      </c>
      <c r="X28" s="107">
        <v>0</v>
      </c>
      <c r="Y28" s="107">
        <v>1014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50487291</v>
      </c>
      <c r="AH28" s="49">
        <f t="shared" si="9"/>
        <v>1161</v>
      </c>
      <c r="AI28" s="50">
        <f t="shared" si="8"/>
        <v>204.68970380818055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11289118</v>
      </c>
      <c r="AQ28" s="107">
        <f t="shared" si="1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128</v>
      </c>
      <c r="P29" s="103">
        <v>133</v>
      </c>
      <c r="Q29" s="103">
        <v>19186887</v>
      </c>
      <c r="R29" s="46">
        <f t="shared" si="4"/>
        <v>5635</v>
      </c>
      <c r="S29" s="47">
        <f t="shared" si="5"/>
        <v>135.24</v>
      </c>
      <c r="T29" s="47">
        <f t="shared" si="6"/>
        <v>5.6349999999999998</v>
      </c>
      <c r="U29" s="104">
        <v>5.0999999999999996</v>
      </c>
      <c r="V29" s="104">
        <f t="shared" si="7"/>
        <v>5.0999999999999996</v>
      </c>
      <c r="W29" s="105" t="s">
        <v>127</v>
      </c>
      <c r="X29" s="107">
        <v>0</v>
      </c>
      <c r="Y29" s="107">
        <v>1015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50488452</v>
      </c>
      <c r="AH29" s="49">
        <f t="shared" si="9"/>
        <v>1161</v>
      </c>
      <c r="AI29" s="50">
        <f t="shared" si="8"/>
        <v>206.03371783496007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11289118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127</v>
      </c>
      <c r="P30" s="103">
        <v>128</v>
      </c>
      <c r="Q30" s="103">
        <v>19192659</v>
      </c>
      <c r="R30" s="46">
        <f t="shared" si="4"/>
        <v>5772</v>
      </c>
      <c r="S30" s="47">
        <f t="shared" si="5"/>
        <v>138.52799999999999</v>
      </c>
      <c r="T30" s="47">
        <f t="shared" si="6"/>
        <v>5.7720000000000002</v>
      </c>
      <c r="U30" s="104">
        <v>4.8</v>
      </c>
      <c r="V30" s="104">
        <f t="shared" si="7"/>
        <v>4.8</v>
      </c>
      <c r="W30" s="105" t="s">
        <v>127</v>
      </c>
      <c r="X30" s="107">
        <v>0</v>
      </c>
      <c r="Y30" s="107">
        <v>1015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50489612</v>
      </c>
      <c r="AH30" s="49">
        <f t="shared" si="9"/>
        <v>1160</v>
      </c>
      <c r="AI30" s="50">
        <f t="shared" si="8"/>
        <v>200.97020097020095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11289118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129</v>
      </c>
      <c r="P31" s="103">
        <v>132</v>
      </c>
      <c r="Q31" s="103">
        <v>19198397</v>
      </c>
      <c r="R31" s="46">
        <f t="shared" si="4"/>
        <v>5738</v>
      </c>
      <c r="S31" s="47">
        <f t="shared" si="5"/>
        <v>137.71199999999999</v>
      </c>
      <c r="T31" s="47">
        <f t="shared" si="6"/>
        <v>5.7380000000000004</v>
      </c>
      <c r="U31" s="104">
        <v>4.5999999999999996</v>
      </c>
      <c r="V31" s="104">
        <f t="shared" si="7"/>
        <v>4.5999999999999996</v>
      </c>
      <c r="W31" s="105" t="s">
        <v>127</v>
      </c>
      <c r="X31" s="107">
        <v>0</v>
      </c>
      <c r="Y31" s="107">
        <v>1025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50490762</v>
      </c>
      <c r="AH31" s="49">
        <f t="shared" si="9"/>
        <v>1150</v>
      </c>
      <c r="AI31" s="50">
        <f t="shared" si="8"/>
        <v>200.41826420355522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11289118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127</v>
      </c>
      <c r="P32" s="103">
        <v>122</v>
      </c>
      <c r="Q32" s="103">
        <v>19204172</v>
      </c>
      <c r="R32" s="46">
        <f t="shared" si="4"/>
        <v>5775</v>
      </c>
      <c r="S32" s="47">
        <f t="shared" si="5"/>
        <v>138.6</v>
      </c>
      <c r="T32" s="47">
        <f t="shared" si="6"/>
        <v>5.7750000000000004</v>
      </c>
      <c r="U32" s="104">
        <v>4.5</v>
      </c>
      <c r="V32" s="104">
        <f t="shared" si="7"/>
        <v>4.5</v>
      </c>
      <c r="W32" s="105" t="s">
        <v>127</v>
      </c>
      <c r="X32" s="107">
        <v>0</v>
      </c>
      <c r="Y32" s="107">
        <v>994</v>
      </c>
      <c r="Z32" s="107">
        <v>1186</v>
      </c>
      <c r="AA32" s="107">
        <v>1185</v>
      </c>
      <c r="AB32" s="107">
        <v>1188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50491928</v>
      </c>
      <c r="AH32" s="49">
        <f t="shared" si="9"/>
        <v>1166</v>
      </c>
      <c r="AI32" s="50">
        <f t="shared" si="8"/>
        <v>201.9047619047619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11289118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126</v>
      </c>
      <c r="P33" s="103">
        <v>121</v>
      </c>
      <c r="Q33" s="103">
        <v>19209476</v>
      </c>
      <c r="R33" s="46">
        <f t="shared" si="4"/>
        <v>5304</v>
      </c>
      <c r="S33" s="47">
        <f t="shared" si="5"/>
        <v>127.29600000000001</v>
      </c>
      <c r="T33" s="47">
        <f t="shared" si="6"/>
        <v>5.3040000000000003</v>
      </c>
      <c r="U33" s="104">
        <v>4.7</v>
      </c>
      <c r="V33" s="104">
        <f t="shared" si="7"/>
        <v>4.7</v>
      </c>
      <c r="W33" s="105" t="s">
        <v>131</v>
      </c>
      <c r="X33" s="107">
        <v>0</v>
      </c>
      <c r="Y33" s="107">
        <v>0</v>
      </c>
      <c r="Z33" s="107">
        <v>1157</v>
      </c>
      <c r="AA33" s="107">
        <v>1185</v>
      </c>
      <c r="AB33" s="107">
        <v>1156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50492996</v>
      </c>
      <c r="AH33" s="49">
        <f t="shared" si="9"/>
        <v>1068</v>
      </c>
      <c r="AI33" s="50">
        <f t="shared" si="8"/>
        <v>201.3574660633484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11289326</v>
      </c>
      <c r="AQ33" s="107">
        <f t="shared" si="1"/>
        <v>208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6</v>
      </c>
      <c r="E34" s="41">
        <f t="shared" si="0"/>
        <v>4.2253521126760569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154</v>
      </c>
      <c r="P34" s="103">
        <v>108</v>
      </c>
      <c r="Q34" s="103">
        <v>19214186</v>
      </c>
      <c r="R34" s="46">
        <f t="shared" si="4"/>
        <v>4710</v>
      </c>
      <c r="S34" s="47">
        <f t="shared" si="5"/>
        <v>113.04</v>
      </c>
      <c r="T34" s="47">
        <f t="shared" si="6"/>
        <v>4.71</v>
      </c>
      <c r="U34" s="104">
        <v>5.5</v>
      </c>
      <c r="V34" s="104">
        <f t="shared" si="7"/>
        <v>5.5</v>
      </c>
      <c r="W34" s="105" t="s">
        <v>131</v>
      </c>
      <c r="X34" s="107">
        <v>0</v>
      </c>
      <c r="Y34" s="107">
        <v>0</v>
      </c>
      <c r="Z34" s="107">
        <v>1136</v>
      </c>
      <c r="AA34" s="107">
        <v>1185</v>
      </c>
      <c r="AB34" s="107">
        <v>1136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50493950</v>
      </c>
      <c r="AH34" s="49">
        <f t="shared" si="9"/>
        <v>954</v>
      </c>
      <c r="AI34" s="50">
        <f t="shared" si="8"/>
        <v>202.54777070063693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11290202</v>
      </c>
      <c r="AQ34" s="107">
        <f t="shared" si="1"/>
        <v>876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130327</v>
      </c>
      <c r="S35" s="65">
        <f>AVERAGE(S11:S34)</f>
        <v>130.32699999999997</v>
      </c>
      <c r="T35" s="65">
        <f>SUM(T11:T34)</f>
        <v>130.32700000000003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26336</v>
      </c>
      <c r="AH35" s="67">
        <f>SUM(AH11:AH34)</f>
        <v>26336</v>
      </c>
      <c r="AI35" s="68">
        <f>$AH$35/$T35</f>
        <v>202.07631572889727</v>
      </c>
      <c r="AJ35" s="95"/>
      <c r="AK35" s="95"/>
      <c r="AL35" s="95"/>
      <c r="AM35" s="95"/>
      <c r="AN35" s="95"/>
      <c r="AO35" s="69"/>
      <c r="AP35" s="70">
        <f>AP34-AP10</f>
        <v>3854</v>
      </c>
      <c r="AQ35" s="71">
        <f>SUM(AQ11:AQ34)</f>
        <v>3854</v>
      </c>
      <c r="AR35" s="72">
        <f>AVERAGE(AR11:AR34)</f>
        <v>1.1283333333333332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234</v>
      </c>
      <c r="C44" s="99"/>
      <c r="D44" s="99"/>
      <c r="E44" s="99"/>
      <c r="F44" s="99"/>
      <c r="G44" s="9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99"/>
      <c r="D45" s="99"/>
      <c r="E45" s="99"/>
      <c r="F45" s="99"/>
      <c r="G45" s="9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99"/>
      <c r="D46" s="99"/>
      <c r="E46" s="99"/>
      <c r="F46" s="99"/>
      <c r="G46" s="99"/>
      <c r="H46" s="9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235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3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32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1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32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1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1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1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1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1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8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1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1:51" x14ac:dyDescent="0.25">
      <c r="B56" s="81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1:51" x14ac:dyDescent="0.25">
      <c r="B57" s="81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1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1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1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1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1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1:51" x14ac:dyDescent="0.25">
      <c r="B63" s="130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1:51" x14ac:dyDescent="0.25">
      <c r="A64" s="98"/>
      <c r="B64" s="116"/>
      <c r="C64" s="115"/>
      <c r="D64" s="109"/>
      <c r="E64" s="115"/>
      <c r="F64" s="115"/>
      <c r="G64" s="99"/>
      <c r="H64" s="99"/>
      <c r="I64" s="99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1"/>
      <c r="U64" s="79"/>
      <c r="V64" s="79"/>
      <c r="AS64" s="94"/>
      <c r="AT64" s="94"/>
      <c r="AU64" s="94"/>
      <c r="AV64" s="94"/>
      <c r="AW64" s="94"/>
      <c r="AX64" s="94"/>
      <c r="AY64" s="94"/>
    </row>
    <row r="65" spans="1:51" x14ac:dyDescent="0.25">
      <c r="A65" s="98"/>
      <c r="B65" s="117"/>
      <c r="C65" s="118"/>
      <c r="D65" s="119"/>
      <c r="E65" s="118"/>
      <c r="F65" s="118"/>
      <c r="G65" s="118"/>
      <c r="H65" s="118"/>
      <c r="I65" s="118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1"/>
      <c r="U65" s="122"/>
      <c r="V65" s="122"/>
      <c r="AS65" s="94"/>
      <c r="AT65" s="94"/>
      <c r="AU65" s="94"/>
      <c r="AV65" s="94"/>
      <c r="AW65" s="94"/>
      <c r="AX65" s="94"/>
      <c r="AY65" s="94"/>
    </row>
    <row r="66" spans="1:51" x14ac:dyDescent="0.25">
      <c r="A66" s="98"/>
      <c r="B66" s="117"/>
      <c r="C66" s="118"/>
      <c r="D66" s="119"/>
      <c r="E66" s="118"/>
      <c r="F66" s="118"/>
      <c r="G66" s="118"/>
      <c r="H66" s="118"/>
      <c r="I66" s="118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1"/>
      <c r="U66" s="122"/>
      <c r="V66" s="122"/>
      <c r="AS66" s="94"/>
      <c r="AT66" s="94"/>
      <c r="AU66" s="94"/>
      <c r="AV66" s="94"/>
      <c r="AW66" s="94"/>
      <c r="AX66" s="94"/>
      <c r="AY66" s="94"/>
    </row>
    <row r="67" spans="1:51" x14ac:dyDescent="0.25">
      <c r="A67" s="98"/>
      <c r="B67" s="117"/>
      <c r="C67" s="118"/>
      <c r="D67" s="119"/>
      <c r="E67" s="118"/>
      <c r="F67" s="118"/>
      <c r="G67" s="118"/>
      <c r="H67" s="118"/>
      <c r="I67" s="118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1"/>
      <c r="U67" s="122"/>
      <c r="V67" s="122"/>
      <c r="AS67" s="94"/>
      <c r="AT67" s="94"/>
      <c r="AU67" s="94"/>
      <c r="AV67" s="94"/>
      <c r="AW67" s="94"/>
      <c r="AX67" s="94"/>
      <c r="AY67" s="94"/>
    </row>
    <row r="68" spans="1:51" x14ac:dyDescent="0.25">
      <c r="O68" s="12"/>
      <c r="P68" s="96"/>
      <c r="Q68" s="96"/>
      <c r="AS68" s="94"/>
      <c r="AT68" s="94"/>
      <c r="AU68" s="94"/>
      <c r="AV68" s="94"/>
      <c r="AW68" s="94"/>
      <c r="AX68" s="94"/>
      <c r="AY68" s="94"/>
    </row>
    <row r="69" spans="1:51" x14ac:dyDescent="0.25">
      <c r="O69" s="12"/>
      <c r="P69" s="96"/>
      <c r="Q69" s="96"/>
      <c r="AS69" s="94"/>
      <c r="AT69" s="94"/>
      <c r="AU69" s="94"/>
      <c r="AV69" s="94"/>
      <c r="AW69" s="94"/>
      <c r="AX69" s="94"/>
      <c r="AY69" s="94"/>
    </row>
    <row r="70" spans="1:51" x14ac:dyDescent="0.25">
      <c r="O70" s="12"/>
      <c r="P70" s="96"/>
      <c r="Q70" s="96"/>
      <c r="AS70" s="94"/>
      <c r="AT70" s="94"/>
      <c r="AU70" s="94"/>
      <c r="AV70" s="94"/>
      <c r="AW70" s="94"/>
      <c r="AX70" s="94"/>
      <c r="AY70" s="94"/>
    </row>
    <row r="71" spans="1:51" x14ac:dyDescent="0.25">
      <c r="O71" s="12"/>
      <c r="P71" s="96"/>
      <c r="Q71" s="96"/>
      <c r="R71" s="96"/>
      <c r="S71" s="96"/>
      <c r="AS71" s="94"/>
      <c r="AT71" s="94"/>
      <c r="AU71" s="94"/>
      <c r="AV71" s="94"/>
      <c r="AW71" s="94"/>
      <c r="AX71" s="94"/>
      <c r="AY71" s="94"/>
    </row>
    <row r="72" spans="1:51" x14ac:dyDescent="0.25">
      <c r="O72" s="12"/>
      <c r="P72" s="96"/>
      <c r="Q72" s="96"/>
      <c r="R72" s="96"/>
      <c r="S72" s="96"/>
      <c r="T72" s="96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R73" s="96"/>
      <c r="S73" s="96"/>
      <c r="T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T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96"/>
      <c r="Q75" s="96"/>
      <c r="R75" s="96"/>
      <c r="S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T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U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T78" s="96"/>
      <c r="U78" s="96"/>
      <c r="AS78" s="94"/>
      <c r="AT78" s="94"/>
      <c r="AU78" s="94"/>
      <c r="AV78" s="94"/>
      <c r="AW78" s="94"/>
      <c r="AX78" s="94"/>
      <c r="AY78" s="94"/>
    </row>
    <row r="90" spans="45:51" x14ac:dyDescent="0.25">
      <c r="AS90" s="94"/>
      <c r="AT90" s="94"/>
      <c r="AU90" s="94"/>
      <c r="AV90" s="94"/>
      <c r="AW90" s="94"/>
      <c r="AX90" s="94"/>
      <c r="AY90" s="94"/>
    </row>
  </sheetData>
  <protectedRanges>
    <protectedRange sqref="S64:T6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4:R67" name="Range2_12_1_6_1_1"/>
    <protectedRange sqref="L64:M67" name="Range2_2_12_1_7_1_1"/>
    <protectedRange sqref="AS11:AS15" name="Range1_4_1_1_1_1"/>
    <protectedRange sqref="J11:J15 J26:J34" name="Range1_1_2_1_10_1_1_1_1"/>
    <protectedRange sqref="S38:S40 S42:S63" name="Range2_12_3_1_1_1_1"/>
    <protectedRange sqref="D38:H38 N51:R63 N38:R40 N42:R46" name="Range2_12_1_3_1_1_1_1"/>
    <protectedRange sqref="I38:M38 E51:M63 E42:M46 E39:M40" name="Range2_2_12_1_6_1_1_1_1"/>
    <protectedRange sqref="D51:D63 D39:D40 D42:D46" name="Range2_1_1_1_1_11_1_1_1_1_1_1"/>
    <protectedRange sqref="C51:C63 C39:C40 C42:C46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4:K67" name="Range2_2_12_1_4_1_1_1_1_1_1_1_1_1_1_1_1_1_1_1"/>
    <protectedRange sqref="I64:I67" name="Range2_2_12_1_7_1_1_2_2_1_2"/>
    <protectedRange sqref="F64:H67" name="Range2_2_12_1_3_1_2_1_1_1_1_2_1_1_1_1_1_1_1_1_1_1_1"/>
    <protectedRange sqref="E64:E6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N50:R50" name="Range2_12_1_3_1_1_1_1_2_1_2_2_2_2_2_2_2_2_2"/>
    <protectedRange sqref="I50:M50" name="Range2_2_12_1_6_1_1_1_1_3_1_2_2_2_3_2_2_2_2_2"/>
    <protectedRange sqref="E50:H50" name="Range2_2_12_1_6_1_1_1_1_2_2_1_2_2_2_2_2_2_2_2_2"/>
    <protectedRange sqref="D50" name="Range2_1_1_1_1_11_1_1_1_1_1_1_2_2_1_2_2_2_2_2_2_2_2_2"/>
    <protectedRange sqref="C50" name="Range2_1_2_1_1_1_1_1_2_1_2_1_2_2_2_2_2_2_2_2_2_2"/>
    <protectedRange sqref="N49:R49" name="Range2_12_1_3_1_1_1_1_2_1_2_2_2_2_2_2_2_2_2_2"/>
    <protectedRange sqref="I49:M49" name="Range2_2_12_1_6_1_1_1_1_3_1_2_2_2_3_2_2_2_2_2_2"/>
    <protectedRange sqref="E49:H49" name="Range2_2_12_1_6_1_1_1_1_2_2_1_2_2_2_2_2_2_2_2_2_2"/>
    <protectedRange sqref="D49" name="Range2_1_1_1_1_11_1_1_1_1_1_1_2_2_1_2_2_2_2_2_2_2_2_2_2"/>
    <protectedRange sqref="N48:R48" name="Range2_12_1_3_1_1_1_1_2_1_2_2_2_2_2_2_3_2_2_2_2_2_2"/>
    <protectedRange sqref="I48:M48" name="Range2_2_12_1_6_1_1_1_1_3_1_2_2_2_3_2_2_3_2_2_2_2_2_2"/>
    <protectedRange sqref="G48:H48" name="Range2_2_12_1_6_1_1_1_1_2_2_1_2_2_2_2_2_2_3_2_2_2_2_2_2"/>
    <protectedRange sqref="E48:F48" name="Range2_2_12_1_6_1_1_1_1_3_1_2_2_2_1_2_2_2_2_2_2_2_2_2_2_2_2_2"/>
    <protectedRange sqref="D48" name="Range2_1_1_1_1_11_1_1_1_1_1_1_3_1_2_2_2_1_2_2_2_2_2_2_2_2_2_2_2_2_2"/>
    <protectedRange sqref="N47:R47" name="Range2_12_1_3_1_1_1_1_2_1_2_2_2_2_2_2_3_2_2_2_2_2_2_2_2"/>
    <protectedRange sqref="I47:M47" name="Range2_2_12_1_6_1_1_1_1_3_1_2_2_2_3_2_2_3_2_2_2_2_2_2_2_2"/>
    <protectedRange sqref="G47:H47" name="Range2_2_12_1_6_1_1_1_1_2_2_1_2_2_2_2_2_2_3_2_2_2_2_2_2_2_2"/>
    <protectedRange sqref="E47:F47" name="Range2_2_12_1_6_1_1_1_1_3_1_2_2_2_1_2_2_2_2_2_2_2_2_2_2_2_2_2_2_2"/>
    <protectedRange sqref="D47" name="Range2_1_1_1_1_11_1_1_1_1_1_1_3_1_2_2_2_1_2_2_2_2_2_2_2_2_2_2_2_2_2_2_2"/>
    <protectedRange sqref="C49" name="Range2_1_2_1_1_1_1_1_2_1_2_1_2_2_2_2_2_2_2_2_2_2_2"/>
    <protectedRange sqref="C48" name="Range2_1_2_1_1_1_1_1_3_1_2_2_1_2_1_2_2_2_2_2_2_2_2_2_2_2_2_2_2"/>
    <protectedRange sqref="C47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46" priority="36" operator="containsText" text="N/A">
      <formula>NOT(ISERROR(SEARCH("N/A",X11)))</formula>
    </cfRule>
    <cfRule type="cellIs" dxfId="145" priority="49" operator="equal">
      <formula>0</formula>
    </cfRule>
  </conditionalFormatting>
  <conditionalFormatting sqref="AC11:AE34 AA11:AA34 X11:Y34">
    <cfRule type="cellIs" dxfId="144" priority="48" operator="greaterThanOrEqual">
      <formula>1185</formula>
    </cfRule>
  </conditionalFormatting>
  <conditionalFormatting sqref="AC11:AE34 AA11:AA34 X11:Y34">
    <cfRule type="cellIs" dxfId="143" priority="47" operator="between">
      <formula>0.1</formula>
      <formula>1184</formula>
    </cfRule>
  </conditionalFormatting>
  <conditionalFormatting sqref="X8">
    <cfRule type="cellIs" dxfId="142" priority="46" operator="equal">
      <formula>0</formula>
    </cfRule>
  </conditionalFormatting>
  <conditionalFormatting sqref="X8">
    <cfRule type="cellIs" dxfId="141" priority="45" operator="greaterThan">
      <formula>1179</formula>
    </cfRule>
  </conditionalFormatting>
  <conditionalFormatting sqref="X8">
    <cfRule type="cellIs" dxfId="140" priority="44" operator="greaterThan">
      <formula>99</formula>
    </cfRule>
  </conditionalFormatting>
  <conditionalFormatting sqref="X8">
    <cfRule type="cellIs" dxfId="139" priority="43" operator="greaterThan">
      <formula>0.99</formula>
    </cfRule>
  </conditionalFormatting>
  <conditionalFormatting sqref="AB8">
    <cfRule type="cellIs" dxfId="138" priority="42" operator="equal">
      <formula>0</formula>
    </cfRule>
  </conditionalFormatting>
  <conditionalFormatting sqref="AB8">
    <cfRule type="cellIs" dxfId="137" priority="41" operator="greaterThan">
      <formula>1179</formula>
    </cfRule>
  </conditionalFormatting>
  <conditionalFormatting sqref="AB8">
    <cfRule type="cellIs" dxfId="136" priority="40" operator="greaterThan">
      <formula>99</formula>
    </cfRule>
  </conditionalFormatting>
  <conditionalFormatting sqref="AB8">
    <cfRule type="cellIs" dxfId="135" priority="39" operator="greaterThan">
      <formula>0.99</formula>
    </cfRule>
  </conditionalFormatting>
  <conditionalFormatting sqref="AH11:AH31">
    <cfRule type="cellIs" dxfId="134" priority="37" operator="greaterThan">
      <formula>$AH$8</formula>
    </cfRule>
    <cfRule type="cellIs" dxfId="133" priority="38" operator="greaterThan">
      <formula>$AH$8</formula>
    </cfRule>
  </conditionalFormatting>
  <conditionalFormatting sqref="AB11:AB34">
    <cfRule type="containsText" dxfId="132" priority="32" operator="containsText" text="N/A">
      <formula>NOT(ISERROR(SEARCH("N/A",AB11)))</formula>
    </cfRule>
    <cfRule type="cellIs" dxfId="131" priority="35" operator="equal">
      <formula>0</formula>
    </cfRule>
  </conditionalFormatting>
  <conditionalFormatting sqref="AB11:AB34">
    <cfRule type="cellIs" dxfId="130" priority="34" operator="greaterThanOrEqual">
      <formula>1185</formula>
    </cfRule>
  </conditionalFormatting>
  <conditionalFormatting sqref="AB11:AB34">
    <cfRule type="cellIs" dxfId="129" priority="33" operator="between">
      <formula>0.1</formula>
      <formula>1184</formula>
    </cfRule>
  </conditionalFormatting>
  <conditionalFormatting sqref="AN11:AO11 AO12:AO34 AN12:AN35">
    <cfRule type="cellIs" dxfId="128" priority="31" operator="equal">
      <formula>0</formula>
    </cfRule>
  </conditionalFormatting>
  <conditionalFormatting sqref="AN11:AO11 AO12:AO34 AN12:AN35">
    <cfRule type="cellIs" dxfId="127" priority="30" operator="greaterThan">
      <formula>1179</formula>
    </cfRule>
  </conditionalFormatting>
  <conditionalFormatting sqref="AN11:AO11 AO12:AO34 AN12:AN35">
    <cfRule type="cellIs" dxfId="126" priority="29" operator="greaterThan">
      <formula>99</formula>
    </cfRule>
  </conditionalFormatting>
  <conditionalFormatting sqref="AN11:AO11 AO12:AO34 AN12:AN35">
    <cfRule type="cellIs" dxfId="125" priority="28" operator="greaterThan">
      <formula>0.99</formula>
    </cfRule>
  </conditionalFormatting>
  <conditionalFormatting sqref="AQ11:AQ34">
    <cfRule type="cellIs" dxfId="124" priority="27" operator="equal">
      <formula>0</formula>
    </cfRule>
  </conditionalFormatting>
  <conditionalFormatting sqref="AQ11:AQ34">
    <cfRule type="cellIs" dxfId="123" priority="26" operator="greaterThan">
      <formula>1179</formula>
    </cfRule>
  </conditionalFormatting>
  <conditionalFormatting sqref="AQ11:AQ34">
    <cfRule type="cellIs" dxfId="122" priority="25" operator="greaterThan">
      <formula>99</formula>
    </cfRule>
  </conditionalFormatting>
  <conditionalFormatting sqref="AQ11:AQ34">
    <cfRule type="cellIs" dxfId="121" priority="24" operator="greaterThan">
      <formula>0.99</formula>
    </cfRule>
  </conditionalFormatting>
  <conditionalFormatting sqref="Z11:Z34">
    <cfRule type="containsText" dxfId="120" priority="20" operator="containsText" text="N/A">
      <formula>NOT(ISERROR(SEARCH("N/A",Z11)))</formula>
    </cfRule>
    <cfRule type="cellIs" dxfId="119" priority="23" operator="equal">
      <formula>0</formula>
    </cfRule>
  </conditionalFormatting>
  <conditionalFormatting sqref="Z11:Z34">
    <cfRule type="cellIs" dxfId="118" priority="22" operator="greaterThanOrEqual">
      <formula>1185</formula>
    </cfRule>
  </conditionalFormatting>
  <conditionalFormatting sqref="Z11:Z34">
    <cfRule type="cellIs" dxfId="117" priority="21" operator="between">
      <formula>0.1</formula>
      <formula>1184</formula>
    </cfRule>
  </conditionalFormatting>
  <conditionalFormatting sqref="AJ11:AN35">
    <cfRule type="cellIs" dxfId="116" priority="19" operator="equal">
      <formula>0</formula>
    </cfRule>
  </conditionalFormatting>
  <conditionalFormatting sqref="AJ11:AN35">
    <cfRule type="cellIs" dxfId="115" priority="18" operator="greaterThan">
      <formula>1179</formula>
    </cfRule>
  </conditionalFormatting>
  <conditionalFormatting sqref="AJ11:AN35">
    <cfRule type="cellIs" dxfId="114" priority="17" operator="greaterThan">
      <formula>99</formula>
    </cfRule>
  </conditionalFormatting>
  <conditionalFormatting sqref="AJ11:AN35">
    <cfRule type="cellIs" dxfId="113" priority="16" operator="greaterThan">
      <formula>0.99</formula>
    </cfRule>
  </conditionalFormatting>
  <conditionalFormatting sqref="AP11:AP34">
    <cfRule type="cellIs" dxfId="112" priority="15" operator="equal">
      <formula>0</formula>
    </cfRule>
  </conditionalFormatting>
  <conditionalFormatting sqref="AP11:AP34">
    <cfRule type="cellIs" dxfId="111" priority="14" operator="greaterThan">
      <formula>1179</formula>
    </cfRule>
  </conditionalFormatting>
  <conditionalFormatting sqref="AP11:AP34">
    <cfRule type="cellIs" dxfId="110" priority="13" operator="greaterThan">
      <formula>99</formula>
    </cfRule>
  </conditionalFormatting>
  <conditionalFormatting sqref="AP11:AP34">
    <cfRule type="cellIs" dxfId="109" priority="12" operator="greaterThan">
      <formula>0.99</formula>
    </cfRule>
  </conditionalFormatting>
  <conditionalFormatting sqref="AH32:AH34">
    <cfRule type="cellIs" dxfId="108" priority="10" operator="greaterThan">
      <formula>$AH$8</formula>
    </cfRule>
    <cfRule type="cellIs" dxfId="107" priority="11" operator="greaterThan">
      <formula>$AH$8</formula>
    </cfRule>
  </conditionalFormatting>
  <conditionalFormatting sqref="AI11:AI34">
    <cfRule type="cellIs" dxfId="106" priority="9" operator="greaterThan">
      <formula>$AI$8</formula>
    </cfRule>
  </conditionalFormatting>
  <conditionalFormatting sqref="AL32:AN34 AK17:AK34 AL11:AL34 AK23:AL23">
    <cfRule type="cellIs" dxfId="105" priority="8" operator="equal">
      <formula>0</formula>
    </cfRule>
  </conditionalFormatting>
  <conditionalFormatting sqref="AL32:AN34 AK17:AK34 AL11:AL34 AK23:AL23">
    <cfRule type="cellIs" dxfId="104" priority="7" operator="greaterThan">
      <formula>1179</formula>
    </cfRule>
  </conditionalFormatting>
  <conditionalFormatting sqref="AL32:AN34 AK17:AK34 AL11:AL34 AK23:AL23">
    <cfRule type="cellIs" dxfId="103" priority="6" operator="greaterThan">
      <formula>99</formula>
    </cfRule>
  </conditionalFormatting>
  <conditionalFormatting sqref="AL32:AN34 AK17:AK34 AL11:AL34 AK23:AL23">
    <cfRule type="cellIs" dxfId="102" priority="5" operator="greaterThan">
      <formula>0.99</formula>
    </cfRule>
  </conditionalFormatting>
  <conditionalFormatting sqref="AM16:AM34">
    <cfRule type="cellIs" dxfId="101" priority="4" operator="equal">
      <formula>0</formula>
    </cfRule>
  </conditionalFormatting>
  <conditionalFormatting sqref="AM16:AM34">
    <cfRule type="cellIs" dxfId="100" priority="3" operator="greaterThan">
      <formula>1179</formula>
    </cfRule>
  </conditionalFormatting>
  <conditionalFormatting sqref="AM16:AM34">
    <cfRule type="cellIs" dxfId="99" priority="2" operator="greaterThan">
      <formula>99</formula>
    </cfRule>
  </conditionalFormatting>
  <conditionalFormatting sqref="AM16:AM34">
    <cfRule type="cellIs" dxfId="9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showGridLines="0" showWhiteSpace="0" topLeftCell="A40" zoomScaleNormal="100" workbookViewId="0">
      <selection activeCell="B49" sqref="B49:B51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66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6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6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42642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26428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67" t="s">
        <v>51</v>
      </c>
      <c r="V9" s="167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65" t="s">
        <v>55</v>
      </c>
      <c r="AG9" s="165" t="s">
        <v>56</v>
      </c>
      <c r="AH9" s="201" t="s">
        <v>57</v>
      </c>
      <c r="AI9" s="21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199" t="s">
        <v>66</v>
      </c>
      <c r="AR9" s="167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195"/>
      <c r="I10" s="167" t="s">
        <v>75</v>
      </c>
      <c r="J10" s="167" t="s">
        <v>75</v>
      </c>
      <c r="K10" s="167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28'!Q34</f>
        <v>19214186</v>
      </c>
      <c r="R10" s="209"/>
      <c r="S10" s="210"/>
      <c r="T10" s="211"/>
      <c r="U10" s="167" t="s">
        <v>75</v>
      </c>
      <c r="V10" s="167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65"/>
      <c r="AG10" s="1">
        <f>'SEPT 28'!AG34</f>
        <v>50493950</v>
      </c>
      <c r="AH10" s="201"/>
      <c r="AI10" s="21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'SEPT 28'!AP34</f>
        <v>11290202</v>
      </c>
      <c r="AQ10" s="200"/>
      <c r="AR10" s="168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6</v>
      </c>
      <c r="E11" s="41">
        <f t="shared" ref="E11:E34" si="0">D11/1.42</f>
        <v>4.2253521126760569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130</v>
      </c>
      <c r="P11" s="103">
        <v>104</v>
      </c>
      <c r="Q11" s="103">
        <v>19218786</v>
      </c>
      <c r="R11" s="46">
        <f>IF(ISBLANK(Q11),"-",Q11-Q10)</f>
        <v>4600</v>
      </c>
      <c r="S11" s="47">
        <f>R11*24/1000</f>
        <v>110.4</v>
      </c>
      <c r="T11" s="47">
        <f>R11/1000</f>
        <v>4.5999999999999996</v>
      </c>
      <c r="U11" s="104">
        <v>6.4</v>
      </c>
      <c r="V11" s="104">
        <f>U11</f>
        <v>6.4</v>
      </c>
      <c r="W11" s="105" t="s">
        <v>131</v>
      </c>
      <c r="X11" s="107">
        <v>0</v>
      </c>
      <c r="Y11" s="107">
        <v>0</v>
      </c>
      <c r="Z11" s="107">
        <v>1117</v>
      </c>
      <c r="AA11" s="107">
        <v>1185</v>
      </c>
      <c r="AB11" s="107">
        <v>1117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50494888</v>
      </c>
      <c r="AH11" s="49">
        <f>IF(ISBLANK(AG11),"-",AG11-AG10)</f>
        <v>938</v>
      </c>
      <c r="AI11" s="50">
        <f>AH11/T11</f>
        <v>203.91304347826087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11291046</v>
      </c>
      <c r="AQ11" s="107">
        <f t="shared" ref="AQ11:AQ34" si="1">AP11-AP10</f>
        <v>844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124</v>
      </c>
      <c r="P12" s="103">
        <v>102</v>
      </c>
      <c r="Q12" s="103">
        <v>19223388</v>
      </c>
      <c r="R12" s="46">
        <f t="shared" ref="R12:R34" si="4">IF(ISBLANK(Q12),"-",Q12-Q11)</f>
        <v>4602</v>
      </c>
      <c r="S12" s="47">
        <f t="shared" ref="S12:S34" si="5">R12*24/1000</f>
        <v>110.44799999999999</v>
      </c>
      <c r="T12" s="47">
        <f t="shared" ref="T12:T34" si="6">R12/1000</f>
        <v>4.6020000000000003</v>
      </c>
      <c r="U12" s="104">
        <v>7.4</v>
      </c>
      <c r="V12" s="104">
        <f t="shared" ref="V12:V34" si="7">U12</f>
        <v>7.4</v>
      </c>
      <c r="W12" s="105" t="s">
        <v>131</v>
      </c>
      <c r="X12" s="107">
        <v>0</v>
      </c>
      <c r="Y12" s="107">
        <v>0</v>
      </c>
      <c r="Z12" s="107">
        <v>1097</v>
      </c>
      <c r="AA12" s="107">
        <v>1185</v>
      </c>
      <c r="AB12" s="107">
        <v>1097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50495822</v>
      </c>
      <c r="AH12" s="49">
        <f>IF(ISBLANK(AG12),"-",AG12-AG11)</f>
        <v>934</v>
      </c>
      <c r="AI12" s="50">
        <f t="shared" ref="AI12:AI34" si="8">AH12/T12</f>
        <v>202.95523685354192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11292046</v>
      </c>
      <c r="AQ12" s="107">
        <f>AP12-AP11</f>
        <v>1000</v>
      </c>
      <c r="AR12" s="110">
        <v>1.08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7</v>
      </c>
      <c r="E13" s="41">
        <f t="shared" si="0"/>
        <v>4.9295774647887329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127</v>
      </c>
      <c r="P13" s="103">
        <v>106</v>
      </c>
      <c r="Q13" s="103">
        <v>19227962</v>
      </c>
      <c r="R13" s="46">
        <f t="shared" si="4"/>
        <v>4574</v>
      </c>
      <c r="S13" s="47">
        <f t="shared" si="5"/>
        <v>109.776</v>
      </c>
      <c r="T13" s="47">
        <f t="shared" si="6"/>
        <v>4.5739999999999998</v>
      </c>
      <c r="U13" s="104">
        <v>8.5</v>
      </c>
      <c r="V13" s="104">
        <f t="shared" si="7"/>
        <v>8.5</v>
      </c>
      <c r="W13" s="105" t="s">
        <v>131</v>
      </c>
      <c r="X13" s="107">
        <v>0</v>
      </c>
      <c r="Y13" s="107">
        <v>0</v>
      </c>
      <c r="Z13" s="107">
        <v>1096</v>
      </c>
      <c r="AA13" s="107">
        <v>1185</v>
      </c>
      <c r="AB13" s="107">
        <v>1097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50496736</v>
      </c>
      <c r="AH13" s="49">
        <f>IF(ISBLANK(AG13),"-",AG13-AG12)</f>
        <v>914</v>
      </c>
      <c r="AI13" s="50">
        <f t="shared" si="8"/>
        <v>199.82509838216004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11293048</v>
      </c>
      <c r="AQ13" s="107">
        <f t="shared" si="1"/>
        <v>1002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7</v>
      </c>
      <c r="E14" s="41">
        <f t="shared" si="0"/>
        <v>4.9295774647887329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130</v>
      </c>
      <c r="P14" s="103">
        <v>109</v>
      </c>
      <c r="Q14" s="103">
        <v>19232422</v>
      </c>
      <c r="R14" s="46">
        <f t="shared" si="4"/>
        <v>4460</v>
      </c>
      <c r="S14" s="47">
        <f t="shared" si="5"/>
        <v>107.04</v>
      </c>
      <c r="T14" s="47">
        <f t="shared" si="6"/>
        <v>4.46</v>
      </c>
      <c r="U14" s="104">
        <v>9.5</v>
      </c>
      <c r="V14" s="104">
        <f t="shared" si="7"/>
        <v>9.5</v>
      </c>
      <c r="W14" s="105" t="s">
        <v>131</v>
      </c>
      <c r="X14" s="107">
        <v>0</v>
      </c>
      <c r="Y14" s="107">
        <v>0</v>
      </c>
      <c r="Z14" s="107">
        <v>1096</v>
      </c>
      <c r="AA14" s="107">
        <v>1185</v>
      </c>
      <c r="AB14" s="107">
        <v>1096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50497646</v>
      </c>
      <c r="AH14" s="49">
        <f t="shared" ref="AH14:AH34" si="9">IF(ISBLANK(AG14),"-",AG14-AG13)</f>
        <v>910</v>
      </c>
      <c r="AI14" s="50">
        <f t="shared" si="8"/>
        <v>204.03587443946188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11293086</v>
      </c>
      <c r="AQ14" s="107">
        <f>AP14-AP13</f>
        <v>38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7</v>
      </c>
      <c r="E15" s="41">
        <f t="shared" si="0"/>
        <v>4.9295774647887329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123</v>
      </c>
      <c r="P15" s="103">
        <v>122</v>
      </c>
      <c r="Q15" s="103">
        <v>19236746</v>
      </c>
      <c r="R15" s="46">
        <f t="shared" si="4"/>
        <v>4324</v>
      </c>
      <c r="S15" s="47">
        <f t="shared" si="5"/>
        <v>103.776</v>
      </c>
      <c r="T15" s="47">
        <f t="shared" si="6"/>
        <v>4.3239999999999998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1117</v>
      </c>
      <c r="AA15" s="107">
        <v>1185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50498556</v>
      </c>
      <c r="AH15" s="49">
        <f t="shared" si="9"/>
        <v>910</v>
      </c>
      <c r="AI15" s="50">
        <f t="shared" si="8"/>
        <v>210.45328399629972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</v>
      </c>
      <c r="AP15" s="107">
        <v>11293086</v>
      </c>
      <c r="AQ15" s="107">
        <f>AP15-AP14</f>
        <v>0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7</v>
      </c>
      <c r="E16" s="41">
        <f t="shared" si="0"/>
        <v>4.9295774647887329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137</v>
      </c>
      <c r="P16" s="103">
        <v>137</v>
      </c>
      <c r="Q16" s="103">
        <v>19241828</v>
      </c>
      <c r="R16" s="46">
        <f t="shared" si="4"/>
        <v>5082</v>
      </c>
      <c r="S16" s="47">
        <f t="shared" si="5"/>
        <v>121.968</v>
      </c>
      <c r="T16" s="47">
        <f t="shared" si="6"/>
        <v>5.0819999999999999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1188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50499536</v>
      </c>
      <c r="AH16" s="49">
        <f t="shared" si="9"/>
        <v>980</v>
      </c>
      <c r="AI16" s="50">
        <f t="shared" si="8"/>
        <v>192.8374655647383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11293086</v>
      </c>
      <c r="AQ16" s="107">
        <f>AP16-AP15</f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7</v>
      </c>
      <c r="E17" s="41">
        <f t="shared" si="0"/>
        <v>4.9295774647887329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138</v>
      </c>
      <c r="P17" s="103">
        <v>144</v>
      </c>
      <c r="Q17" s="103">
        <v>19247667</v>
      </c>
      <c r="R17" s="46">
        <f t="shared" si="4"/>
        <v>5839</v>
      </c>
      <c r="S17" s="47">
        <f t="shared" si="5"/>
        <v>140.136</v>
      </c>
      <c r="T17" s="47">
        <f t="shared" si="6"/>
        <v>5.8390000000000004</v>
      </c>
      <c r="U17" s="104">
        <v>9.1999999999999993</v>
      </c>
      <c r="V17" s="104">
        <f t="shared" si="7"/>
        <v>9.1999999999999993</v>
      </c>
      <c r="W17" s="105" t="s">
        <v>127</v>
      </c>
      <c r="X17" s="107">
        <v>1006</v>
      </c>
      <c r="Y17" s="107">
        <v>0</v>
      </c>
      <c r="Z17" s="107">
        <v>1187</v>
      </c>
      <c r="AA17" s="107">
        <v>1185</v>
      </c>
      <c r="AB17" s="107">
        <v>1188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50500723</v>
      </c>
      <c r="AH17" s="49">
        <f>IF(ISBLANK(AG17),"-",AG17-AG16)</f>
        <v>1187</v>
      </c>
      <c r="AI17" s="50">
        <f t="shared" si="8"/>
        <v>203.28823428669293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11293086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134</v>
      </c>
      <c r="P18" s="103">
        <v>140</v>
      </c>
      <c r="Q18" s="103">
        <v>19253583</v>
      </c>
      <c r="R18" s="46">
        <f t="shared" si="4"/>
        <v>5916</v>
      </c>
      <c r="S18" s="47">
        <f t="shared" si="5"/>
        <v>141.98400000000001</v>
      </c>
      <c r="T18" s="47">
        <f t="shared" si="6"/>
        <v>5.9160000000000004</v>
      </c>
      <c r="U18" s="104">
        <v>8.8000000000000007</v>
      </c>
      <c r="V18" s="104">
        <f t="shared" si="7"/>
        <v>8.8000000000000007</v>
      </c>
      <c r="W18" s="105" t="s">
        <v>127</v>
      </c>
      <c r="X18" s="107">
        <v>1006</v>
      </c>
      <c r="Y18" s="107">
        <v>0</v>
      </c>
      <c r="Z18" s="107">
        <v>1187</v>
      </c>
      <c r="AA18" s="107">
        <v>1185</v>
      </c>
      <c r="AB18" s="107">
        <v>1188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50501899</v>
      </c>
      <c r="AH18" s="49">
        <f>IF(ISBLANK(AG18),"-",AG18-AG17)</f>
        <v>1176</v>
      </c>
      <c r="AI18" s="50">
        <f t="shared" si="8"/>
        <v>198.78296146044624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11293086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134</v>
      </c>
      <c r="P19" s="103">
        <v>139</v>
      </c>
      <c r="Q19" s="103">
        <v>19259531</v>
      </c>
      <c r="R19" s="46">
        <f t="shared" si="4"/>
        <v>5948</v>
      </c>
      <c r="S19" s="47">
        <f t="shared" si="5"/>
        <v>142.75200000000001</v>
      </c>
      <c r="T19" s="47">
        <f t="shared" si="6"/>
        <v>5.9480000000000004</v>
      </c>
      <c r="U19" s="104">
        <v>8.4</v>
      </c>
      <c r="V19" s="104">
        <f t="shared" si="7"/>
        <v>8.4</v>
      </c>
      <c r="W19" s="105" t="s">
        <v>127</v>
      </c>
      <c r="X19" s="107">
        <v>1006</v>
      </c>
      <c r="Y19" s="107">
        <v>0</v>
      </c>
      <c r="Z19" s="107">
        <v>1187</v>
      </c>
      <c r="AA19" s="107">
        <v>1185</v>
      </c>
      <c r="AB19" s="107">
        <v>1188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50503069</v>
      </c>
      <c r="AH19" s="49">
        <f>IF(ISBLANK(AG19),"-",AG19-AG18)</f>
        <v>1170</v>
      </c>
      <c r="AI19" s="50">
        <f t="shared" si="8"/>
        <v>196.70477471418963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11293086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141</v>
      </c>
      <c r="Q20" s="103">
        <v>19265480</v>
      </c>
      <c r="R20" s="46">
        <f t="shared" si="4"/>
        <v>5949</v>
      </c>
      <c r="S20" s="47">
        <f t="shared" si="5"/>
        <v>142.77600000000001</v>
      </c>
      <c r="T20" s="47">
        <f t="shared" si="6"/>
        <v>5.9489999999999998</v>
      </c>
      <c r="U20" s="104">
        <v>8</v>
      </c>
      <c r="V20" s="104">
        <f t="shared" si="7"/>
        <v>8</v>
      </c>
      <c r="W20" s="105" t="s">
        <v>127</v>
      </c>
      <c r="X20" s="107">
        <v>1006</v>
      </c>
      <c r="Y20" s="107">
        <v>0</v>
      </c>
      <c r="Z20" s="107">
        <v>1187</v>
      </c>
      <c r="AA20" s="107">
        <v>1185</v>
      </c>
      <c r="AB20" s="107">
        <v>1188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50504248</v>
      </c>
      <c r="AH20" s="49">
        <f>IF(ISBLANK(AG20),"-",AG20-AG19)</f>
        <v>1179</v>
      </c>
      <c r="AI20" s="50">
        <f t="shared" si="8"/>
        <v>198.18456883509833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11293086</v>
      </c>
      <c r="AQ20" s="107">
        <f t="shared" si="1"/>
        <v>0</v>
      </c>
      <c r="AR20" s="53">
        <v>1.07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136</v>
      </c>
      <c r="P21" s="103">
        <v>139</v>
      </c>
      <c r="Q21" s="103">
        <v>19271544</v>
      </c>
      <c r="R21" s="46">
        <f t="shared" si="4"/>
        <v>6064</v>
      </c>
      <c r="S21" s="47">
        <f t="shared" si="5"/>
        <v>145.536</v>
      </c>
      <c r="T21" s="47">
        <f t="shared" si="6"/>
        <v>6.0640000000000001</v>
      </c>
      <c r="U21" s="104">
        <v>7.7</v>
      </c>
      <c r="V21" s="104">
        <f t="shared" si="7"/>
        <v>7.7</v>
      </c>
      <c r="W21" s="105" t="s">
        <v>127</v>
      </c>
      <c r="X21" s="107">
        <v>1006</v>
      </c>
      <c r="Y21" s="107">
        <v>0</v>
      </c>
      <c r="Z21" s="107">
        <v>1187</v>
      </c>
      <c r="AA21" s="107">
        <v>1185</v>
      </c>
      <c r="AB21" s="107">
        <v>1188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50505430</v>
      </c>
      <c r="AH21" s="49">
        <f t="shared" si="9"/>
        <v>1182</v>
      </c>
      <c r="AI21" s="50">
        <f t="shared" si="8"/>
        <v>194.92084432717678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11293086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137</v>
      </c>
      <c r="Q22" s="103">
        <v>19277505</v>
      </c>
      <c r="R22" s="46">
        <f t="shared" si="4"/>
        <v>5961</v>
      </c>
      <c r="S22" s="47">
        <f t="shared" si="5"/>
        <v>143.06399999999999</v>
      </c>
      <c r="T22" s="47">
        <f t="shared" si="6"/>
        <v>5.9610000000000003</v>
      </c>
      <c r="U22" s="104">
        <v>7.4</v>
      </c>
      <c r="V22" s="104">
        <f t="shared" si="7"/>
        <v>7.4</v>
      </c>
      <c r="W22" s="105" t="s">
        <v>127</v>
      </c>
      <c r="X22" s="107">
        <v>1016</v>
      </c>
      <c r="Y22" s="107">
        <v>0</v>
      </c>
      <c r="Z22" s="107">
        <v>1187</v>
      </c>
      <c r="AA22" s="107">
        <v>1185</v>
      </c>
      <c r="AB22" s="107">
        <v>1188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50506600</v>
      </c>
      <c r="AH22" s="49">
        <f t="shared" si="9"/>
        <v>1170</v>
      </c>
      <c r="AI22" s="50">
        <f t="shared" si="8"/>
        <v>196.27579265223955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11293086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135</v>
      </c>
      <c r="Q23" s="103">
        <v>19283373</v>
      </c>
      <c r="R23" s="46">
        <f t="shared" si="4"/>
        <v>5868</v>
      </c>
      <c r="S23" s="47">
        <f t="shared" si="5"/>
        <v>140.83199999999999</v>
      </c>
      <c r="T23" s="47">
        <f t="shared" si="6"/>
        <v>5.8680000000000003</v>
      </c>
      <c r="U23" s="104">
        <v>7</v>
      </c>
      <c r="V23" s="104">
        <f t="shared" si="7"/>
        <v>7</v>
      </c>
      <c r="W23" s="105" t="s">
        <v>127</v>
      </c>
      <c r="X23" s="107">
        <v>1016</v>
      </c>
      <c r="Y23" s="107">
        <v>0</v>
      </c>
      <c r="Z23" s="107">
        <v>1187</v>
      </c>
      <c r="AA23" s="107">
        <v>1185</v>
      </c>
      <c r="AB23" s="107">
        <v>1188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50507771</v>
      </c>
      <c r="AH23" s="49">
        <f t="shared" si="9"/>
        <v>1171</v>
      </c>
      <c r="AI23" s="50">
        <f t="shared" si="8"/>
        <v>199.55691888207224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11293086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6</v>
      </c>
      <c r="E24" s="41">
        <f t="shared" si="0"/>
        <v>4.2253521126760569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132</v>
      </c>
      <c r="P24" s="103">
        <v>134</v>
      </c>
      <c r="Q24" s="103">
        <v>19289265</v>
      </c>
      <c r="R24" s="46">
        <f t="shared" si="4"/>
        <v>5892</v>
      </c>
      <c r="S24" s="47">
        <f t="shared" si="5"/>
        <v>141.40799999999999</v>
      </c>
      <c r="T24" s="47">
        <f t="shared" si="6"/>
        <v>5.8920000000000003</v>
      </c>
      <c r="U24" s="104">
        <v>6.7</v>
      </c>
      <c r="V24" s="104">
        <f t="shared" si="7"/>
        <v>6.7</v>
      </c>
      <c r="W24" s="105" t="s">
        <v>127</v>
      </c>
      <c r="X24" s="107">
        <v>1016</v>
      </c>
      <c r="Y24" s="107">
        <v>0</v>
      </c>
      <c r="Z24" s="107">
        <v>1187</v>
      </c>
      <c r="AA24" s="107">
        <v>1185</v>
      </c>
      <c r="AB24" s="107">
        <v>1188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50508968</v>
      </c>
      <c r="AH24" s="49">
        <f>IF(ISBLANK(AG24),"-",AG24-AG23)</f>
        <v>1197</v>
      </c>
      <c r="AI24" s="50">
        <f t="shared" si="8"/>
        <v>203.15682281059063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11293086</v>
      </c>
      <c r="AQ24" s="107">
        <f t="shared" si="1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6</v>
      </c>
      <c r="E25" s="41">
        <f t="shared" si="0"/>
        <v>4.2253521126760569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135</v>
      </c>
      <c r="P25" s="103">
        <v>132</v>
      </c>
      <c r="Q25" s="103">
        <v>19295435</v>
      </c>
      <c r="R25" s="46">
        <f t="shared" si="4"/>
        <v>6170</v>
      </c>
      <c r="S25" s="47">
        <f t="shared" si="5"/>
        <v>148.08000000000001</v>
      </c>
      <c r="T25" s="47">
        <f t="shared" si="6"/>
        <v>6.17</v>
      </c>
      <c r="U25" s="104">
        <v>6.4</v>
      </c>
      <c r="V25" s="104">
        <f t="shared" si="7"/>
        <v>6.4</v>
      </c>
      <c r="W25" s="105" t="s">
        <v>127</v>
      </c>
      <c r="X25" s="107">
        <v>1016</v>
      </c>
      <c r="Y25" s="107">
        <v>0</v>
      </c>
      <c r="Z25" s="107">
        <v>1187</v>
      </c>
      <c r="AA25" s="107">
        <v>1185</v>
      </c>
      <c r="AB25" s="107">
        <v>1188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50510181</v>
      </c>
      <c r="AH25" s="49">
        <f t="shared" si="9"/>
        <v>1213</v>
      </c>
      <c r="AI25" s="50">
        <f t="shared" si="8"/>
        <v>196.5964343598055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11293086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6</v>
      </c>
      <c r="E26" s="41">
        <f t="shared" si="0"/>
        <v>4.2253521126760569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132</v>
      </c>
      <c r="P26" s="103">
        <v>137</v>
      </c>
      <c r="Q26" s="103">
        <v>19301403</v>
      </c>
      <c r="R26" s="46">
        <f t="shared" si="4"/>
        <v>5968</v>
      </c>
      <c r="S26" s="47">
        <f t="shared" si="5"/>
        <v>143.232</v>
      </c>
      <c r="T26" s="47">
        <f t="shared" si="6"/>
        <v>5.968</v>
      </c>
      <c r="U26" s="104">
        <v>6.2</v>
      </c>
      <c r="V26" s="104">
        <f t="shared" si="7"/>
        <v>6.2</v>
      </c>
      <c r="W26" s="105" t="s">
        <v>127</v>
      </c>
      <c r="X26" s="107">
        <v>1005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50511363</v>
      </c>
      <c r="AH26" s="49">
        <f t="shared" si="9"/>
        <v>1182</v>
      </c>
      <c r="AI26" s="50">
        <f t="shared" si="8"/>
        <v>198.05630026809652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11293086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6</v>
      </c>
      <c r="E27" s="41">
        <f t="shared" si="0"/>
        <v>4.2253521126760569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132</v>
      </c>
      <c r="P27" s="103">
        <v>132</v>
      </c>
      <c r="Q27" s="103">
        <v>19307297</v>
      </c>
      <c r="R27" s="46">
        <f t="shared" si="4"/>
        <v>5894</v>
      </c>
      <c r="S27" s="47">
        <f t="shared" si="5"/>
        <v>141.45599999999999</v>
      </c>
      <c r="T27" s="47">
        <f t="shared" si="6"/>
        <v>5.8940000000000001</v>
      </c>
      <c r="U27" s="104">
        <v>5.9</v>
      </c>
      <c r="V27" s="104">
        <f t="shared" si="7"/>
        <v>5.9</v>
      </c>
      <c r="W27" s="105" t="s">
        <v>127</v>
      </c>
      <c r="X27" s="107">
        <v>1006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50512523</v>
      </c>
      <c r="AH27" s="49">
        <f>IF(ISBLANK(AG27),"-",AG27-AG26)</f>
        <v>1160</v>
      </c>
      <c r="AI27" s="50">
        <f t="shared" si="8"/>
        <v>196.81031557516118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11293086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6</v>
      </c>
      <c r="E28" s="41">
        <f t="shared" si="0"/>
        <v>4.2253521126760569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132</v>
      </c>
      <c r="P28" s="103">
        <v>136</v>
      </c>
      <c r="Q28" s="103">
        <v>19313231</v>
      </c>
      <c r="R28" s="46">
        <f t="shared" si="4"/>
        <v>5934</v>
      </c>
      <c r="S28" s="47">
        <f t="shared" si="5"/>
        <v>142.416</v>
      </c>
      <c r="T28" s="47">
        <f t="shared" si="6"/>
        <v>5.9340000000000002</v>
      </c>
      <c r="U28" s="104">
        <v>5.7</v>
      </c>
      <c r="V28" s="104">
        <f t="shared" si="7"/>
        <v>5.7</v>
      </c>
      <c r="W28" s="105" t="s">
        <v>127</v>
      </c>
      <c r="X28" s="107">
        <v>1005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50513709</v>
      </c>
      <c r="AH28" s="49">
        <f t="shared" si="9"/>
        <v>1186</v>
      </c>
      <c r="AI28" s="50">
        <f t="shared" si="8"/>
        <v>199.86518368722614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11293086</v>
      </c>
      <c r="AQ28" s="107">
        <f t="shared" si="1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129</v>
      </c>
      <c r="P29" s="103">
        <v>129</v>
      </c>
      <c r="Q29" s="103">
        <v>19319080</v>
      </c>
      <c r="R29" s="46">
        <f t="shared" si="4"/>
        <v>5849</v>
      </c>
      <c r="S29" s="47">
        <f t="shared" si="5"/>
        <v>140.376</v>
      </c>
      <c r="T29" s="47">
        <f t="shared" si="6"/>
        <v>5.8490000000000002</v>
      </c>
      <c r="U29" s="104">
        <v>5.4</v>
      </c>
      <c r="V29" s="104">
        <f t="shared" si="7"/>
        <v>5.4</v>
      </c>
      <c r="W29" s="105" t="s">
        <v>127</v>
      </c>
      <c r="X29" s="107">
        <v>1005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50514851</v>
      </c>
      <c r="AH29" s="49">
        <f t="shared" si="9"/>
        <v>1142</v>
      </c>
      <c r="AI29" s="50">
        <f t="shared" si="8"/>
        <v>195.24705077791074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11293086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129</v>
      </c>
      <c r="P30" s="103">
        <v>135</v>
      </c>
      <c r="Q30" s="103">
        <v>19324638</v>
      </c>
      <c r="R30" s="46">
        <f t="shared" si="4"/>
        <v>5558</v>
      </c>
      <c r="S30" s="47">
        <f t="shared" si="5"/>
        <v>133.392</v>
      </c>
      <c r="T30" s="47">
        <f t="shared" si="6"/>
        <v>5.5579999999999998</v>
      </c>
      <c r="U30" s="104">
        <v>5.0999999999999996</v>
      </c>
      <c r="V30" s="104">
        <f t="shared" si="7"/>
        <v>5.0999999999999996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50516012</v>
      </c>
      <c r="AH30" s="49">
        <f t="shared" si="9"/>
        <v>1161</v>
      </c>
      <c r="AI30" s="50">
        <f t="shared" si="8"/>
        <v>208.88808924073408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11293086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127</v>
      </c>
      <c r="P31" s="103">
        <v>131</v>
      </c>
      <c r="Q31" s="103">
        <v>19330290</v>
      </c>
      <c r="R31" s="46">
        <f t="shared" si="4"/>
        <v>5652</v>
      </c>
      <c r="S31" s="47">
        <f t="shared" si="5"/>
        <v>135.648</v>
      </c>
      <c r="T31" s="47">
        <f t="shared" si="6"/>
        <v>5.6520000000000001</v>
      </c>
      <c r="U31" s="104">
        <v>4.9000000000000004</v>
      </c>
      <c r="V31" s="104">
        <f t="shared" si="7"/>
        <v>4.9000000000000004</v>
      </c>
      <c r="W31" s="105" t="s">
        <v>127</v>
      </c>
      <c r="X31" s="107">
        <v>1025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50517167</v>
      </c>
      <c r="AH31" s="49">
        <f t="shared" si="9"/>
        <v>1155</v>
      </c>
      <c r="AI31" s="50">
        <f t="shared" si="8"/>
        <v>204.3524416135881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11293086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123</v>
      </c>
      <c r="P32" s="103">
        <v>127</v>
      </c>
      <c r="Q32" s="103">
        <v>19336002</v>
      </c>
      <c r="R32" s="46">
        <f t="shared" si="4"/>
        <v>5712</v>
      </c>
      <c r="S32" s="47">
        <f t="shared" si="5"/>
        <v>137.08799999999999</v>
      </c>
      <c r="T32" s="47">
        <f t="shared" si="6"/>
        <v>5.7119999999999997</v>
      </c>
      <c r="U32" s="104">
        <v>4.5999999999999996</v>
      </c>
      <c r="V32" s="104">
        <f t="shared" si="7"/>
        <v>4.5999999999999996</v>
      </c>
      <c r="W32" s="105" t="s">
        <v>127</v>
      </c>
      <c r="X32" s="107">
        <v>1026</v>
      </c>
      <c r="Y32" s="107">
        <v>0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50518352</v>
      </c>
      <c r="AH32" s="49">
        <f t="shared" si="9"/>
        <v>1185</v>
      </c>
      <c r="AI32" s="50">
        <f t="shared" si="8"/>
        <v>207.45798319327733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11293086</v>
      </c>
      <c r="AQ32" s="107">
        <f t="shared" si="1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6</v>
      </c>
      <c r="E33" s="41">
        <f t="shared" si="0"/>
        <v>4.2253521126760569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127</v>
      </c>
      <c r="P33" s="103">
        <v>119</v>
      </c>
      <c r="Q33" s="103">
        <v>19340836</v>
      </c>
      <c r="R33" s="46">
        <f t="shared" si="4"/>
        <v>4834</v>
      </c>
      <c r="S33" s="47">
        <f t="shared" si="5"/>
        <v>116.01600000000001</v>
      </c>
      <c r="T33" s="47">
        <f t="shared" si="6"/>
        <v>4.8339999999999996</v>
      </c>
      <c r="U33" s="104">
        <v>4.5999999999999996</v>
      </c>
      <c r="V33" s="104">
        <f t="shared" si="7"/>
        <v>4.5999999999999996</v>
      </c>
      <c r="W33" s="105" t="s">
        <v>131</v>
      </c>
      <c r="X33" s="107">
        <v>0</v>
      </c>
      <c r="Y33" s="107">
        <v>0</v>
      </c>
      <c r="Z33" s="107">
        <v>1167</v>
      </c>
      <c r="AA33" s="107">
        <v>1185</v>
      </c>
      <c r="AB33" s="107">
        <v>1167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50519338</v>
      </c>
      <c r="AH33" s="49">
        <f t="shared" si="9"/>
        <v>986</v>
      </c>
      <c r="AI33" s="50">
        <f t="shared" si="8"/>
        <v>203.97186594952422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11293161</v>
      </c>
      <c r="AQ33" s="107">
        <f t="shared" si="1"/>
        <v>75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6</v>
      </c>
      <c r="E34" s="41">
        <f t="shared" si="0"/>
        <v>4.2253521126760569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134</v>
      </c>
      <c r="P34" s="103">
        <v>108</v>
      </c>
      <c r="Q34" s="103">
        <v>19345856</v>
      </c>
      <c r="R34" s="46">
        <f t="shared" si="4"/>
        <v>5020</v>
      </c>
      <c r="S34" s="47">
        <f t="shared" si="5"/>
        <v>120.48</v>
      </c>
      <c r="T34" s="47">
        <f t="shared" si="6"/>
        <v>5.0199999999999996</v>
      </c>
      <c r="U34" s="104">
        <v>5.4</v>
      </c>
      <c r="V34" s="104">
        <f t="shared" si="7"/>
        <v>5.4</v>
      </c>
      <c r="W34" s="105" t="s">
        <v>131</v>
      </c>
      <c r="X34" s="107">
        <v>0</v>
      </c>
      <c r="Y34" s="107">
        <v>0</v>
      </c>
      <c r="Z34" s="107">
        <v>1146</v>
      </c>
      <c r="AA34" s="107">
        <v>1185</v>
      </c>
      <c r="AB34" s="107">
        <v>1146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50520378</v>
      </c>
      <c r="AH34" s="49">
        <f t="shared" si="9"/>
        <v>1040</v>
      </c>
      <c r="AI34" s="50">
        <f t="shared" si="8"/>
        <v>207.17131474103587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11293988</v>
      </c>
      <c r="AQ34" s="107">
        <f t="shared" si="1"/>
        <v>827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131670</v>
      </c>
      <c r="S35" s="65">
        <f>AVERAGE(S11:S34)</f>
        <v>131.67000000000004</v>
      </c>
      <c r="T35" s="65">
        <f>SUM(T11:T34)</f>
        <v>131.67000000000002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26428</v>
      </c>
      <c r="AH35" s="67">
        <f>SUM(AH11:AH34)</f>
        <v>26428</v>
      </c>
      <c r="AI35" s="68">
        <f>$AH$35/$T35</f>
        <v>200.71390597706386</v>
      </c>
      <c r="AJ35" s="95"/>
      <c r="AK35" s="95"/>
      <c r="AL35" s="95"/>
      <c r="AM35" s="95"/>
      <c r="AN35" s="95"/>
      <c r="AO35" s="69"/>
      <c r="AP35" s="70">
        <f>AP34-AP10</f>
        <v>3786</v>
      </c>
      <c r="AQ35" s="71">
        <f>SUM(AQ11:AQ34)</f>
        <v>3786</v>
      </c>
      <c r="AR35" s="72">
        <f>AVERAGE(AR11:AR34)</f>
        <v>1.1233333333333333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236</v>
      </c>
      <c r="C44" s="99"/>
      <c r="D44" s="99"/>
      <c r="E44" s="99"/>
      <c r="F44" s="99"/>
      <c r="G44" s="9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99"/>
      <c r="D45" s="99"/>
      <c r="E45" s="99"/>
      <c r="F45" s="99"/>
      <c r="G45" s="9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99"/>
      <c r="D46" s="99"/>
      <c r="E46" s="99"/>
      <c r="F46" s="99"/>
      <c r="G46" s="99"/>
      <c r="H46" s="9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237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3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32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1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32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1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1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1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1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1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8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1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1:51" x14ac:dyDescent="0.25">
      <c r="B56" s="81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1:51" x14ac:dyDescent="0.25">
      <c r="B57" s="81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1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1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1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1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1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1:51" x14ac:dyDescent="0.25">
      <c r="B63" s="130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1:51" x14ac:dyDescent="0.25">
      <c r="A64" s="98"/>
      <c r="B64" s="116"/>
      <c r="C64" s="115"/>
      <c r="D64" s="109"/>
      <c r="E64" s="115"/>
      <c r="F64" s="115"/>
      <c r="G64" s="99"/>
      <c r="H64" s="99"/>
      <c r="I64" s="99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1"/>
      <c r="U64" s="79"/>
      <c r="V64" s="79"/>
      <c r="AS64" s="94"/>
      <c r="AT64" s="94"/>
      <c r="AU64" s="94"/>
      <c r="AV64" s="94"/>
      <c r="AW64" s="94"/>
      <c r="AX64" s="94"/>
      <c r="AY64" s="94"/>
    </row>
    <row r="65" spans="1:51" x14ac:dyDescent="0.25">
      <c r="A65" s="98"/>
      <c r="B65" s="117"/>
      <c r="C65" s="118"/>
      <c r="D65" s="119"/>
      <c r="E65" s="118"/>
      <c r="F65" s="118"/>
      <c r="G65" s="118"/>
      <c r="H65" s="118"/>
      <c r="I65" s="118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1"/>
      <c r="U65" s="122"/>
      <c r="V65" s="122"/>
      <c r="AS65" s="94"/>
      <c r="AT65" s="94"/>
      <c r="AU65" s="94"/>
      <c r="AV65" s="94"/>
      <c r="AW65" s="94"/>
      <c r="AX65" s="94"/>
      <c r="AY65" s="94"/>
    </row>
    <row r="66" spans="1:51" x14ac:dyDescent="0.25">
      <c r="A66" s="98"/>
      <c r="B66" s="117"/>
      <c r="C66" s="118"/>
      <c r="D66" s="119"/>
      <c r="E66" s="118"/>
      <c r="F66" s="118"/>
      <c r="G66" s="118"/>
      <c r="H66" s="118"/>
      <c r="I66" s="118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1"/>
      <c r="U66" s="122"/>
      <c r="V66" s="122"/>
      <c r="AS66" s="94"/>
      <c r="AT66" s="94"/>
      <c r="AU66" s="94"/>
      <c r="AV66" s="94"/>
      <c r="AW66" s="94"/>
      <c r="AX66" s="94"/>
      <c r="AY66" s="94"/>
    </row>
    <row r="67" spans="1:51" x14ac:dyDescent="0.25">
      <c r="A67" s="98"/>
      <c r="B67" s="117"/>
      <c r="C67" s="118"/>
      <c r="D67" s="119"/>
      <c r="E67" s="118"/>
      <c r="F67" s="118"/>
      <c r="G67" s="118"/>
      <c r="H67" s="118"/>
      <c r="I67" s="118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1"/>
      <c r="U67" s="122"/>
      <c r="V67" s="122"/>
      <c r="AS67" s="94"/>
      <c r="AT67" s="94"/>
      <c r="AU67" s="94"/>
      <c r="AV67" s="94"/>
      <c r="AW67" s="94"/>
      <c r="AX67" s="94"/>
      <c r="AY67" s="94"/>
    </row>
    <row r="68" spans="1:51" x14ac:dyDescent="0.25">
      <c r="O68" s="12"/>
      <c r="P68" s="96"/>
      <c r="Q68" s="96"/>
      <c r="AS68" s="94"/>
      <c r="AT68" s="94"/>
      <c r="AU68" s="94"/>
      <c r="AV68" s="94"/>
      <c r="AW68" s="94"/>
      <c r="AX68" s="94"/>
      <c r="AY68" s="94"/>
    </row>
    <row r="69" spans="1:51" x14ac:dyDescent="0.25">
      <c r="O69" s="12"/>
      <c r="P69" s="96"/>
      <c r="Q69" s="96"/>
      <c r="AS69" s="94"/>
      <c r="AT69" s="94"/>
      <c r="AU69" s="94"/>
      <c r="AV69" s="94"/>
      <c r="AW69" s="94"/>
      <c r="AX69" s="94"/>
      <c r="AY69" s="94"/>
    </row>
    <row r="70" spans="1:51" x14ac:dyDescent="0.25">
      <c r="O70" s="12"/>
      <c r="P70" s="96"/>
      <c r="Q70" s="96"/>
      <c r="AS70" s="94"/>
      <c r="AT70" s="94"/>
      <c r="AU70" s="94"/>
      <c r="AV70" s="94"/>
      <c r="AW70" s="94"/>
      <c r="AX70" s="94"/>
      <c r="AY70" s="94"/>
    </row>
    <row r="71" spans="1:51" x14ac:dyDescent="0.25">
      <c r="O71" s="12"/>
      <c r="P71" s="96"/>
      <c r="Q71" s="96"/>
      <c r="R71" s="96"/>
      <c r="S71" s="96"/>
      <c r="AS71" s="94"/>
      <c r="AT71" s="94"/>
      <c r="AU71" s="94"/>
      <c r="AV71" s="94"/>
      <c r="AW71" s="94"/>
      <c r="AX71" s="94"/>
      <c r="AY71" s="94"/>
    </row>
    <row r="72" spans="1:51" x14ac:dyDescent="0.25">
      <c r="O72" s="12"/>
      <c r="P72" s="96"/>
      <c r="Q72" s="96"/>
      <c r="R72" s="96"/>
      <c r="S72" s="96"/>
      <c r="T72" s="96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R73" s="96"/>
      <c r="S73" s="96"/>
      <c r="T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T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96"/>
      <c r="Q75" s="96"/>
      <c r="R75" s="96"/>
      <c r="S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T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U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T78" s="96"/>
      <c r="U78" s="96"/>
      <c r="AS78" s="94"/>
      <c r="AT78" s="94"/>
      <c r="AU78" s="94"/>
      <c r="AV78" s="94"/>
      <c r="AW78" s="94"/>
      <c r="AX78" s="94"/>
      <c r="AY78" s="94"/>
    </row>
    <row r="90" spans="45:51" x14ac:dyDescent="0.25">
      <c r="AS90" s="94"/>
      <c r="AT90" s="94"/>
      <c r="AU90" s="94"/>
      <c r="AV90" s="94"/>
      <c r="AW90" s="94"/>
      <c r="AX90" s="94"/>
      <c r="AY90" s="94"/>
    </row>
  </sheetData>
  <protectedRanges>
    <protectedRange sqref="S64:T6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4:R67" name="Range2_12_1_6_1_1"/>
    <protectedRange sqref="L64:M67" name="Range2_2_12_1_7_1_1"/>
    <protectedRange sqref="AS11:AS15" name="Range1_4_1_1_1_1"/>
    <protectedRange sqref="J11:J15 J26:J34" name="Range1_1_2_1_10_1_1_1_1"/>
    <protectedRange sqref="S38:S40 S42:S63" name="Range2_12_3_1_1_1_1"/>
    <protectedRange sqref="D38:H38 N51:R63 N38:R40 N42:R46" name="Range2_12_1_3_1_1_1_1"/>
    <protectedRange sqref="I38:M38 E51:M63 E42:M46 E39:M40" name="Range2_2_12_1_6_1_1_1_1"/>
    <protectedRange sqref="D51:D63 D39:D40 D42:D46" name="Range2_1_1_1_1_11_1_1_1_1_1_1"/>
    <protectedRange sqref="C51:C63 C39:C40 C42:C46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4:K67" name="Range2_2_12_1_4_1_1_1_1_1_1_1_1_1_1_1_1_1_1_1"/>
    <protectedRange sqref="I64:I67" name="Range2_2_12_1_7_1_1_2_2_1_2"/>
    <protectedRange sqref="F64:H67" name="Range2_2_12_1_3_1_2_1_1_1_1_2_1_1_1_1_1_1_1_1_1_1_1"/>
    <protectedRange sqref="E64:E6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N50:R50" name="Range2_12_1_3_1_1_1_1_2_1_2_2_2_2_2_2_2_2_2"/>
    <protectedRange sqref="I50:M50" name="Range2_2_12_1_6_1_1_1_1_3_1_2_2_2_3_2_2_2_2_2"/>
    <protectedRange sqref="E50:H50" name="Range2_2_12_1_6_1_1_1_1_2_2_1_2_2_2_2_2_2_2_2_2"/>
    <protectedRange sqref="D50" name="Range2_1_1_1_1_11_1_1_1_1_1_1_2_2_1_2_2_2_2_2_2_2_2_2"/>
    <protectedRange sqref="C50" name="Range2_1_2_1_1_1_1_1_2_1_2_1_2_2_2_2_2_2_2_2_2_2"/>
    <protectedRange sqref="N49:R49" name="Range2_12_1_3_1_1_1_1_2_1_2_2_2_2_2_2_2_2_2_2"/>
    <protectedRange sqref="I49:M49" name="Range2_2_12_1_6_1_1_1_1_3_1_2_2_2_3_2_2_2_2_2_2"/>
    <protectedRange sqref="E49:H49" name="Range2_2_12_1_6_1_1_1_1_2_2_1_2_2_2_2_2_2_2_2_2_2"/>
    <protectedRange sqref="D49" name="Range2_1_1_1_1_11_1_1_1_1_1_1_2_2_1_2_2_2_2_2_2_2_2_2_2"/>
    <protectedRange sqref="N48:R48" name="Range2_12_1_3_1_1_1_1_2_1_2_2_2_2_2_2_3_2_2_2_2_2_2"/>
    <protectedRange sqref="I48:M48" name="Range2_2_12_1_6_1_1_1_1_3_1_2_2_2_3_2_2_3_2_2_2_2_2_2"/>
    <protectedRange sqref="G48:H48" name="Range2_2_12_1_6_1_1_1_1_2_2_1_2_2_2_2_2_2_3_2_2_2_2_2_2"/>
    <protectedRange sqref="E48:F48" name="Range2_2_12_1_6_1_1_1_1_3_1_2_2_2_1_2_2_2_2_2_2_2_2_2_2_2_2_2"/>
    <protectedRange sqref="D48" name="Range2_1_1_1_1_11_1_1_1_1_1_1_3_1_2_2_2_1_2_2_2_2_2_2_2_2_2_2_2_2_2"/>
    <protectedRange sqref="N47:R47" name="Range2_12_1_3_1_1_1_1_2_1_2_2_2_2_2_2_3_2_2_2_2_2_2_2_2"/>
    <protectedRange sqref="I47:M47" name="Range2_2_12_1_6_1_1_1_1_3_1_2_2_2_3_2_2_3_2_2_2_2_2_2_2_2"/>
    <protectedRange sqref="G47:H47" name="Range2_2_12_1_6_1_1_1_1_2_2_1_2_2_2_2_2_2_3_2_2_2_2_2_2_2_2"/>
    <protectedRange sqref="E47:F47" name="Range2_2_12_1_6_1_1_1_1_3_1_2_2_2_1_2_2_2_2_2_2_2_2_2_2_2_2_2_2_2"/>
    <protectedRange sqref="D47" name="Range2_1_1_1_1_11_1_1_1_1_1_1_3_1_2_2_2_1_2_2_2_2_2_2_2_2_2_2_2_2_2_2_2"/>
    <protectedRange sqref="C49" name="Range2_1_2_1_1_1_1_1_2_1_2_1_2_2_2_2_2_2_2_2_2_2_2"/>
    <protectedRange sqref="C48" name="Range2_1_2_1_1_1_1_1_3_1_2_2_1_2_1_2_2_2_2_2_2_2_2_2_2_2_2_2_2"/>
    <protectedRange sqref="C47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7" priority="36" operator="containsText" text="N/A">
      <formula>NOT(ISERROR(SEARCH("N/A",X11)))</formula>
    </cfRule>
    <cfRule type="cellIs" dxfId="96" priority="49" operator="equal">
      <formula>0</formula>
    </cfRule>
  </conditionalFormatting>
  <conditionalFormatting sqref="AC11:AE34 X11:Y34 AA11:AA34">
    <cfRule type="cellIs" dxfId="95" priority="48" operator="greaterThanOrEqual">
      <formula>1185</formula>
    </cfRule>
  </conditionalFormatting>
  <conditionalFormatting sqref="AC11:AE34 X11:Y34 AA11:AA34">
    <cfRule type="cellIs" dxfId="94" priority="47" operator="between">
      <formula>0.1</formula>
      <formula>1184</formula>
    </cfRule>
  </conditionalFormatting>
  <conditionalFormatting sqref="X8">
    <cfRule type="cellIs" dxfId="93" priority="46" operator="equal">
      <formula>0</formula>
    </cfRule>
  </conditionalFormatting>
  <conditionalFormatting sqref="X8">
    <cfRule type="cellIs" dxfId="92" priority="45" operator="greaterThan">
      <formula>1179</formula>
    </cfRule>
  </conditionalFormatting>
  <conditionalFormatting sqref="X8">
    <cfRule type="cellIs" dxfId="91" priority="44" operator="greaterThan">
      <formula>99</formula>
    </cfRule>
  </conditionalFormatting>
  <conditionalFormatting sqref="X8">
    <cfRule type="cellIs" dxfId="90" priority="43" operator="greaterThan">
      <formula>0.99</formula>
    </cfRule>
  </conditionalFormatting>
  <conditionalFormatting sqref="AB8">
    <cfRule type="cellIs" dxfId="89" priority="42" operator="equal">
      <formula>0</formula>
    </cfRule>
  </conditionalFormatting>
  <conditionalFormatting sqref="AB8">
    <cfRule type="cellIs" dxfId="88" priority="41" operator="greaterThan">
      <formula>1179</formula>
    </cfRule>
  </conditionalFormatting>
  <conditionalFormatting sqref="AB8">
    <cfRule type="cellIs" dxfId="87" priority="40" operator="greaterThan">
      <formula>99</formula>
    </cfRule>
  </conditionalFormatting>
  <conditionalFormatting sqref="AB8">
    <cfRule type="cellIs" dxfId="86" priority="39" operator="greaterThan">
      <formula>0.99</formula>
    </cfRule>
  </conditionalFormatting>
  <conditionalFormatting sqref="AH11:AH31">
    <cfRule type="cellIs" dxfId="85" priority="37" operator="greaterThan">
      <formula>$AH$8</formula>
    </cfRule>
    <cfRule type="cellIs" dxfId="84" priority="38" operator="greaterThan">
      <formula>$AH$8</formula>
    </cfRule>
  </conditionalFormatting>
  <conditionalFormatting sqref="AB11:AB34">
    <cfRule type="containsText" dxfId="83" priority="32" operator="containsText" text="N/A">
      <formula>NOT(ISERROR(SEARCH("N/A",AB11)))</formula>
    </cfRule>
    <cfRule type="cellIs" dxfId="82" priority="35" operator="equal">
      <formula>0</formula>
    </cfRule>
  </conditionalFormatting>
  <conditionalFormatting sqref="AB11:AB34">
    <cfRule type="cellIs" dxfId="81" priority="34" operator="greaterThanOrEqual">
      <formula>1185</formula>
    </cfRule>
  </conditionalFormatting>
  <conditionalFormatting sqref="AB11:AB34">
    <cfRule type="cellIs" dxfId="80" priority="33" operator="between">
      <formula>0.1</formula>
      <formula>1184</formula>
    </cfRule>
  </conditionalFormatting>
  <conditionalFormatting sqref="AN11:AO11 AO12:AO34 AN12:AN35">
    <cfRule type="cellIs" dxfId="79" priority="31" operator="equal">
      <formula>0</formula>
    </cfRule>
  </conditionalFormatting>
  <conditionalFormatting sqref="AN11:AO11 AO12:AO34 AN12:AN35">
    <cfRule type="cellIs" dxfId="78" priority="30" operator="greaterThan">
      <formula>1179</formula>
    </cfRule>
  </conditionalFormatting>
  <conditionalFormatting sqref="AN11:AO11 AO12:AO34 AN12:AN35">
    <cfRule type="cellIs" dxfId="77" priority="29" operator="greaterThan">
      <formula>99</formula>
    </cfRule>
  </conditionalFormatting>
  <conditionalFormatting sqref="AN11:AO11 AO12:AO34 AN12:AN35">
    <cfRule type="cellIs" dxfId="76" priority="28" operator="greaterThan">
      <formula>0.99</formula>
    </cfRule>
  </conditionalFormatting>
  <conditionalFormatting sqref="AQ11:AQ34">
    <cfRule type="cellIs" dxfId="75" priority="27" operator="equal">
      <formula>0</formula>
    </cfRule>
  </conditionalFormatting>
  <conditionalFormatting sqref="AQ11:AQ34">
    <cfRule type="cellIs" dxfId="74" priority="26" operator="greaterThan">
      <formula>1179</formula>
    </cfRule>
  </conditionalFormatting>
  <conditionalFormatting sqref="AQ11:AQ34">
    <cfRule type="cellIs" dxfId="73" priority="25" operator="greaterThan">
      <formula>99</formula>
    </cfRule>
  </conditionalFormatting>
  <conditionalFormatting sqref="AQ11:AQ34">
    <cfRule type="cellIs" dxfId="72" priority="24" operator="greaterThan">
      <formula>0.99</formula>
    </cfRule>
  </conditionalFormatting>
  <conditionalFormatting sqref="Z11:Z34">
    <cfRule type="containsText" dxfId="71" priority="20" operator="containsText" text="N/A">
      <formula>NOT(ISERROR(SEARCH("N/A",Z11)))</formula>
    </cfRule>
    <cfRule type="cellIs" dxfId="70" priority="23" operator="equal">
      <formula>0</formula>
    </cfRule>
  </conditionalFormatting>
  <conditionalFormatting sqref="Z11:Z34">
    <cfRule type="cellIs" dxfId="69" priority="22" operator="greaterThanOrEqual">
      <formula>1185</formula>
    </cfRule>
  </conditionalFormatting>
  <conditionalFormatting sqref="Z11:Z34">
    <cfRule type="cellIs" dxfId="68" priority="21" operator="between">
      <formula>0.1</formula>
      <formula>1184</formula>
    </cfRule>
  </conditionalFormatting>
  <conditionalFormatting sqref="AJ11:AN35">
    <cfRule type="cellIs" dxfId="67" priority="19" operator="equal">
      <formula>0</formula>
    </cfRule>
  </conditionalFormatting>
  <conditionalFormatting sqref="AJ11:AN35">
    <cfRule type="cellIs" dxfId="66" priority="18" operator="greaterThan">
      <formula>1179</formula>
    </cfRule>
  </conditionalFormatting>
  <conditionalFormatting sqref="AJ11:AN35">
    <cfRule type="cellIs" dxfId="65" priority="17" operator="greaterThan">
      <formula>99</formula>
    </cfRule>
  </conditionalFormatting>
  <conditionalFormatting sqref="AJ11:AN35">
    <cfRule type="cellIs" dxfId="64" priority="16" operator="greaterThan">
      <formula>0.99</formula>
    </cfRule>
  </conditionalFormatting>
  <conditionalFormatting sqref="AP11:AP34">
    <cfRule type="cellIs" dxfId="63" priority="15" operator="equal">
      <formula>0</formula>
    </cfRule>
  </conditionalFormatting>
  <conditionalFormatting sqref="AP11:AP34">
    <cfRule type="cellIs" dxfId="62" priority="14" operator="greaterThan">
      <formula>1179</formula>
    </cfRule>
  </conditionalFormatting>
  <conditionalFormatting sqref="AP11:AP34">
    <cfRule type="cellIs" dxfId="61" priority="13" operator="greaterThan">
      <formula>99</formula>
    </cfRule>
  </conditionalFormatting>
  <conditionalFormatting sqref="AP11:AP34">
    <cfRule type="cellIs" dxfId="60" priority="12" operator="greaterThan">
      <formula>0.99</formula>
    </cfRule>
  </conditionalFormatting>
  <conditionalFormatting sqref="AH32:AH34">
    <cfRule type="cellIs" dxfId="59" priority="10" operator="greaterThan">
      <formula>$AH$8</formula>
    </cfRule>
    <cfRule type="cellIs" dxfId="58" priority="11" operator="greaterThan">
      <formula>$AH$8</formula>
    </cfRule>
  </conditionalFormatting>
  <conditionalFormatting sqref="AI11:AI34">
    <cfRule type="cellIs" dxfId="57" priority="9" operator="greaterThan">
      <formula>$AI$8</formula>
    </cfRule>
  </conditionalFormatting>
  <conditionalFormatting sqref="AL32:AN34 AK17:AK34 AL11:AL34 AK22:AL23">
    <cfRule type="cellIs" dxfId="56" priority="8" operator="equal">
      <formula>0</formula>
    </cfRule>
  </conditionalFormatting>
  <conditionalFormatting sqref="AL32:AN34 AK17:AK34 AL11:AL34 AK22:AL23">
    <cfRule type="cellIs" dxfId="55" priority="7" operator="greaterThan">
      <formula>1179</formula>
    </cfRule>
  </conditionalFormatting>
  <conditionalFormatting sqref="AL32:AN34 AK17:AK34 AL11:AL34 AK22:AL23">
    <cfRule type="cellIs" dxfId="54" priority="6" operator="greaterThan">
      <formula>99</formula>
    </cfRule>
  </conditionalFormatting>
  <conditionalFormatting sqref="AL32:AN34 AK17:AK34 AL11:AL34 AK22:AL23">
    <cfRule type="cellIs" dxfId="53" priority="5" operator="greaterThan">
      <formula>0.99</formula>
    </cfRule>
  </conditionalFormatting>
  <conditionalFormatting sqref="AM16:AM34">
    <cfRule type="cellIs" dxfId="52" priority="4" operator="equal">
      <formula>0</formula>
    </cfRule>
  </conditionalFormatting>
  <conditionalFormatting sqref="AM16:AM34">
    <cfRule type="cellIs" dxfId="51" priority="3" operator="greaterThan">
      <formula>1179</formula>
    </cfRule>
  </conditionalFormatting>
  <conditionalFormatting sqref="AM16:AM34">
    <cfRule type="cellIs" dxfId="50" priority="2" operator="greaterThan">
      <formula>99</formula>
    </cfRule>
  </conditionalFormatting>
  <conditionalFormatting sqref="AM16:AM34">
    <cfRule type="cellIs" dxfId="4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AY97"/>
  <sheetViews>
    <sheetView showWhiteSpace="0" topLeftCell="H13" zoomScaleNormal="100" workbookViewId="0">
      <selection activeCell="B50" sqref="B50:B5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124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42616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27186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'[2]SEPT 2'!Q34</f>
        <v>15745998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'SEPT 2'!AG34</f>
        <v>49792108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2'!AP34</f>
        <v>11213226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128</v>
      </c>
      <c r="P11" s="103">
        <v>110</v>
      </c>
      <c r="Q11" s="103">
        <v>15750788</v>
      </c>
      <c r="R11" s="46">
        <f>IF(ISBLANK(Q11),"-",Q11-Q10)</f>
        <v>4790</v>
      </c>
      <c r="S11" s="47">
        <f>R11*24/1000</f>
        <v>114.96</v>
      </c>
      <c r="T11" s="47">
        <f>R11/1000</f>
        <v>4.79</v>
      </c>
      <c r="U11" s="104">
        <v>3.8</v>
      </c>
      <c r="V11" s="104">
        <f>U11</f>
        <v>3.8</v>
      </c>
      <c r="W11" s="105" t="s">
        <v>131</v>
      </c>
      <c r="X11" s="107">
        <v>0</v>
      </c>
      <c r="Y11" s="107">
        <v>0</v>
      </c>
      <c r="Z11" s="107">
        <v>1186</v>
      </c>
      <c r="AA11" s="107">
        <v>1185</v>
      </c>
      <c r="AB11" s="107">
        <v>1187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49793076</v>
      </c>
      <c r="AH11" s="49">
        <f>IF(ISBLANK(AG11),"-",AG11-AG10)</f>
        <v>968</v>
      </c>
      <c r="AI11" s="50">
        <f>AH11/T11</f>
        <v>202.08768267223383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11213685</v>
      </c>
      <c r="AQ11" s="107">
        <f t="shared" ref="AQ11:AQ34" si="1">AP11-AP10</f>
        <v>459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138</v>
      </c>
      <c r="P12" s="103">
        <v>109</v>
      </c>
      <c r="Q12" s="103">
        <v>15755852</v>
      </c>
      <c r="R12" s="46">
        <f t="shared" ref="R12:R34" si="4">IF(ISBLANK(Q12),"-",Q12-Q11)</f>
        <v>5064</v>
      </c>
      <c r="S12" s="47">
        <f t="shared" ref="S12:S34" si="5">R12*24/1000</f>
        <v>121.536</v>
      </c>
      <c r="T12" s="47">
        <f t="shared" ref="T12:T34" si="6">R12/1000</f>
        <v>5.0640000000000001</v>
      </c>
      <c r="U12" s="104">
        <v>4.4000000000000004</v>
      </c>
      <c r="V12" s="104">
        <f t="shared" ref="V12:V34" si="7">U12</f>
        <v>4.4000000000000004</v>
      </c>
      <c r="W12" s="105" t="s">
        <v>131</v>
      </c>
      <c r="X12" s="107">
        <v>0</v>
      </c>
      <c r="Y12" s="107">
        <v>0</v>
      </c>
      <c r="Z12" s="107">
        <v>1076</v>
      </c>
      <c r="AA12" s="107">
        <v>1185</v>
      </c>
      <c r="AB12" s="107">
        <v>1107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49794160</v>
      </c>
      <c r="AH12" s="49">
        <f>IF(ISBLANK(AG12),"-",AG12-AG11)</f>
        <v>1084</v>
      </c>
      <c r="AI12" s="50">
        <f t="shared" ref="AI12:AI34" si="8">AH12/T12</f>
        <v>214.06003159557662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11214321</v>
      </c>
      <c r="AQ12" s="107">
        <f t="shared" si="1"/>
        <v>636</v>
      </c>
      <c r="AR12" s="110">
        <v>1.1399999999999999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134</v>
      </c>
      <c r="P13" s="103">
        <v>107</v>
      </c>
      <c r="Q13" s="103">
        <v>15760482</v>
      </c>
      <c r="R13" s="46">
        <f t="shared" si="4"/>
        <v>4630</v>
      </c>
      <c r="S13" s="47">
        <f t="shared" si="5"/>
        <v>111.12</v>
      </c>
      <c r="T13" s="47">
        <f t="shared" si="6"/>
        <v>4.63</v>
      </c>
      <c r="U13" s="104">
        <v>5.6</v>
      </c>
      <c r="V13" s="104">
        <f t="shared" si="7"/>
        <v>5.6</v>
      </c>
      <c r="W13" s="105" t="s">
        <v>131</v>
      </c>
      <c r="X13" s="107">
        <v>0</v>
      </c>
      <c r="Y13" s="107">
        <v>0</v>
      </c>
      <c r="Z13" s="107">
        <v>1076</v>
      </c>
      <c r="AA13" s="107">
        <v>1185</v>
      </c>
      <c r="AB13" s="107">
        <v>1065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49795062</v>
      </c>
      <c r="AH13" s="49">
        <f>IF(ISBLANK(AG13),"-",AG13-AG12)</f>
        <v>902</v>
      </c>
      <c r="AI13" s="50">
        <f t="shared" si="8"/>
        <v>194.81641468682506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11215148</v>
      </c>
      <c r="AQ13" s="107">
        <f t="shared" si="1"/>
        <v>827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146</v>
      </c>
      <c r="P14" s="103">
        <v>102</v>
      </c>
      <c r="Q14" s="103">
        <v>15764752</v>
      </c>
      <c r="R14" s="46">
        <f t="shared" si="4"/>
        <v>4270</v>
      </c>
      <c r="S14" s="47">
        <f t="shared" si="5"/>
        <v>102.48</v>
      </c>
      <c r="T14" s="47">
        <f t="shared" si="6"/>
        <v>4.2699999999999996</v>
      </c>
      <c r="U14" s="104">
        <v>7</v>
      </c>
      <c r="V14" s="104">
        <f t="shared" si="7"/>
        <v>7</v>
      </c>
      <c r="W14" s="105" t="s">
        <v>131</v>
      </c>
      <c r="X14" s="107">
        <v>0</v>
      </c>
      <c r="Y14" s="107">
        <v>0</v>
      </c>
      <c r="Z14" s="107">
        <v>1116</v>
      </c>
      <c r="AA14" s="107">
        <v>1185</v>
      </c>
      <c r="AB14" s="107">
        <v>1127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49796048</v>
      </c>
      <c r="AH14" s="49">
        <f t="shared" ref="AH14:AH34" si="9">IF(ISBLANK(AG14),"-",AG14-AG13)</f>
        <v>986</v>
      </c>
      <c r="AI14" s="50">
        <f t="shared" si="8"/>
        <v>230.91334894613584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11215481</v>
      </c>
      <c r="AQ14" s="107">
        <f>AP14-AP13</f>
        <v>333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149</v>
      </c>
      <c r="P15" s="103">
        <v>105</v>
      </c>
      <c r="Q15" s="103">
        <v>15769900</v>
      </c>
      <c r="R15" s="46">
        <f t="shared" si="4"/>
        <v>5148</v>
      </c>
      <c r="S15" s="47">
        <f t="shared" si="5"/>
        <v>123.55200000000001</v>
      </c>
      <c r="T15" s="47">
        <f t="shared" si="6"/>
        <v>5.1479999999999997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1116</v>
      </c>
      <c r="AA15" s="107">
        <v>1185</v>
      </c>
      <c r="AB15" s="107">
        <v>1127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49797080</v>
      </c>
      <c r="AH15" s="49">
        <f t="shared" si="9"/>
        <v>1032</v>
      </c>
      <c r="AI15" s="50">
        <f t="shared" si="8"/>
        <v>200.46620046620049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11215581</v>
      </c>
      <c r="AQ15" s="107">
        <f>AP15-AP14</f>
        <v>100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139</v>
      </c>
      <c r="P16" s="103">
        <v>136</v>
      </c>
      <c r="Q16" s="103">
        <v>15774144</v>
      </c>
      <c r="R16" s="46">
        <f t="shared" si="4"/>
        <v>4244</v>
      </c>
      <c r="S16" s="47">
        <f t="shared" si="5"/>
        <v>101.85599999999999</v>
      </c>
      <c r="T16" s="47">
        <f t="shared" si="6"/>
        <v>4.2439999999999998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49798132</v>
      </c>
      <c r="AH16" s="49">
        <f t="shared" si="9"/>
        <v>1052</v>
      </c>
      <c r="AI16" s="50">
        <f t="shared" si="8"/>
        <v>247.87935909519322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11215581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143</v>
      </c>
      <c r="P17" s="103">
        <v>140</v>
      </c>
      <c r="Q17" s="103">
        <v>15780004</v>
      </c>
      <c r="R17" s="46">
        <f t="shared" si="4"/>
        <v>5860</v>
      </c>
      <c r="S17" s="47">
        <f t="shared" si="5"/>
        <v>140.63999999999999</v>
      </c>
      <c r="T17" s="47">
        <f t="shared" si="6"/>
        <v>5.86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1187</v>
      </c>
      <c r="AA17" s="107">
        <v>1185</v>
      </c>
      <c r="AB17" s="107">
        <v>1188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49799250</v>
      </c>
      <c r="AH17" s="49">
        <f t="shared" si="9"/>
        <v>1118</v>
      </c>
      <c r="AI17" s="50">
        <f t="shared" si="8"/>
        <v>190.78498293515358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11215581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146</v>
      </c>
      <c r="Q18" s="103">
        <v>15786356</v>
      </c>
      <c r="R18" s="46">
        <f t="shared" si="4"/>
        <v>6352</v>
      </c>
      <c r="S18" s="47">
        <f t="shared" si="5"/>
        <v>152.44800000000001</v>
      </c>
      <c r="T18" s="47">
        <f t="shared" si="6"/>
        <v>6.3520000000000003</v>
      </c>
      <c r="U18" s="104">
        <v>9.1</v>
      </c>
      <c r="V18" s="104">
        <f t="shared" si="7"/>
        <v>9.1</v>
      </c>
      <c r="W18" s="105" t="s">
        <v>127</v>
      </c>
      <c r="X18" s="107">
        <v>0</v>
      </c>
      <c r="Y18" s="107">
        <v>1037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49800484</v>
      </c>
      <c r="AH18" s="49">
        <f t="shared" si="9"/>
        <v>1234</v>
      </c>
      <c r="AI18" s="50">
        <f t="shared" si="8"/>
        <v>194.26952141057933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11215581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133</v>
      </c>
      <c r="P19" s="103">
        <v>138</v>
      </c>
      <c r="Q19" s="103">
        <v>15792552</v>
      </c>
      <c r="R19" s="46">
        <f t="shared" si="4"/>
        <v>6196</v>
      </c>
      <c r="S19" s="47">
        <f t="shared" si="5"/>
        <v>148.70400000000001</v>
      </c>
      <c r="T19" s="47">
        <f t="shared" si="6"/>
        <v>6.1959999999999997</v>
      </c>
      <c r="U19" s="104">
        <v>8.5</v>
      </c>
      <c r="V19" s="104">
        <f t="shared" si="7"/>
        <v>8.5</v>
      </c>
      <c r="W19" s="105" t="s">
        <v>127</v>
      </c>
      <c r="X19" s="107">
        <v>0</v>
      </c>
      <c r="Y19" s="107">
        <v>1036</v>
      </c>
      <c r="Z19" s="107">
        <v>1187</v>
      </c>
      <c r="AA19" s="107">
        <v>1185</v>
      </c>
      <c r="AB19" s="107">
        <v>1188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49801650</v>
      </c>
      <c r="AH19" s="49">
        <f t="shared" si="9"/>
        <v>1166</v>
      </c>
      <c r="AI19" s="50">
        <f t="shared" si="8"/>
        <v>188.18592640413169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11215581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145</v>
      </c>
      <c r="Q20" s="103">
        <v>15799076</v>
      </c>
      <c r="R20" s="46">
        <f t="shared" si="4"/>
        <v>6524</v>
      </c>
      <c r="S20" s="47">
        <f t="shared" si="5"/>
        <v>156.57599999999999</v>
      </c>
      <c r="T20" s="47">
        <f t="shared" si="6"/>
        <v>6.524</v>
      </c>
      <c r="U20" s="104">
        <v>7.9</v>
      </c>
      <c r="V20" s="104">
        <f t="shared" si="7"/>
        <v>7.9</v>
      </c>
      <c r="W20" s="105" t="s">
        <v>127</v>
      </c>
      <c r="X20" s="107">
        <v>0</v>
      </c>
      <c r="Y20" s="107">
        <v>1037</v>
      </c>
      <c r="Z20" s="107">
        <v>1187</v>
      </c>
      <c r="AA20" s="107">
        <v>1185</v>
      </c>
      <c r="AB20" s="107">
        <v>1186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49802906</v>
      </c>
      <c r="AH20" s="49">
        <f t="shared" si="9"/>
        <v>1256</v>
      </c>
      <c r="AI20" s="50">
        <f t="shared" si="8"/>
        <v>192.51992642550582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11215581</v>
      </c>
      <c r="AQ20" s="107">
        <v>0</v>
      </c>
      <c r="AR20" s="53">
        <v>1.0900000000000001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157</v>
      </c>
      <c r="Q21" s="103">
        <v>15804776</v>
      </c>
      <c r="R21" s="46">
        <f t="shared" si="4"/>
        <v>5700</v>
      </c>
      <c r="S21" s="47">
        <f t="shared" si="5"/>
        <v>136.80000000000001</v>
      </c>
      <c r="T21" s="47">
        <f t="shared" si="6"/>
        <v>5.7</v>
      </c>
      <c r="U21" s="104">
        <v>7.3</v>
      </c>
      <c r="V21" s="104">
        <f t="shared" si="7"/>
        <v>7.3</v>
      </c>
      <c r="W21" s="105" t="s">
        <v>127</v>
      </c>
      <c r="X21" s="107">
        <v>0</v>
      </c>
      <c r="Y21" s="107">
        <v>1036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49804036</v>
      </c>
      <c r="AH21" s="49">
        <f t="shared" si="9"/>
        <v>1130</v>
      </c>
      <c r="AI21" s="50">
        <f t="shared" si="8"/>
        <v>198.24561403508773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11215581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141</v>
      </c>
      <c r="Q22" s="103">
        <v>15810786</v>
      </c>
      <c r="R22" s="46">
        <f t="shared" si="4"/>
        <v>6010</v>
      </c>
      <c r="S22" s="47">
        <f t="shared" si="5"/>
        <v>144.24</v>
      </c>
      <c r="T22" s="47">
        <f t="shared" si="6"/>
        <v>6.01</v>
      </c>
      <c r="U22" s="104">
        <v>6.6</v>
      </c>
      <c r="V22" s="104">
        <f t="shared" si="7"/>
        <v>6.6</v>
      </c>
      <c r="W22" s="105" t="s">
        <v>127</v>
      </c>
      <c r="X22" s="107">
        <v>0</v>
      </c>
      <c r="Y22" s="107">
        <v>1037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49805264</v>
      </c>
      <c r="AH22" s="49">
        <f t="shared" si="9"/>
        <v>1228</v>
      </c>
      <c r="AI22" s="50">
        <f t="shared" si="8"/>
        <v>204.3261231281198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11215581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4</v>
      </c>
      <c r="E23" s="41">
        <f t="shared" si="0"/>
        <v>2.8169014084507045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131</v>
      </c>
      <c r="P23" s="103">
        <v>137</v>
      </c>
      <c r="Q23" s="103">
        <v>15817000</v>
      </c>
      <c r="R23" s="46">
        <f t="shared" si="4"/>
        <v>6214</v>
      </c>
      <c r="S23" s="47">
        <f t="shared" si="5"/>
        <v>149.136</v>
      </c>
      <c r="T23" s="47">
        <f t="shared" si="6"/>
        <v>6.2140000000000004</v>
      </c>
      <c r="U23" s="104">
        <v>6</v>
      </c>
      <c r="V23" s="104">
        <f t="shared" si="7"/>
        <v>6</v>
      </c>
      <c r="W23" s="105" t="s">
        <v>127</v>
      </c>
      <c r="X23" s="107">
        <v>0</v>
      </c>
      <c r="Y23" s="107">
        <v>1036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49806518</v>
      </c>
      <c r="AH23" s="49">
        <f t="shared" si="9"/>
        <v>1254</v>
      </c>
      <c r="AI23" s="50">
        <f t="shared" si="8"/>
        <v>201.80238171869971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11215581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134</v>
      </c>
      <c r="P24" s="103">
        <v>138</v>
      </c>
      <c r="Q24" s="103">
        <v>15822642</v>
      </c>
      <c r="R24" s="46">
        <f t="shared" si="4"/>
        <v>5642</v>
      </c>
      <c r="S24" s="47">
        <f t="shared" si="5"/>
        <v>135.40799999999999</v>
      </c>
      <c r="T24" s="47">
        <f t="shared" si="6"/>
        <v>5.6420000000000003</v>
      </c>
      <c r="U24" s="104">
        <v>5.5</v>
      </c>
      <c r="V24" s="104">
        <f t="shared" si="7"/>
        <v>5.5</v>
      </c>
      <c r="W24" s="105" t="s">
        <v>127</v>
      </c>
      <c r="X24" s="107">
        <v>0</v>
      </c>
      <c r="Y24" s="107">
        <v>1036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49807611</v>
      </c>
      <c r="AH24" s="49">
        <f>IF(ISBLANK(AG24),"-",AG24-AG23)</f>
        <v>1093</v>
      </c>
      <c r="AI24" s="50">
        <f t="shared" si="8"/>
        <v>193.72562920950017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11215581</v>
      </c>
      <c r="AQ24" s="107">
        <f t="shared" si="1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4</v>
      </c>
      <c r="E25" s="41">
        <f t="shared" si="0"/>
        <v>2.8169014084507045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137</v>
      </c>
      <c r="P25" s="103">
        <v>138</v>
      </c>
      <c r="Q25" s="103">
        <v>15828474</v>
      </c>
      <c r="R25" s="46">
        <f t="shared" si="4"/>
        <v>5832</v>
      </c>
      <c r="S25" s="47">
        <f t="shared" si="5"/>
        <v>139.96799999999999</v>
      </c>
      <c r="T25" s="47">
        <f t="shared" si="6"/>
        <v>5.8319999999999999</v>
      </c>
      <c r="U25" s="104">
        <v>5</v>
      </c>
      <c r="V25" s="104">
        <f t="shared" si="7"/>
        <v>5</v>
      </c>
      <c r="W25" s="105" t="s">
        <v>127</v>
      </c>
      <c r="X25" s="107">
        <v>0</v>
      </c>
      <c r="Y25" s="107">
        <v>1025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49808803</v>
      </c>
      <c r="AH25" s="49">
        <f t="shared" si="9"/>
        <v>1192</v>
      </c>
      <c r="AI25" s="50">
        <f t="shared" si="8"/>
        <v>204.38957475994513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11215581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4</v>
      </c>
      <c r="E26" s="41">
        <f t="shared" si="0"/>
        <v>2.8169014084507045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136</v>
      </c>
      <c r="P26" s="103">
        <v>139</v>
      </c>
      <c r="Q26" s="103">
        <v>15834360</v>
      </c>
      <c r="R26" s="46">
        <f t="shared" si="4"/>
        <v>5886</v>
      </c>
      <c r="S26" s="47">
        <f t="shared" si="5"/>
        <v>141.26400000000001</v>
      </c>
      <c r="T26" s="47">
        <f t="shared" si="6"/>
        <v>5.8860000000000001</v>
      </c>
      <c r="U26" s="104">
        <v>4.5999999999999996</v>
      </c>
      <c r="V26" s="104">
        <f t="shared" si="7"/>
        <v>4.5999999999999996</v>
      </c>
      <c r="W26" s="105" t="s">
        <v>127</v>
      </c>
      <c r="X26" s="107">
        <v>0</v>
      </c>
      <c r="Y26" s="107">
        <v>1016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49809981</v>
      </c>
      <c r="AH26" s="49">
        <f t="shared" si="9"/>
        <v>1178</v>
      </c>
      <c r="AI26" s="50">
        <f t="shared" si="8"/>
        <v>200.13591573224599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11215581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136</v>
      </c>
      <c r="P27" s="103">
        <v>136</v>
      </c>
      <c r="Q27" s="103">
        <v>15840352</v>
      </c>
      <c r="R27" s="46">
        <f t="shared" si="4"/>
        <v>5992</v>
      </c>
      <c r="S27" s="47">
        <f t="shared" si="5"/>
        <v>143.80799999999999</v>
      </c>
      <c r="T27" s="47">
        <f t="shared" si="6"/>
        <v>5.992</v>
      </c>
      <c r="U27" s="104">
        <v>4.3</v>
      </c>
      <c r="V27" s="104">
        <f t="shared" si="7"/>
        <v>4.3</v>
      </c>
      <c r="W27" s="105" t="s">
        <v>127</v>
      </c>
      <c r="X27" s="107">
        <v>0</v>
      </c>
      <c r="Y27" s="107">
        <v>1006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49811166</v>
      </c>
      <c r="AH27" s="49">
        <f t="shared" si="9"/>
        <v>1185</v>
      </c>
      <c r="AI27" s="50">
        <f t="shared" si="8"/>
        <v>197.76368491321762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11215581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137</v>
      </c>
      <c r="P28" s="103">
        <v>135</v>
      </c>
      <c r="Q28" s="103">
        <v>15846211</v>
      </c>
      <c r="R28" s="46">
        <f t="shared" si="4"/>
        <v>5859</v>
      </c>
      <c r="S28" s="47">
        <f t="shared" si="5"/>
        <v>140.61600000000001</v>
      </c>
      <c r="T28" s="47">
        <f t="shared" si="6"/>
        <v>5.859</v>
      </c>
      <c r="U28" s="104">
        <v>4</v>
      </c>
      <c r="V28" s="104">
        <f t="shared" si="7"/>
        <v>4</v>
      </c>
      <c r="W28" s="105" t="s">
        <v>127</v>
      </c>
      <c r="X28" s="107">
        <v>0</v>
      </c>
      <c r="Y28" s="107">
        <v>1006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49812339</v>
      </c>
      <c r="AH28" s="49">
        <f t="shared" si="9"/>
        <v>1173</v>
      </c>
      <c r="AI28" s="50">
        <f t="shared" si="8"/>
        <v>200.20481310803891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11215581</v>
      </c>
      <c r="AQ28" s="107">
        <f t="shared" si="1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136</v>
      </c>
      <c r="P29" s="103">
        <v>133</v>
      </c>
      <c r="Q29" s="103">
        <v>15852006</v>
      </c>
      <c r="R29" s="46">
        <f t="shared" si="4"/>
        <v>5795</v>
      </c>
      <c r="S29" s="47">
        <f t="shared" si="5"/>
        <v>139.08000000000001</v>
      </c>
      <c r="T29" s="47">
        <f t="shared" si="6"/>
        <v>5.7949999999999999</v>
      </c>
      <c r="U29" s="104">
        <v>3.6</v>
      </c>
      <c r="V29" s="104">
        <f t="shared" si="7"/>
        <v>3.6</v>
      </c>
      <c r="W29" s="105" t="s">
        <v>127</v>
      </c>
      <c r="X29" s="107">
        <v>0</v>
      </c>
      <c r="Y29" s="107">
        <v>1006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49813506</v>
      </c>
      <c r="AH29" s="49">
        <f t="shared" si="9"/>
        <v>1167</v>
      </c>
      <c r="AI29" s="50">
        <f t="shared" si="8"/>
        <v>201.38050043140638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11215581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136</v>
      </c>
      <c r="P30" s="103">
        <v>136</v>
      </c>
      <c r="Q30" s="103">
        <v>15857841</v>
      </c>
      <c r="R30" s="46">
        <f t="shared" si="4"/>
        <v>5835</v>
      </c>
      <c r="S30" s="47">
        <f t="shared" si="5"/>
        <v>140.04</v>
      </c>
      <c r="T30" s="47">
        <f t="shared" si="6"/>
        <v>5.835</v>
      </c>
      <c r="U30" s="104">
        <v>3.4</v>
      </c>
      <c r="V30" s="104">
        <f t="shared" si="7"/>
        <v>3.4</v>
      </c>
      <c r="W30" s="105" t="s">
        <v>127</v>
      </c>
      <c r="X30" s="107">
        <v>0</v>
      </c>
      <c r="Y30" s="107">
        <v>1006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49814673</v>
      </c>
      <c r="AH30" s="49">
        <f t="shared" si="9"/>
        <v>1167</v>
      </c>
      <c r="AI30" s="50">
        <f t="shared" si="8"/>
        <v>200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11215581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140</v>
      </c>
      <c r="Q31" s="103">
        <v>15863713</v>
      </c>
      <c r="R31" s="46">
        <f t="shared" si="4"/>
        <v>5872</v>
      </c>
      <c r="S31" s="47">
        <f t="shared" si="5"/>
        <v>140.928</v>
      </c>
      <c r="T31" s="47">
        <f t="shared" si="6"/>
        <v>5.8719999999999999</v>
      </c>
      <c r="U31" s="104">
        <v>3</v>
      </c>
      <c r="V31" s="104">
        <f t="shared" si="7"/>
        <v>3</v>
      </c>
      <c r="W31" s="105" t="s">
        <v>127</v>
      </c>
      <c r="X31" s="107">
        <v>0</v>
      </c>
      <c r="Y31" s="107">
        <v>1065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49815880</v>
      </c>
      <c r="AH31" s="49">
        <f t="shared" si="9"/>
        <v>1207</v>
      </c>
      <c r="AI31" s="50">
        <f t="shared" si="8"/>
        <v>205.55177111716623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11215581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132</v>
      </c>
      <c r="P32" s="103">
        <v>130</v>
      </c>
      <c r="Q32" s="103">
        <v>15869734</v>
      </c>
      <c r="R32" s="46">
        <f t="shared" si="4"/>
        <v>6021</v>
      </c>
      <c r="S32" s="47">
        <f t="shared" si="5"/>
        <v>144.50399999999999</v>
      </c>
      <c r="T32" s="47">
        <f t="shared" si="6"/>
        <v>6.0209999999999999</v>
      </c>
      <c r="U32" s="104">
        <v>2.6</v>
      </c>
      <c r="V32" s="104">
        <f t="shared" si="7"/>
        <v>2.6</v>
      </c>
      <c r="W32" s="105" t="s">
        <v>127</v>
      </c>
      <c r="X32" s="107">
        <v>0</v>
      </c>
      <c r="Y32" s="107">
        <v>1035</v>
      </c>
      <c r="Z32" s="107">
        <v>1188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49817092</v>
      </c>
      <c r="AH32" s="49">
        <f t="shared" si="9"/>
        <v>1212</v>
      </c>
      <c r="AI32" s="50">
        <f t="shared" si="8"/>
        <v>201.2954658694569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11215581</v>
      </c>
      <c r="AQ32" s="107">
        <f t="shared" si="1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131</v>
      </c>
      <c r="Q33" s="103">
        <v>15875856</v>
      </c>
      <c r="R33" s="46">
        <f t="shared" si="4"/>
        <v>6122</v>
      </c>
      <c r="S33" s="47">
        <f t="shared" si="5"/>
        <v>146.928</v>
      </c>
      <c r="T33" s="47">
        <f t="shared" si="6"/>
        <v>6.1219999999999999</v>
      </c>
      <c r="U33" s="104">
        <v>2.6</v>
      </c>
      <c r="V33" s="104">
        <f t="shared" si="7"/>
        <v>2.6</v>
      </c>
      <c r="W33" s="105" t="s">
        <v>131</v>
      </c>
      <c r="X33" s="107">
        <v>0</v>
      </c>
      <c r="Y33" s="107">
        <v>0</v>
      </c>
      <c r="Z33" s="107">
        <v>1186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49818346</v>
      </c>
      <c r="AH33" s="49">
        <f t="shared" si="9"/>
        <v>1254</v>
      </c>
      <c r="AI33" s="50">
        <f t="shared" si="8"/>
        <v>204.83502123489058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11215655</v>
      </c>
      <c r="AQ33" s="107">
        <f t="shared" si="1"/>
        <v>74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138</v>
      </c>
      <c r="P34" s="103">
        <v>122</v>
      </c>
      <c r="Q34" s="103">
        <v>15880682</v>
      </c>
      <c r="R34" s="46">
        <f t="shared" si="4"/>
        <v>4826</v>
      </c>
      <c r="S34" s="47">
        <f t="shared" si="5"/>
        <v>115.824</v>
      </c>
      <c r="T34" s="47">
        <f t="shared" si="6"/>
        <v>4.8259999999999996</v>
      </c>
      <c r="U34" s="104">
        <v>2.8</v>
      </c>
      <c r="V34" s="104">
        <f t="shared" si="7"/>
        <v>2.8</v>
      </c>
      <c r="W34" s="105" t="s">
        <v>131</v>
      </c>
      <c r="X34" s="107">
        <v>0</v>
      </c>
      <c r="Y34" s="107">
        <v>0</v>
      </c>
      <c r="Z34" s="107">
        <v>1186</v>
      </c>
      <c r="AA34" s="107">
        <v>1185</v>
      </c>
      <c r="AB34" s="107">
        <v>1186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49819294</v>
      </c>
      <c r="AH34" s="49">
        <f t="shared" si="9"/>
        <v>948</v>
      </c>
      <c r="AI34" s="50">
        <f t="shared" si="8"/>
        <v>196.43597181931207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11215822</v>
      </c>
      <c r="AQ34" s="107">
        <f t="shared" si="1"/>
        <v>167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134684</v>
      </c>
      <c r="S35" s="65">
        <f>AVERAGE(S11:S34)</f>
        <v>134.684</v>
      </c>
      <c r="T35" s="65">
        <f>SUM(T11:T34)</f>
        <v>134.684</v>
      </c>
      <c r="U35" s="104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27186</v>
      </c>
      <c r="AH35" s="67">
        <f>SUM(AH11:AH34)</f>
        <v>27186</v>
      </c>
      <c r="AI35" s="68">
        <f>$AH$35/$T35</f>
        <v>201.85025689762705</v>
      </c>
      <c r="AJ35" s="95"/>
      <c r="AK35" s="95"/>
      <c r="AL35" s="95"/>
      <c r="AM35" s="95"/>
      <c r="AN35" s="95"/>
      <c r="AO35" s="69"/>
      <c r="AP35" s="70">
        <f>AP34-AP10</f>
        <v>2596</v>
      </c>
      <c r="AQ35" s="71">
        <f>SUM(AQ11:AQ34)</f>
        <v>2596</v>
      </c>
      <c r="AR35" s="72">
        <f>AVERAGE(AR11:AR34)</f>
        <v>1.155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157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158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159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371" priority="36" operator="containsText" text="N/A">
      <formula>NOT(ISERROR(SEARCH("N/A",X11)))</formula>
    </cfRule>
    <cfRule type="cellIs" dxfId="1370" priority="49" operator="equal">
      <formula>0</formula>
    </cfRule>
  </conditionalFormatting>
  <conditionalFormatting sqref="AC11:AE34 X11:Y34 AA11:AA34">
    <cfRule type="cellIs" dxfId="1369" priority="48" operator="greaterThanOrEqual">
      <formula>1185</formula>
    </cfRule>
  </conditionalFormatting>
  <conditionalFormatting sqref="AC11:AE34 X11:Y34 AA11:AA34">
    <cfRule type="cellIs" dxfId="1368" priority="47" operator="between">
      <formula>0.1</formula>
      <formula>1184</formula>
    </cfRule>
  </conditionalFormatting>
  <conditionalFormatting sqref="X8">
    <cfRule type="cellIs" dxfId="1367" priority="46" operator="equal">
      <formula>0</formula>
    </cfRule>
  </conditionalFormatting>
  <conditionalFormatting sqref="X8">
    <cfRule type="cellIs" dxfId="1366" priority="45" operator="greaterThan">
      <formula>1179</formula>
    </cfRule>
  </conditionalFormatting>
  <conditionalFormatting sqref="X8">
    <cfRule type="cellIs" dxfId="1365" priority="44" operator="greaterThan">
      <formula>99</formula>
    </cfRule>
  </conditionalFormatting>
  <conditionalFormatting sqref="X8">
    <cfRule type="cellIs" dxfId="1364" priority="43" operator="greaterThan">
      <formula>0.99</formula>
    </cfRule>
  </conditionalFormatting>
  <conditionalFormatting sqref="AB8">
    <cfRule type="cellIs" dxfId="1363" priority="42" operator="equal">
      <formula>0</formula>
    </cfRule>
  </conditionalFormatting>
  <conditionalFormatting sqref="AB8">
    <cfRule type="cellIs" dxfId="1362" priority="41" operator="greaterThan">
      <formula>1179</formula>
    </cfRule>
  </conditionalFormatting>
  <conditionalFormatting sqref="AB8">
    <cfRule type="cellIs" dxfId="1361" priority="40" operator="greaterThan">
      <formula>99</formula>
    </cfRule>
  </conditionalFormatting>
  <conditionalFormatting sqref="AB8">
    <cfRule type="cellIs" dxfId="1360" priority="39" operator="greaterThan">
      <formula>0.99</formula>
    </cfRule>
  </conditionalFormatting>
  <conditionalFormatting sqref="AH11:AH31">
    <cfRule type="cellIs" dxfId="1359" priority="37" operator="greaterThan">
      <formula>$AH$8</formula>
    </cfRule>
    <cfRule type="cellIs" dxfId="1358" priority="38" operator="greaterThan">
      <formula>$AH$8</formula>
    </cfRule>
  </conditionalFormatting>
  <conditionalFormatting sqref="AB11:AB34">
    <cfRule type="containsText" dxfId="1357" priority="32" operator="containsText" text="N/A">
      <formula>NOT(ISERROR(SEARCH("N/A",AB11)))</formula>
    </cfRule>
    <cfRule type="cellIs" dxfId="1356" priority="35" operator="equal">
      <formula>0</formula>
    </cfRule>
  </conditionalFormatting>
  <conditionalFormatting sqref="AB11:AB34">
    <cfRule type="cellIs" dxfId="1355" priority="34" operator="greaterThanOrEqual">
      <formula>1185</formula>
    </cfRule>
  </conditionalFormatting>
  <conditionalFormatting sqref="AB11:AB34">
    <cfRule type="cellIs" dxfId="1354" priority="33" operator="between">
      <formula>0.1</formula>
      <formula>1184</formula>
    </cfRule>
  </conditionalFormatting>
  <conditionalFormatting sqref="AO11:AO34 AN11:AN35">
    <cfRule type="cellIs" dxfId="1353" priority="31" operator="equal">
      <formula>0</formula>
    </cfRule>
  </conditionalFormatting>
  <conditionalFormatting sqref="AO11:AO34 AN11:AN35">
    <cfRule type="cellIs" dxfId="1352" priority="30" operator="greaterThan">
      <formula>1179</formula>
    </cfRule>
  </conditionalFormatting>
  <conditionalFormatting sqref="AO11:AO34 AN11:AN35">
    <cfRule type="cellIs" dxfId="1351" priority="29" operator="greaterThan">
      <formula>99</formula>
    </cfRule>
  </conditionalFormatting>
  <conditionalFormatting sqref="AO11:AO34 AN11:AN35">
    <cfRule type="cellIs" dxfId="1350" priority="28" operator="greaterThan">
      <formula>0.99</formula>
    </cfRule>
  </conditionalFormatting>
  <conditionalFormatting sqref="AQ11:AQ34">
    <cfRule type="cellIs" dxfId="1349" priority="27" operator="equal">
      <formula>0</formula>
    </cfRule>
  </conditionalFormatting>
  <conditionalFormatting sqref="AQ11:AQ34">
    <cfRule type="cellIs" dxfId="1348" priority="26" operator="greaterThan">
      <formula>1179</formula>
    </cfRule>
  </conditionalFormatting>
  <conditionalFormatting sqref="AQ11:AQ34">
    <cfRule type="cellIs" dxfId="1347" priority="25" operator="greaterThan">
      <formula>99</formula>
    </cfRule>
  </conditionalFormatting>
  <conditionalFormatting sqref="AQ11:AQ34">
    <cfRule type="cellIs" dxfId="1346" priority="24" operator="greaterThan">
      <formula>0.99</formula>
    </cfRule>
  </conditionalFormatting>
  <conditionalFormatting sqref="Z11:Z34">
    <cfRule type="containsText" dxfId="1345" priority="20" operator="containsText" text="N/A">
      <formula>NOT(ISERROR(SEARCH("N/A",Z11)))</formula>
    </cfRule>
    <cfRule type="cellIs" dxfId="1344" priority="23" operator="equal">
      <formula>0</formula>
    </cfRule>
  </conditionalFormatting>
  <conditionalFormatting sqref="Z11:Z34">
    <cfRule type="cellIs" dxfId="1343" priority="22" operator="greaterThanOrEqual">
      <formula>1185</formula>
    </cfRule>
  </conditionalFormatting>
  <conditionalFormatting sqref="Z11:Z34">
    <cfRule type="cellIs" dxfId="1342" priority="21" operator="between">
      <formula>0.1</formula>
      <formula>1184</formula>
    </cfRule>
  </conditionalFormatting>
  <conditionalFormatting sqref="AJ11:AN35">
    <cfRule type="cellIs" dxfId="1341" priority="19" operator="equal">
      <formula>0</formula>
    </cfRule>
  </conditionalFormatting>
  <conditionalFormatting sqref="AJ11:AN35">
    <cfRule type="cellIs" dxfId="1340" priority="18" operator="greaterThan">
      <formula>1179</formula>
    </cfRule>
  </conditionalFormatting>
  <conditionalFormatting sqref="AJ11:AN35">
    <cfRule type="cellIs" dxfId="1339" priority="17" operator="greaterThan">
      <formula>99</formula>
    </cfRule>
  </conditionalFormatting>
  <conditionalFormatting sqref="AJ11:AN35">
    <cfRule type="cellIs" dxfId="1338" priority="16" operator="greaterThan">
      <formula>0.99</formula>
    </cfRule>
  </conditionalFormatting>
  <conditionalFormatting sqref="AP11:AP34">
    <cfRule type="cellIs" dxfId="1337" priority="15" operator="equal">
      <formula>0</formula>
    </cfRule>
  </conditionalFormatting>
  <conditionalFormatting sqref="AP11:AP34">
    <cfRule type="cellIs" dxfId="1336" priority="14" operator="greaterThan">
      <formula>1179</formula>
    </cfRule>
  </conditionalFormatting>
  <conditionalFormatting sqref="AP11:AP34">
    <cfRule type="cellIs" dxfId="1335" priority="13" operator="greaterThan">
      <formula>99</formula>
    </cfRule>
  </conditionalFormatting>
  <conditionalFormatting sqref="AP11:AP34">
    <cfRule type="cellIs" dxfId="1334" priority="12" operator="greaterThan">
      <formula>0.99</formula>
    </cfRule>
  </conditionalFormatting>
  <conditionalFormatting sqref="AH32:AH34">
    <cfRule type="cellIs" dxfId="1333" priority="10" operator="greaterThan">
      <formula>$AH$8</formula>
    </cfRule>
    <cfRule type="cellIs" dxfId="1332" priority="11" operator="greaterThan">
      <formula>$AH$8</formula>
    </cfRule>
  </conditionalFormatting>
  <conditionalFormatting sqref="AI11:AI34">
    <cfRule type="cellIs" dxfId="1331" priority="9" operator="greaterThan">
      <formula>$AI$8</formula>
    </cfRule>
  </conditionalFormatting>
  <conditionalFormatting sqref="AL32:AN34 AL11:AL34">
    <cfRule type="cellIs" dxfId="1330" priority="8" operator="equal">
      <formula>0</formula>
    </cfRule>
  </conditionalFormatting>
  <conditionalFormatting sqref="AL32:AN34 AL11:AL34">
    <cfRule type="cellIs" dxfId="1329" priority="7" operator="greaterThan">
      <formula>1179</formula>
    </cfRule>
  </conditionalFormatting>
  <conditionalFormatting sqref="AL32:AN34 AL11:AL34">
    <cfRule type="cellIs" dxfId="1328" priority="6" operator="greaterThan">
      <formula>99</formula>
    </cfRule>
  </conditionalFormatting>
  <conditionalFormatting sqref="AL32:AN34 AL11:AL34">
    <cfRule type="cellIs" dxfId="1327" priority="5" operator="greaterThan">
      <formula>0.99</formula>
    </cfRule>
  </conditionalFormatting>
  <conditionalFormatting sqref="AM16:AM34">
    <cfRule type="cellIs" dxfId="1326" priority="4" operator="equal">
      <formula>0</formula>
    </cfRule>
  </conditionalFormatting>
  <conditionalFormatting sqref="AM16:AM34">
    <cfRule type="cellIs" dxfId="1325" priority="3" operator="greaterThan">
      <formula>1179</formula>
    </cfRule>
  </conditionalFormatting>
  <conditionalFormatting sqref="AM16:AM34">
    <cfRule type="cellIs" dxfId="1324" priority="2" operator="greaterThan">
      <formula>99</formula>
    </cfRule>
  </conditionalFormatting>
  <conditionalFormatting sqref="AM16:AM34">
    <cfRule type="cellIs" dxfId="132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showGridLines="0" tabSelected="1" showWhiteSpace="0" zoomScaleNormal="100" workbookViewId="0">
      <selection activeCell="A35" sqref="A3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124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129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66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69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69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42643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26700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67" t="s">
        <v>51</v>
      </c>
      <c r="V9" s="167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65" t="s">
        <v>55</v>
      </c>
      <c r="AG9" s="165" t="s">
        <v>56</v>
      </c>
      <c r="AH9" s="201" t="s">
        <v>57</v>
      </c>
      <c r="AI9" s="21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199" t="s">
        <v>66</v>
      </c>
      <c r="AR9" s="167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195"/>
      <c r="I10" s="167" t="s">
        <v>75</v>
      </c>
      <c r="J10" s="167" t="s">
        <v>75</v>
      </c>
      <c r="K10" s="167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29'!Q34</f>
        <v>19345856</v>
      </c>
      <c r="R10" s="209"/>
      <c r="S10" s="210"/>
      <c r="T10" s="211"/>
      <c r="U10" s="167" t="s">
        <v>75</v>
      </c>
      <c r="V10" s="167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65"/>
      <c r="AG10" s="1">
        <f>'SEPT 29'!AG34</f>
        <v>50520378</v>
      </c>
      <c r="AH10" s="201"/>
      <c r="AI10" s="21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'SEPT 29'!AP34</f>
        <v>11293988</v>
      </c>
      <c r="AQ10" s="200"/>
      <c r="AR10" s="168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6</v>
      </c>
      <c r="E11" s="41">
        <f t="shared" ref="E11:E34" si="0">D11/1.42</f>
        <v>4.2253521126760569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135</v>
      </c>
      <c r="P11" s="103">
        <v>106</v>
      </c>
      <c r="Q11" s="103">
        <v>19350556</v>
      </c>
      <c r="R11" s="46">
        <f>IF(ISBLANK(Q11),"-",Q11-Q10)</f>
        <v>4700</v>
      </c>
      <c r="S11" s="47">
        <f>R11*24/1000</f>
        <v>112.8</v>
      </c>
      <c r="T11" s="47">
        <f>R11/1000</f>
        <v>4.7</v>
      </c>
      <c r="U11" s="104">
        <v>6.4</v>
      </c>
      <c r="V11" s="104">
        <f>U11</f>
        <v>6.4</v>
      </c>
      <c r="W11" s="105" t="s">
        <v>131</v>
      </c>
      <c r="X11" s="107">
        <v>0</v>
      </c>
      <c r="Y11" s="107">
        <v>0</v>
      </c>
      <c r="Z11" s="107">
        <v>1117</v>
      </c>
      <c r="AA11" s="107">
        <v>1185</v>
      </c>
      <c r="AB11" s="107">
        <v>1117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50521366</v>
      </c>
      <c r="AH11" s="49">
        <f>IF(ISBLANK(AG11),"-",AG11-AG10)</f>
        <v>988</v>
      </c>
      <c r="AI11" s="50">
        <f>AH11/T11</f>
        <v>210.21276595744681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11294298</v>
      </c>
      <c r="AQ11" s="107">
        <f t="shared" ref="AQ11:AQ34" si="1">AP11-AP10</f>
        <v>310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6</v>
      </c>
      <c r="E12" s="41">
        <f t="shared" si="0"/>
        <v>4.2253521126760569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118</v>
      </c>
      <c r="P12" s="103">
        <v>105</v>
      </c>
      <c r="Q12" s="103">
        <v>19354992</v>
      </c>
      <c r="R12" s="46">
        <f t="shared" ref="R12:R34" si="4">IF(ISBLANK(Q12),"-",Q12-Q11)</f>
        <v>4436</v>
      </c>
      <c r="S12" s="47">
        <f t="shared" ref="S12:S34" si="5">R12*24/1000</f>
        <v>106.464</v>
      </c>
      <c r="T12" s="47">
        <f t="shared" ref="T12:T34" si="6">R12/1000</f>
        <v>4.4359999999999999</v>
      </c>
      <c r="U12" s="104">
        <v>7.4</v>
      </c>
      <c r="V12" s="104">
        <f t="shared" ref="V12:V34" si="7">U12</f>
        <v>7.4</v>
      </c>
      <c r="W12" s="105" t="s">
        <v>131</v>
      </c>
      <c r="X12" s="107">
        <v>0</v>
      </c>
      <c r="Y12" s="107">
        <v>0</v>
      </c>
      <c r="Z12" s="107">
        <v>1096</v>
      </c>
      <c r="AA12" s="107">
        <v>1185</v>
      </c>
      <c r="AB12" s="107">
        <v>1096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50522284</v>
      </c>
      <c r="AH12" s="49">
        <f>IF(ISBLANK(AG12),"-",AG12-AG11)</f>
        <v>918</v>
      </c>
      <c r="AI12" s="50">
        <f t="shared" ref="AI12:AI34" si="8">AH12/T12</f>
        <v>206.94319206492335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11295398</v>
      </c>
      <c r="AQ12" s="107">
        <f>AP12-AP11</f>
        <v>1100</v>
      </c>
      <c r="AR12" s="110">
        <v>1.1200000000000001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7</v>
      </c>
      <c r="E13" s="41">
        <f t="shared" si="0"/>
        <v>4.9295774647887329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122</v>
      </c>
      <c r="P13" s="103">
        <v>103</v>
      </c>
      <c r="Q13" s="103">
        <v>19359436</v>
      </c>
      <c r="R13" s="46">
        <f t="shared" si="4"/>
        <v>4444</v>
      </c>
      <c r="S13" s="47">
        <f t="shared" si="5"/>
        <v>106.65600000000001</v>
      </c>
      <c r="T13" s="47">
        <f t="shared" si="6"/>
        <v>4.444</v>
      </c>
      <c r="U13" s="104">
        <v>8.1999999999999993</v>
      </c>
      <c r="V13" s="104">
        <f t="shared" si="7"/>
        <v>8.1999999999999993</v>
      </c>
      <c r="W13" s="105" t="s">
        <v>131</v>
      </c>
      <c r="X13" s="107">
        <v>0</v>
      </c>
      <c r="Y13" s="107">
        <v>0</v>
      </c>
      <c r="Z13" s="107">
        <v>1096</v>
      </c>
      <c r="AA13" s="107">
        <v>1185</v>
      </c>
      <c r="AB13" s="107">
        <v>1096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50523198</v>
      </c>
      <c r="AH13" s="49">
        <f>IF(ISBLANK(AG13),"-",AG13-AG12)</f>
        <v>914</v>
      </c>
      <c r="AI13" s="50">
        <f t="shared" si="8"/>
        <v>205.67056705670566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11296450</v>
      </c>
      <c r="AQ13" s="107">
        <f t="shared" si="1"/>
        <v>1052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7</v>
      </c>
      <c r="E14" s="41">
        <f t="shared" si="0"/>
        <v>4.9295774647887329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116</v>
      </c>
      <c r="P14" s="103">
        <v>106</v>
      </c>
      <c r="Q14" s="103">
        <v>19363726</v>
      </c>
      <c r="R14" s="46">
        <f t="shared" si="4"/>
        <v>4290</v>
      </c>
      <c r="S14" s="47">
        <f t="shared" si="5"/>
        <v>102.96</v>
      </c>
      <c r="T14" s="47">
        <f t="shared" si="6"/>
        <v>4.29</v>
      </c>
      <c r="U14" s="104">
        <v>9.5</v>
      </c>
      <c r="V14" s="104">
        <f t="shared" si="7"/>
        <v>9.5</v>
      </c>
      <c r="W14" s="105" t="s">
        <v>131</v>
      </c>
      <c r="X14" s="107">
        <v>0</v>
      </c>
      <c r="Y14" s="107">
        <v>0</v>
      </c>
      <c r="Z14" s="107">
        <v>1096</v>
      </c>
      <c r="AA14" s="107">
        <v>1185</v>
      </c>
      <c r="AB14" s="107">
        <v>1096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50524114</v>
      </c>
      <c r="AH14" s="49">
        <f t="shared" ref="AH14:AH34" si="9">IF(ISBLANK(AG14),"-",AG14-AG13)</f>
        <v>916</v>
      </c>
      <c r="AI14" s="50">
        <f t="shared" si="8"/>
        <v>213.51981351981351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11296670</v>
      </c>
      <c r="AQ14" s="107">
        <f>AP14-AP13</f>
        <v>220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213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7</v>
      </c>
      <c r="E15" s="41">
        <f t="shared" si="0"/>
        <v>4.9295774647887329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119</v>
      </c>
      <c r="P15" s="103">
        <v>117</v>
      </c>
      <c r="Q15" s="103">
        <v>19368016</v>
      </c>
      <c r="R15" s="46">
        <f t="shared" si="4"/>
        <v>4290</v>
      </c>
      <c r="S15" s="47">
        <f t="shared" si="5"/>
        <v>102.96</v>
      </c>
      <c r="T15" s="47">
        <f t="shared" si="6"/>
        <v>4.29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1096</v>
      </c>
      <c r="AA15" s="107">
        <v>1185</v>
      </c>
      <c r="AB15" s="107">
        <v>1096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50525032</v>
      </c>
      <c r="AH15" s="49">
        <f t="shared" si="9"/>
        <v>918</v>
      </c>
      <c r="AI15" s="50">
        <f t="shared" si="8"/>
        <v>213.98601398601397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</v>
      </c>
      <c r="AP15" s="107">
        <v>11296670</v>
      </c>
      <c r="AQ15" s="107">
        <f>AP15-AP14</f>
        <v>0</v>
      </c>
      <c r="AR15" s="51"/>
      <c r="AS15" s="52" t="s">
        <v>113</v>
      </c>
      <c r="AV15" s="39" t="s">
        <v>98</v>
      </c>
      <c r="AW15" s="39" t="s">
        <v>99</v>
      </c>
      <c r="AY15" s="80" t="s">
        <v>153</v>
      </c>
    </row>
    <row r="16" spans="2:51" x14ac:dyDescent="0.25">
      <c r="B16" s="40">
        <v>2.2083333333333299</v>
      </c>
      <c r="C16" s="40">
        <v>0.25</v>
      </c>
      <c r="D16" s="102">
        <v>7</v>
      </c>
      <c r="E16" s="41">
        <f t="shared" si="0"/>
        <v>4.9295774647887329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137</v>
      </c>
      <c r="P16" s="103">
        <v>132</v>
      </c>
      <c r="Q16" s="103">
        <v>19373636</v>
      </c>
      <c r="R16" s="46">
        <f t="shared" si="4"/>
        <v>5620</v>
      </c>
      <c r="S16" s="47">
        <f t="shared" si="5"/>
        <v>134.88</v>
      </c>
      <c r="T16" s="47">
        <f t="shared" si="6"/>
        <v>5.62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1188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50526088</v>
      </c>
      <c r="AH16" s="49">
        <f t="shared" si="9"/>
        <v>1056</v>
      </c>
      <c r="AI16" s="50">
        <f t="shared" si="8"/>
        <v>187.90035587188612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11296670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7</v>
      </c>
      <c r="E17" s="41">
        <f t="shared" si="0"/>
        <v>4.9295774647887329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142</v>
      </c>
      <c r="Q17" s="103">
        <v>19379608</v>
      </c>
      <c r="R17" s="46">
        <f t="shared" si="4"/>
        <v>5972</v>
      </c>
      <c r="S17" s="47">
        <f t="shared" si="5"/>
        <v>143.328</v>
      </c>
      <c r="T17" s="47">
        <f t="shared" si="6"/>
        <v>5.9720000000000004</v>
      </c>
      <c r="U17" s="104">
        <v>9.4</v>
      </c>
      <c r="V17" s="104">
        <f t="shared" si="7"/>
        <v>9.4</v>
      </c>
      <c r="W17" s="105" t="s">
        <v>127</v>
      </c>
      <c r="X17" s="107">
        <v>0</v>
      </c>
      <c r="Y17" s="107">
        <v>1006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50527270</v>
      </c>
      <c r="AH17" s="49">
        <f>IF(ISBLANK(AG17),"-",AG17-AG16)</f>
        <v>1182</v>
      </c>
      <c r="AI17" s="50">
        <f t="shared" si="8"/>
        <v>197.92364367046216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11296670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137</v>
      </c>
      <c r="Q18" s="103">
        <v>19385724</v>
      </c>
      <c r="R18" s="46">
        <f t="shared" si="4"/>
        <v>6116</v>
      </c>
      <c r="S18" s="47">
        <f t="shared" si="5"/>
        <v>146.78399999999999</v>
      </c>
      <c r="T18" s="47">
        <f t="shared" si="6"/>
        <v>6.1159999999999997</v>
      </c>
      <c r="U18" s="104">
        <v>8.8000000000000007</v>
      </c>
      <c r="V18" s="104">
        <f t="shared" si="7"/>
        <v>8.8000000000000007</v>
      </c>
      <c r="W18" s="105" t="s">
        <v>127</v>
      </c>
      <c r="X18" s="107">
        <v>0</v>
      </c>
      <c r="Y18" s="107">
        <v>1027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50528482</v>
      </c>
      <c r="AH18" s="49">
        <f>IF(ISBLANK(AG18),"-",AG18-AG17)</f>
        <v>1212</v>
      </c>
      <c r="AI18" s="50">
        <f t="shared" si="8"/>
        <v>198.16873773708306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11296670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134</v>
      </c>
      <c r="P19" s="103">
        <v>143</v>
      </c>
      <c r="Q19" s="103">
        <v>19391706</v>
      </c>
      <c r="R19" s="46">
        <f t="shared" si="4"/>
        <v>5982</v>
      </c>
      <c r="S19" s="47">
        <f t="shared" si="5"/>
        <v>143.56800000000001</v>
      </c>
      <c r="T19" s="47">
        <f t="shared" si="6"/>
        <v>5.9820000000000002</v>
      </c>
      <c r="U19" s="104">
        <v>8.1999999999999993</v>
      </c>
      <c r="V19" s="104">
        <f t="shared" si="7"/>
        <v>8.1999999999999993</v>
      </c>
      <c r="W19" s="105" t="s">
        <v>127</v>
      </c>
      <c r="X19" s="107">
        <v>0</v>
      </c>
      <c r="Y19" s="107">
        <v>1027</v>
      </c>
      <c r="Z19" s="107">
        <v>1187</v>
      </c>
      <c r="AA19" s="107">
        <v>1185</v>
      </c>
      <c r="AB19" s="107">
        <v>1188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50529672</v>
      </c>
      <c r="AH19" s="49">
        <f>IF(ISBLANK(AG19),"-",AG19-AG18)</f>
        <v>1190</v>
      </c>
      <c r="AI19" s="50">
        <f t="shared" si="8"/>
        <v>198.93012370444666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11296670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143</v>
      </c>
      <c r="Q20" s="103">
        <v>19398092</v>
      </c>
      <c r="R20" s="46">
        <f t="shared" si="4"/>
        <v>6386</v>
      </c>
      <c r="S20" s="47">
        <f t="shared" si="5"/>
        <v>153.26400000000001</v>
      </c>
      <c r="T20" s="47">
        <f t="shared" si="6"/>
        <v>6.3860000000000001</v>
      </c>
      <c r="U20" s="104">
        <v>7.7</v>
      </c>
      <c r="V20" s="104">
        <f t="shared" si="7"/>
        <v>7.7</v>
      </c>
      <c r="W20" s="105" t="s">
        <v>127</v>
      </c>
      <c r="X20" s="107">
        <v>0</v>
      </c>
      <c r="Y20" s="107">
        <v>1025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50530928</v>
      </c>
      <c r="AH20" s="49">
        <f>IF(ISBLANK(AG20),"-",AG20-AG19)</f>
        <v>1256</v>
      </c>
      <c r="AI20" s="50">
        <f t="shared" si="8"/>
        <v>196.6802380206702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11296670</v>
      </c>
      <c r="AQ20" s="107">
        <f t="shared" si="1"/>
        <v>0</v>
      </c>
      <c r="AR20" s="53">
        <v>1.2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133</v>
      </c>
      <c r="P21" s="103">
        <v>136</v>
      </c>
      <c r="Q21" s="103">
        <v>19404066</v>
      </c>
      <c r="R21" s="46">
        <f t="shared" si="4"/>
        <v>5974</v>
      </c>
      <c r="S21" s="47">
        <f t="shared" si="5"/>
        <v>143.376</v>
      </c>
      <c r="T21" s="47">
        <f t="shared" si="6"/>
        <v>5.9740000000000002</v>
      </c>
      <c r="U21" s="104">
        <v>7.2</v>
      </c>
      <c r="V21" s="104">
        <f t="shared" si="7"/>
        <v>7.2</v>
      </c>
      <c r="W21" s="105" t="s">
        <v>127</v>
      </c>
      <c r="X21" s="107">
        <v>0</v>
      </c>
      <c r="Y21" s="107">
        <v>1027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50532050</v>
      </c>
      <c r="AH21" s="49">
        <f t="shared" si="9"/>
        <v>1122</v>
      </c>
      <c r="AI21" s="50">
        <f t="shared" si="8"/>
        <v>187.81386006026113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11296670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138</v>
      </c>
      <c r="Q22" s="103">
        <v>19410428</v>
      </c>
      <c r="R22" s="46">
        <f t="shared" si="4"/>
        <v>6362</v>
      </c>
      <c r="S22" s="47">
        <f t="shared" si="5"/>
        <v>152.68799999999999</v>
      </c>
      <c r="T22" s="47">
        <f t="shared" si="6"/>
        <v>6.3620000000000001</v>
      </c>
      <c r="U22" s="104">
        <v>6.7</v>
      </c>
      <c r="V22" s="104">
        <f t="shared" si="7"/>
        <v>6.7</v>
      </c>
      <c r="W22" s="105" t="s">
        <v>127</v>
      </c>
      <c r="X22" s="107">
        <v>0</v>
      </c>
      <c r="Y22" s="107">
        <v>1026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50533274</v>
      </c>
      <c r="AH22" s="49">
        <f t="shared" si="9"/>
        <v>1224</v>
      </c>
      <c r="AI22" s="50">
        <f t="shared" si="8"/>
        <v>192.39232945614586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11296670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134</v>
      </c>
      <c r="Q23" s="103">
        <v>19416346</v>
      </c>
      <c r="R23" s="46">
        <f t="shared" si="4"/>
        <v>5918</v>
      </c>
      <c r="S23" s="47">
        <f t="shared" si="5"/>
        <v>142.03200000000001</v>
      </c>
      <c r="T23" s="47">
        <f t="shared" si="6"/>
        <v>5.9180000000000001</v>
      </c>
      <c r="U23" s="104">
        <v>6.3</v>
      </c>
      <c r="V23" s="104">
        <f t="shared" si="7"/>
        <v>6.3</v>
      </c>
      <c r="W23" s="105" t="s">
        <v>127</v>
      </c>
      <c r="X23" s="107">
        <v>0</v>
      </c>
      <c r="Y23" s="107">
        <v>1026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50534462</v>
      </c>
      <c r="AH23" s="49">
        <f t="shared" si="9"/>
        <v>1188</v>
      </c>
      <c r="AI23" s="50">
        <f t="shared" si="8"/>
        <v>200.74349442379182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11296670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132</v>
      </c>
      <c r="Q24" s="103">
        <v>19422077</v>
      </c>
      <c r="R24" s="46">
        <f t="shared" si="4"/>
        <v>5731</v>
      </c>
      <c r="S24" s="47">
        <f t="shared" si="5"/>
        <v>137.54400000000001</v>
      </c>
      <c r="T24" s="47">
        <f t="shared" si="6"/>
        <v>5.7309999999999999</v>
      </c>
      <c r="U24" s="104">
        <v>5.9</v>
      </c>
      <c r="V24" s="104">
        <f t="shared" si="7"/>
        <v>5.9</v>
      </c>
      <c r="W24" s="105" t="s">
        <v>127</v>
      </c>
      <c r="X24" s="107">
        <v>0</v>
      </c>
      <c r="Y24" s="107">
        <v>1026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50535625</v>
      </c>
      <c r="AH24" s="49">
        <f>IF(ISBLANK(AG24),"-",AG24-AG23)</f>
        <v>1163</v>
      </c>
      <c r="AI24" s="50">
        <f t="shared" si="8"/>
        <v>202.93142558017797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11296670</v>
      </c>
      <c r="AQ24" s="107">
        <f t="shared" si="1"/>
        <v>0</v>
      </c>
      <c r="AR24" s="53">
        <v>1.23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6</v>
      </c>
      <c r="E25" s="41">
        <f t="shared" si="0"/>
        <v>4.2253521126760569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135</v>
      </c>
      <c r="P25" s="103">
        <v>142</v>
      </c>
      <c r="Q25" s="103">
        <v>19427848</v>
      </c>
      <c r="R25" s="46">
        <f t="shared" si="4"/>
        <v>5771</v>
      </c>
      <c r="S25" s="47">
        <f t="shared" si="5"/>
        <v>138.50399999999999</v>
      </c>
      <c r="T25" s="47">
        <f t="shared" si="6"/>
        <v>5.7709999999999999</v>
      </c>
      <c r="U25" s="104">
        <v>5.6</v>
      </c>
      <c r="V25" s="104">
        <f t="shared" si="7"/>
        <v>5.6</v>
      </c>
      <c r="W25" s="105" t="s">
        <v>127</v>
      </c>
      <c r="X25" s="107">
        <v>0</v>
      </c>
      <c r="Y25" s="107">
        <v>1025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50536797</v>
      </c>
      <c r="AH25" s="49">
        <f t="shared" si="9"/>
        <v>1172</v>
      </c>
      <c r="AI25" s="50">
        <f t="shared" si="8"/>
        <v>203.08438745451394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11296670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6</v>
      </c>
      <c r="E26" s="41">
        <f t="shared" si="0"/>
        <v>4.2253521126760569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136</v>
      </c>
      <c r="P26" s="103">
        <v>138</v>
      </c>
      <c r="Q26" s="103">
        <v>19433646</v>
      </c>
      <c r="R26" s="46">
        <f t="shared" si="4"/>
        <v>5798</v>
      </c>
      <c r="S26" s="47">
        <f t="shared" si="5"/>
        <v>139.15199999999999</v>
      </c>
      <c r="T26" s="47">
        <f t="shared" si="6"/>
        <v>5.798</v>
      </c>
      <c r="U26" s="104">
        <v>5.3</v>
      </c>
      <c r="V26" s="104">
        <f t="shared" si="7"/>
        <v>5.3</v>
      </c>
      <c r="W26" s="105" t="s">
        <v>127</v>
      </c>
      <c r="X26" s="107">
        <v>0</v>
      </c>
      <c r="Y26" s="107">
        <v>1025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50537973</v>
      </c>
      <c r="AH26" s="49">
        <f t="shared" si="9"/>
        <v>1176</v>
      </c>
      <c r="AI26" s="50">
        <f t="shared" si="8"/>
        <v>202.8285615729562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11296670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6</v>
      </c>
      <c r="E27" s="41">
        <f t="shared" si="0"/>
        <v>4.2253521126760569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131</v>
      </c>
      <c r="P27" s="103">
        <v>135</v>
      </c>
      <c r="Q27" s="103">
        <v>19439409</v>
      </c>
      <c r="R27" s="46">
        <f t="shared" si="4"/>
        <v>5763</v>
      </c>
      <c r="S27" s="47">
        <f t="shared" si="5"/>
        <v>138.31200000000001</v>
      </c>
      <c r="T27" s="47">
        <f t="shared" si="6"/>
        <v>5.7629999999999999</v>
      </c>
      <c r="U27" s="104">
        <v>5.0999999999999996</v>
      </c>
      <c r="V27" s="104">
        <f t="shared" si="7"/>
        <v>5.0999999999999996</v>
      </c>
      <c r="W27" s="105" t="s">
        <v>127</v>
      </c>
      <c r="X27" s="107">
        <v>0</v>
      </c>
      <c r="Y27" s="107">
        <v>1025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50539143</v>
      </c>
      <c r="AH27" s="49">
        <f>IF(ISBLANK(AG27),"-",AG27-AG26)</f>
        <v>1170</v>
      </c>
      <c r="AI27" s="50">
        <f t="shared" si="8"/>
        <v>203.01926080166581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11296670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131</v>
      </c>
      <c r="P28" s="103">
        <v>139</v>
      </c>
      <c r="Q28" s="103">
        <v>19445207</v>
      </c>
      <c r="R28" s="46">
        <f t="shared" si="4"/>
        <v>5798</v>
      </c>
      <c r="S28" s="47">
        <f t="shared" si="5"/>
        <v>139.15199999999999</v>
      </c>
      <c r="T28" s="47">
        <f t="shared" si="6"/>
        <v>5.798</v>
      </c>
      <c r="U28" s="104">
        <v>4.7</v>
      </c>
      <c r="V28" s="104">
        <f t="shared" si="7"/>
        <v>4.7</v>
      </c>
      <c r="W28" s="105" t="s">
        <v>127</v>
      </c>
      <c r="X28" s="107">
        <v>0</v>
      </c>
      <c r="Y28" s="107">
        <v>1016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50540316</v>
      </c>
      <c r="AH28" s="49">
        <f t="shared" si="9"/>
        <v>1173</v>
      </c>
      <c r="AI28" s="50">
        <f t="shared" si="8"/>
        <v>202.31114177302518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11296670</v>
      </c>
      <c r="AQ28" s="107">
        <f t="shared" si="1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130</v>
      </c>
      <c r="P29" s="103">
        <v>130</v>
      </c>
      <c r="Q29" s="103">
        <v>19450855</v>
      </c>
      <c r="R29" s="46">
        <f t="shared" si="4"/>
        <v>5648</v>
      </c>
      <c r="S29" s="47">
        <f t="shared" si="5"/>
        <v>135.55199999999999</v>
      </c>
      <c r="T29" s="47">
        <f t="shared" si="6"/>
        <v>5.6479999999999997</v>
      </c>
      <c r="U29" s="104">
        <v>4.4000000000000004</v>
      </c>
      <c r="V29" s="104">
        <f t="shared" si="7"/>
        <v>4.4000000000000004</v>
      </c>
      <c r="W29" s="105" t="s">
        <v>127</v>
      </c>
      <c r="X29" s="107">
        <v>0</v>
      </c>
      <c r="Y29" s="107">
        <v>1016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50541481</v>
      </c>
      <c r="AH29" s="49">
        <f t="shared" si="9"/>
        <v>1165</v>
      </c>
      <c r="AI29" s="50">
        <f t="shared" si="8"/>
        <v>206.26770538243628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11296670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130</v>
      </c>
      <c r="P30" s="103">
        <v>140</v>
      </c>
      <c r="Q30" s="103">
        <v>19456491</v>
      </c>
      <c r="R30" s="46">
        <f t="shared" si="4"/>
        <v>5636</v>
      </c>
      <c r="S30" s="47">
        <f t="shared" si="5"/>
        <v>135.26400000000001</v>
      </c>
      <c r="T30" s="47">
        <f t="shared" si="6"/>
        <v>5.6360000000000001</v>
      </c>
      <c r="U30" s="104">
        <v>4.0999999999999996</v>
      </c>
      <c r="V30" s="104">
        <f t="shared" si="7"/>
        <v>4.0999999999999996</v>
      </c>
      <c r="W30" s="105" t="s">
        <v>127</v>
      </c>
      <c r="X30" s="107">
        <v>0</v>
      </c>
      <c r="Y30" s="107">
        <v>1014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50542640</v>
      </c>
      <c r="AH30" s="49">
        <f t="shared" si="9"/>
        <v>1159</v>
      </c>
      <c r="AI30" s="50">
        <f t="shared" si="8"/>
        <v>205.64229950319375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11296670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127</v>
      </c>
      <c r="P31" s="103">
        <v>125</v>
      </c>
      <c r="Q31" s="103">
        <v>19462008</v>
      </c>
      <c r="R31" s="46">
        <f t="shared" si="4"/>
        <v>5517</v>
      </c>
      <c r="S31" s="47">
        <f t="shared" si="5"/>
        <v>132.40799999999999</v>
      </c>
      <c r="T31" s="47">
        <f t="shared" si="6"/>
        <v>5.5170000000000003</v>
      </c>
      <c r="U31" s="104">
        <v>3.9</v>
      </c>
      <c r="V31" s="104">
        <f t="shared" si="7"/>
        <v>3.9</v>
      </c>
      <c r="W31" s="105" t="s">
        <v>127</v>
      </c>
      <c r="X31" s="107">
        <v>0</v>
      </c>
      <c r="Y31" s="107">
        <v>1035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50543796</v>
      </c>
      <c r="AH31" s="49">
        <f t="shared" si="9"/>
        <v>1156</v>
      </c>
      <c r="AI31" s="50">
        <f t="shared" si="8"/>
        <v>209.53416711981149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11296670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129</v>
      </c>
      <c r="P32" s="103">
        <v>130</v>
      </c>
      <c r="Q32" s="103">
        <v>19467592</v>
      </c>
      <c r="R32" s="46">
        <f t="shared" si="4"/>
        <v>5584</v>
      </c>
      <c r="S32" s="47">
        <f t="shared" si="5"/>
        <v>134.01599999999999</v>
      </c>
      <c r="T32" s="47">
        <f t="shared" si="6"/>
        <v>5.5839999999999996</v>
      </c>
      <c r="U32" s="104">
        <v>3.7</v>
      </c>
      <c r="V32" s="104">
        <f t="shared" si="7"/>
        <v>3.7</v>
      </c>
      <c r="W32" s="105" t="s">
        <v>127</v>
      </c>
      <c r="X32" s="107">
        <v>0</v>
      </c>
      <c r="Y32" s="107">
        <v>1014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50544958</v>
      </c>
      <c r="AH32" s="49">
        <f t="shared" si="9"/>
        <v>1162</v>
      </c>
      <c r="AI32" s="50">
        <f t="shared" si="8"/>
        <v>208.09455587392551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11296670</v>
      </c>
      <c r="AQ32" s="107">
        <f t="shared" si="1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134</v>
      </c>
      <c r="P33" s="103">
        <v>125</v>
      </c>
      <c r="Q33" s="103">
        <v>19472622</v>
      </c>
      <c r="R33" s="46">
        <f t="shared" si="4"/>
        <v>5030</v>
      </c>
      <c r="S33" s="47">
        <f t="shared" si="5"/>
        <v>120.72</v>
      </c>
      <c r="T33" s="47">
        <f t="shared" si="6"/>
        <v>5.03</v>
      </c>
      <c r="U33" s="104">
        <v>3.9</v>
      </c>
      <c r="V33" s="104">
        <f t="shared" si="7"/>
        <v>3.9</v>
      </c>
      <c r="W33" s="105" t="s">
        <v>131</v>
      </c>
      <c r="X33" s="107">
        <v>0</v>
      </c>
      <c r="Y33" s="107">
        <v>0</v>
      </c>
      <c r="Z33" s="107">
        <v>1186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50546004</v>
      </c>
      <c r="AH33" s="49">
        <f t="shared" si="9"/>
        <v>1046</v>
      </c>
      <c r="AI33" s="50">
        <f t="shared" si="8"/>
        <v>207.95228628230615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11296868</v>
      </c>
      <c r="AQ33" s="107">
        <f t="shared" si="1"/>
        <v>198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6</v>
      </c>
      <c r="E34" s="41">
        <f t="shared" si="0"/>
        <v>4.2253521126760569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139</v>
      </c>
      <c r="P34" s="103">
        <v>110</v>
      </c>
      <c r="Q34" s="103">
        <v>19477894</v>
      </c>
      <c r="R34" s="46">
        <f t="shared" si="4"/>
        <v>5272</v>
      </c>
      <c r="S34" s="47">
        <f t="shared" si="5"/>
        <v>126.52800000000001</v>
      </c>
      <c r="T34" s="47">
        <f t="shared" si="6"/>
        <v>5.2720000000000002</v>
      </c>
      <c r="U34" s="104">
        <v>4.8</v>
      </c>
      <c r="V34" s="104">
        <f t="shared" si="7"/>
        <v>4.8</v>
      </c>
      <c r="W34" s="105" t="s">
        <v>131</v>
      </c>
      <c r="X34" s="107">
        <v>0</v>
      </c>
      <c r="Y34" s="107">
        <v>0</v>
      </c>
      <c r="Z34" s="107">
        <v>1137</v>
      </c>
      <c r="AA34" s="107">
        <v>1185</v>
      </c>
      <c r="AB34" s="107">
        <v>1137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50547078</v>
      </c>
      <c r="AH34" s="49">
        <f t="shared" si="9"/>
        <v>1074</v>
      </c>
      <c r="AI34" s="50">
        <f t="shared" si="8"/>
        <v>203.71775417298937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11297673</v>
      </c>
      <c r="AQ34" s="107">
        <f t="shared" si="1"/>
        <v>805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132038</v>
      </c>
      <c r="S35" s="65">
        <f>AVERAGE(S11:S34)</f>
        <v>132.03799999999998</v>
      </c>
      <c r="T35" s="65">
        <f>SUM(T11:T34)</f>
        <v>132.03799999999998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26700</v>
      </c>
      <c r="AH35" s="67">
        <f>SUM(AH11:AH34)</f>
        <v>26700</v>
      </c>
      <c r="AI35" s="68">
        <f>$AH$35/$T35</f>
        <v>202.21451400354445</v>
      </c>
      <c r="AJ35" s="95"/>
      <c r="AK35" s="95"/>
      <c r="AL35" s="95"/>
      <c r="AM35" s="95"/>
      <c r="AN35" s="95"/>
      <c r="AO35" s="69"/>
      <c r="AP35" s="70">
        <f>AP34-AP10</f>
        <v>3685</v>
      </c>
      <c r="AQ35" s="71">
        <f>SUM(AQ11:AQ34)</f>
        <v>3685</v>
      </c>
      <c r="AR35" s="72">
        <f>AVERAGE(AR11:AR34)</f>
        <v>1.18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238</v>
      </c>
      <c r="C44" s="99"/>
      <c r="D44" s="99"/>
      <c r="E44" s="99"/>
      <c r="F44" s="99"/>
      <c r="G44" s="9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99"/>
      <c r="D45" s="99"/>
      <c r="E45" s="99"/>
      <c r="F45" s="99"/>
      <c r="G45" s="9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99"/>
      <c r="D46" s="99"/>
      <c r="E46" s="99"/>
      <c r="F46" s="99"/>
      <c r="G46" s="99"/>
      <c r="H46" s="9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140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3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239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32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1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32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1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1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1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1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1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8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1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3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1:51" x14ac:dyDescent="0.25">
      <c r="B56" s="81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1:51" x14ac:dyDescent="0.25">
      <c r="B57" s="81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1:51" x14ac:dyDescent="0.25">
      <c r="B58" s="81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1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1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1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1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1:51" x14ac:dyDescent="0.25">
      <c r="B63" s="130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1:51" x14ac:dyDescent="0.25">
      <c r="A64" s="98"/>
      <c r="B64" s="116"/>
      <c r="C64" s="115"/>
      <c r="D64" s="109"/>
      <c r="E64" s="115"/>
      <c r="F64" s="115"/>
      <c r="G64" s="99"/>
      <c r="H64" s="99"/>
      <c r="I64" s="99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1"/>
      <c r="U64" s="79"/>
      <c r="V64" s="79"/>
      <c r="AS64" s="94"/>
      <c r="AT64" s="94"/>
      <c r="AU64" s="94"/>
      <c r="AV64" s="94"/>
      <c r="AW64" s="94"/>
      <c r="AX64" s="94"/>
      <c r="AY64" s="94"/>
    </row>
    <row r="65" spans="1:51" x14ac:dyDescent="0.25">
      <c r="A65" s="98"/>
      <c r="B65" s="117"/>
      <c r="C65" s="118"/>
      <c r="D65" s="119"/>
      <c r="E65" s="118"/>
      <c r="F65" s="118"/>
      <c r="G65" s="118"/>
      <c r="H65" s="118"/>
      <c r="I65" s="118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1"/>
      <c r="U65" s="122"/>
      <c r="V65" s="122"/>
      <c r="AS65" s="94"/>
      <c r="AT65" s="94"/>
      <c r="AU65" s="94"/>
      <c r="AV65" s="94"/>
      <c r="AW65" s="94"/>
      <c r="AX65" s="94"/>
      <c r="AY65" s="94"/>
    </row>
    <row r="66" spans="1:51" x14ac:dyDescent="0.25">
      <c r="A66" s="98"/>
      <c r="B66" s="117"/>
      <c r="C66" s="118"/>
      <c r="D66" s="119"/>
      <c r="E66" s="118"/>
      <c r="F66" s="118"/>
      <c r="G66" s="118"/>
      <c r="H66" s="118"/>
      <c r="I66" s="118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1"/>
      <c r="U66" s="122"/>
      <c r="V66" s="122"/>
      <c r="AS66" s="94"/>
      <c r="AT66" s="94"/>
      <c r="AU66" s="94"/>
      <c r="AV66" s="94"/>
      <c r="AW66" s="94"/>
      <c r="AX66" s="94"/>
      <c r="AY66" s="94"/>
    </row>
    <row r="67" spans="1:51" x14ac:dyDescent="0.25">
      <c r="A67" s="98"/>
      <c r="B67" s="117"/>
      <c r="C67" s="118"/>
      <c r="D67" s="119"/>
      <c r="E67" s="118"/>
      <c r="F67" s="118"/>
      <c r="G67" s="118"/>
      <c r="H67" s="118"/>
      <c r="I67" s="118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1"/>
      <c r="U67" s="122"/>
      <c r="V67" s="122"/>
      <c r="AS67" s="94"/>
      <c r="AT67" s="94"/>
      <c r="AU67" s="94"/>
      <c r="AV67" s="94"/>
      <c r="AW67" s="94"/>
      <c r="AX67" s="94"/>
      <c r="AY67" s="94"/>
    </row>
    <row r="68" spans="1:51" x14ac:dyDescent="0.25">
      <c r="O68" s="12"/>
      <c r="P68" s="96"/>
      <c r="Q68" s="96"/>
      <c r="AS68" s="94"/>
      <c r="AT68" s="94"/>
      <c r="AU68" s="94"/>
      <c r="AV68" s="94"/>
      <c r="AW68" s="94"/>
      <c r="AX68" s="94"/>
      <c r="AY68" s="94"/>
    </row>
    <row r="69" spans="1:51" x14ac:dyDescent="0.25">
      <c r="O69" s="12"/>
      <c r="P69" s="96"/>
      <c r="Q69" s="96"/>
      <c r="AS69" s="94"/>
      <c r="AT69" s="94"/>
      <c r="AU69" s="94"/>
      <c r="AV69" s="94"/>
      <c r="AW69" s="94"/>
      <c r="AX69" s="94"/>
      <c r="AY69" s="94"/>
    </row>
    <row r="70" spans="1:51" x14ac:dyDescent="0.25">
      <c r="O70" s="12"/>
      <c r="P70" s="96"/>
      <c r="Q70" s="96"/>
      <c r="AS70" s="94"/>
      <c r="AT70" s="94"/>
      <c r="AU70" s="94"/>
      <c r="AV70" s="94"/>
      <c r="AW70" s="94"/>
      <c r="AX70" s="94"/>
      <c r="AY70" s="94"/>
    </row>
    <row r="71" spans="1:51" x14ac:dyDescent="0.25">
      <c r="O71" s="12"/>
      <c r="P71" s="96"/>
      <c r="Q71" s="96"/>
      <c r="R71" s="96"/>
      <c r="S71" s="96"/>
      <c r="AS71" s="94"/>
      <c r="AT71" s="94"/>
      <c r="AU71" s="94"/>
      <c r="AV71" s="94"/>
      <c r="AW71" s="94"/>
      <c r="AX71" s="94"/>
      <c r="AY71" s="94"/>
    </row>
    <row r="72" spans="1:51" x14ac:dyDescent="0.25">
      <c r="O72" s="12"/>
      <c r="P72" s="96"/>
      <c r="Q72" s="96"/>
      <c r="R72" s="96"/>
      <c r="S72" s="96"/>
      <c r="T72" s="96"/>
      <c r="AS72" s="94"/>
      <c r="AT72" s="94"/>
      <c r="AU72" s="94"/>
      <c r="AV72" s="94"/>
      <c r="AW72" s="94"/>
      <c r="AX72" s="94"/>
      <c r="AY72" s="94"/>
    </row>
    <row r="73" spans="1:51" x14ac:dyDescent="0.25">
      <c r="O73" s="12"/>
      <c r="P73" s="96"/>
      <c r="Q73" s="96"/>
      <c r="R73" s="96"/>
      <c r="S73" s="96"/>
      <c r="T73" s="96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T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96"/>
      <c r="Q75" s="96"/>
      <c r="R75" s="96"/>
      <c r="S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R76" s="96"/>
      <c r="S76" s="96"/>
      <c r="T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T77" s="96"/>
      <c r="U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T78" s="96"/>
      <c r="U78" s="96"/>
      <c r="AS78" s="94"/>
      <c r="AT78" s="94"/>
      <c r="AU78" s="94"/>
      <c r="AV78" s="94"/>
      <c r="AW78" s="94"/>
      <c r="AX78" s="94"/>
      <c r="AY78" s="94"/>
    </row>
    <row r="90" spans="45:51" x14ac:dyDescent="0.25">
      <c r="AS90" s="94"/>
      <c r="AT90" s="94"/>
      <c r="AU90" s="94"/>
      <c r="AV90" s="94"/>
      <c r="AW90" s="94"/>
      <c r="AX90" s="94"/>
      <c r="AY90" s="94"/>
    </row>
  </sheetData>
  <protectedRanges>
    <protectedRange sqref="S64:T6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64:R67" name="Range2_12_1_6_1_1"/>
    <protectedRange sqref="L64:M67" name="Range2_2_12_1_7_1_1"/>
    <protectedRange sqref="AS11:AS15" name="Range1_4_1_1_1_1"/>
    <protectedRange sqref="J11:J15 J26:J34" name="Range1_1_2_1_10_1_1_1_1"/>
    <protectedRange sqref="S38:S40 S42:S63" name="Range2_12_3_1_1_1_1"/>
    <protectedRange sqref="D38:H38 N51:R63 N38:R40 N42:R46" name="Range2_12_1_3_1_1_1_1"/>
    <protectedRange sqref="I38:M38 E51:M63 E42:M46 E39:M40" name="Range2_2_12_1_6_1_1_1_1"/>
    <protectedRange sqref="D51:D63 D39:D40 D42:D46" name="Range2_1_1_1_1_11_1_1_1_1_1_1"/>
    <protectedRange sqref="C51:C63 C39:C40 C42:C46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64:K67" name="Range2_2_12_1_4_1_1_1_1_1_1_1_1_1_1_1_1_1_1_1"/>
    <protectedRange sqref="I64:I67" name="Range2_2_12_1_7_1_1_2_2_1_2"/>
    <protectedRange sqref="F64:H67" name="Range2_2_12_1_3_1_2_1_1_1_1_2_1_1_1_1_1_1_1_1_1_1_1"/>
    <protectedRange sqref="E64:E6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N50:R50" name="Range2_12_1_3_1_1_1_1_2_1_2_2_2_2_2_2_2_2_2"/>
    <protectedRange sqref="I50:M50" name="Range2_2_12_1_6_1_1_1_1_3_1_2_2_2_3_2_2_2_2_2"/>
    <protectedRange sqref="E50:H50" name="Range2_2_12_1_6_1_1_1_1_2_2_1_2_2_2_2_2_2_2_2_2"/>
    <protectedRange sqref="D50" name="Range2_1_1_1_1_11_1_1_1_1_1_1_2_2_1_2_2_2_2_2_2_2_2_2"/>
    <protectedRange sqref="C50" name="Range2_1_2_1_1_1_1_1_2_1_2_1_2_2_2_2_2_2_2_2_2_2"/>
    <protectedRange sqref="N49:R49" name="Range2_12_1_3_1_1_1_1_2_1_2_2_2_2_2_2_2_2_2_2"/>
    <protectedRange sqref="I49:M49" name="Range2_2_12_1_6_1_1_1_1_3_1_2_2_2_3_2_2_2_2_2_2"/>
    <protectedRange sqref="E49:H49" name="Range2_2_12_1_6_1_1_1_1_2_2_1_2_2_2_2_2_2_2_2_2_2"/>
    <protectedRange sqref="D49" name="Range2_1_1_1_1_11_1_1_1_1_1_1_2_2_1_2_2_2_2_2_2_2_2_2_2"/>
    <protectedRange sqref="N48:R48" name="Range2_12_1_3_1_1_1_1_2_1_2_2_2_2_2_2_3_2_2_2_2_2_2"/>
    <protectedRange sqref="I48:M48" name="Range2_2_12_1_6_1_1_1_1_3_1_2_2_2_3_2_2_3_2_2_2_2_2_2"/>
    <protectedRange sqref="G48:H48" name="Range2_2_12_1_6_1_1_1_1_2_2_1_2_2_2_2_2_2_3_2_2_2_2_2_2"/>
    <protectedRange sqref="E48:F48" name="Range2_2_12_1_6_1_1_1_1_3_1_2_2_2_1_2_2_2_2_2_2_2_2_2_2_2_2_2"/>
    <protectedRange sqref="D48" name="Range2_1_1_1_1_11_1_1_1_1_1_1_3_1_2_2_2_1_2_2_2_2_2_2_2_2_2_2_2_2_2"/>
    <protectedRange sqref="N47:R47" name="Range2_12_1_3_1_1_1_1_2_1_2_2_2_2_2_2_3_2_2_2_2_2_2_2_2"/>
    <protectedRange sqref="I47:M47" name="Range2_2_12_1_6_1_1_1_1_3_1_2_2_2_3_2_2_3_2_2_2_2_2_2_2_2"/>
    <protectedRange sqref="G47:H47" name="Range2_2_12_1_6_1_1_1_1_2_2_1_2_2_2_2_2_2_3_2_2_2_2_2_2_2_2"/>
    <protectedRange sqref="E47:F47" name="Range2_2_12_1_6_1_1_1_1_3_1_2_2_2_1_2_2_2_2_2_2_2_2_2_2_2_2_2_2_2"/>
    <protectedRange sqref="D47" name="Range2_1_1_1_1_11_1_1_1_1_1_1_3_1_2_2_2_1_2_2_2_2_2_2_2_2_2_2_2_2_2_2_2"/>
    <protectedRange sqref="C49" name="Range2_1_2_1_1_1_1_1_2_1_2_1_2_2_2_2_2_2_2_2_2_2_2"/>
    <protectedRange sqref="C48" name="Range2_1_2_1_1_1_1_1_3_1_2_2_1_2_1_2_2_2_2_2_2_2_2_2_2_2_2_2_2"/>
    <protectedRange sqref="C47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48" priority="36" operator="containsText" text="N/A">
      <formula>NOT(ISERROR(SEARCH("N/A",X11)))</formula>
    </cfRule>
    <cfRule type="cellIs" dxfId="47" priority="49" operator="equal">
      <formula>0</formula>
    </cfRule>
  </conditionalFormatting>
  <conditionalFormatting sqref="AC11:AE34 X11:Y34 AA11:AA34">
    <cfRule type="cellIs" dxfId="46" priority="48" operator="greaterThanOrEqual">
      <formula>1185</formula>
    </cfRule>
  </conditionalFormatting>
  <conditionalFormatting sqref="AC11:AE34 X11:Y34 AA11:AA34">
    <cfRule type="cellIs" dxfId="45" priority="47" operator="between">
      <formula>0.1</formula>
      <formula>1184</formula>
    </cfRule>
  </conditionalFormatting>
  <conditionalFormatting sqref="X8">
    <cfRule type="cellIs" dxfId="44" priority="46" operator="equal">
      <formula>0</formula>
    </cfRule>
  </conditionalFormatting>
  <conditionalFormatting sqref="X8">
    <cfRule type="cellIs" dxfId="43" priority="45" operator="greaterThan">
      <formula>1179</formula>
    </cfRule>
  </conditionalFormatting>
  <conditionalFormatting sqref="X8">
    <cfRule type="cellIs" dxfId="42" priority="44" operator="greaterThan">
      <formula>99</formula>
    </cfRule>
  </conditionalFormatting>
  <conditionalFormatting sqref="X8">
    <cfRule type="cellIs" dxfId="41" priority="43" operator="greaterThan">
      <formula>0.99</formula>
    </cfRule>
  </conditionalFormatting>
  <conditionalFormatting sqref="AB8">
    <cfRule type="cellIs" dxfId="40" priority="42" operator="equal">
      <formula>0</formula>
    </cfRule>
  </conditionalFormatting>
  <conditionalFormatting sqref="AB8">
    <cfRule type="cellIs" dxfId="39" priority="41" operator="greaterThan">
      <formula>1179</formula>
    </cfRule>
  </conditionalFormatting>
  <conditionalFormatting sqref="AB8">
    <cfRule type="cellIs" dxfId="38" priority="40" operator="greaterThan">
      <formula>99</formula>
    </cfRule>
  </conditionalFormatting>
  <conditionalFormatting sqref="AB8">
    <cfRule type="cellIs" dxfId="37" priority="39" operator="greaterThan">
      <formula>0.99</formula>
    </cfRule>
  </conditionalFormatting>
  <conditionalFormatting sqref="AH11:AH31">
    <cfRule type="cellIs" dxfId="36" priority="37" operator="greaterThan">
      <formula>$AH$8</formula>
    </cfRule>
    <cfRule type="cellIs" dxfId="35" priority="38" operator="greaterThan">
      <formula>$AH$8</formula>
    </cfRule>
  </conditionalFormatting>
  <conditionalFormatting sqref="AB11:AB34">
    <cfRule type="containsText" dxfId="34" priority="32" operator="containsText" text="N/A">
      <formula>NOT(ISERROR(SEARCH("N/A",AB11)))</formula>
    </cfRule>
    <cfRule type="cellIs" dxfId="33" priority="35" operator="equal">
      <formula>0</formula>
    </cfRule>
  </conditionalFormatting>
  <conditionalFormatting sqref="AB11:AB34">
    <cfRule type="cellIs" dxfId="32" priority="34" operator="greaterThanOrEqual">
      <formula>1185</formula>
    </cfRule>
  </conditionalFormatting>
  <conditionalFormatting sqref="AB11:AB34">
    <cfRule type="cellIs" dxfId="31" priority="33" operator="between">
      <formula>0.1</formula>
      <formula>1184</formula>
    </cfRule>
  </conditionalFormatting>
  <conditionalFormatting sqref="AN11:AO11 AN12:AN35 AO12:AO34">
    <cfRule type="cellIs" dxfId="30" priority="31" operator="equal">
      <formula>0</formula>
    </cfRule>
  </conditionalFormatting>
  <conditionalFormatting sqref="AN11:AO11 AN12:AN35 AO12:AO34">
    <cfRule type="cellIs" dxfId="29" priority="30" operator="greaterThan">
      <formula>1179</formula>
    </cfRule>
  </conditionalFormatting>
  <conditionalFormatting sqref="AN11:AO11 AN12:AN35 AO12:AO34">
    <cfRule type="cellIs" dxfId="28" priority="29" operator="greaterThan">
      <formula>99</formula>
    </cfRule>
  </conditionalFormatting>
  <conditionalFormatting sqref="AN11:AO11 AN12:AN35 AO12:AO34">
    <cfRule type="cellIs" dxfId="27" priority="28" operator="greaterThan">
      <formula>0.99</formula>
    </cfRule>
  </conditionalFormatting>
  <conditionalFormatting sqref="AQ11:AQ34">
    <cfRule type="cellIs" dxfId="26" priority="27" operator="equal">
      <formula>0</formula>
    </cfRule>
  </conditionalFormatting>
  <conditionalFormatting sqref="AQ11:AQ34">
    <cfRule type="cellIs" dxfId="25" priority="26" operator="greaterThan">
      <formula>1179</formula>
    </cfRule>
  </conditionalFormatting>
  <conditionalFormatting sqref="AQ11:AQ34">
    <cfRule type="cellIs" dxfId="24" priority="25" operator="greaterThan">
      <formula>99</formula>
    </cfRule>
  </conditionalFormatting>
  <conditionalFormatting sqref="AQ11:AQ34">
    <cfRule type="cellIs" dxfId="23" priority="24" operator="greaterThan">
      <formula>0.99</formula>
    </cfRule>
  </conditionalFormatting>
  <conditionalFormatting sqref="Z11:Z34">
    <cfRule type="containsText" dxfId="22" priority="20" operator="containsText" text="N/A">
      <formula>NOT(ISERROR(SEARCH("N/A",Z11)))</formula>
    </cfRule>
    <cfRule type="cellIs" dxfId="21" priority="23" operator="equal">
      <formula>0</formula>
    </cfRule>
  </conditionalFormatting>
  <conditionalFormatting sqref="Z11:Z34">
    <cfRule type="cellIs" dxfId="20" priority="22" operator="greaterThanOrEqual">
      <formula>1185</formula>
    </cfRule>
  </conditionalFormatting>
  <conditionalFormatting sqref="Z11:Z34">
    <cfRule type="cellIs" dxfId="19" priority="21" operator="between">
      <formula>0.1</formula>
      <formula>1184</formula>
    </cfRule>
  </conditionalFormatting>
  <conditionalFormatting sqref="AJ11:AN35">
    <cfRule type="cellIs" dxfId="18" priority="19" operator="equal">
      <formula>0</formula>
    </cfRule>
  </conditionalFormatting>
  <conditionalFormatting sqref="AJ11:AN35">
    <cfRule type="cellIs" dxfId="17" priority="18" operator="greaterThan">
      <formula>1179</formula>
    </cfRule>
  </conditionalFormatting>
  <conditionalFormatting sqref="AJ11:AN35">
    <cfRule type="cellIs" dxfId="16" priority="17" operator="greaterThan">
      <formula>99</formula>
    </cfRule>
  </conditionalFormatting>
  <conditionalFormatting sqref="AJ11:AN35">
    <cfRule type="cellIs" dxfId="15" priority="16" operator="greaterThan">
      <formula>0.99</formula>
    </cfRule>
  </conditionalFormatting>
  <conditionalFormatting sqref="AP11:AP34">
    <cfRule type="cellIs" dxfId="14" priority="15" operator="equal">
      <formula>0</formula>
    </cfRule>
  </conditionalFormatting>
  <conditionalFormatting sqref="AP11:AP34">
    <cfRule type="cellIs" dxfId="13" priority="14" operator="greaterThan">
      <formula>1179</formula>
    </cfRule>
  </conditionalFormatting>
  <conditionalFormatting sqref="AP11:AP34">
    <cfRule type="cellIs" dxfId="12" priority="13" operator="greaterThan">
      <formula>99</formula>
    </cfRule>
  </conditionalFormatting>
  <conditionalFormatting sqref="AP11:AP34">
    <cfRule type="cellIs" dxfId="11" priority="12" operator="greaterThan">
      <formula>0.99</formula>
    </cfRule>
  </conditionalFormatting>
  <conditionalFormatting sqref="AH32:AH34">
    <cfRule type="cellIs" dxfId="10" priority="10" operator="greaterThan">
      <formula>$AH$8</formula>
    </cfRule>
    <cfRule type="cellIs" dxfId="9" priority="11" operator="greaterThan">
      <formula>$AH$8</formula>
    </cfRule>
  </conditionalFormatting>
  <conditionalFormatting sqref="AI11:AI34">
    <cfRule type="cellIs" dxfId="8" priority="9" operator="greaterThan">
      <formula>$AI$8</formula>
    </cfRule>
  </conditionalFormatting>
  <conditionalFormatting sqref="AL32:AN34 AK17:AK34 AL11:AL34">
    <cfRule type="cellIs" dxfId="7" priority="8" operator="equal">
      <formula>0</formula>
    </cfRule>
  </conditionalFormatting>
  <conditionalFormatting sqref="AL32:AN34 AK17:AK34 AL11:AL34">
    <cfRule type="cellIs" dxfId="6" priority="7" operator="greaterThan">
      <formula>1179</formula>
    </cfRule>
  </conditionalFormatting>
  <conditionalFormatting sqref="AL32:AN34 AK17:AK34 AL11:AL34">
    <cfRule type="cellIs" dxfId="5" priority="6" operator="greaterThan">
      <formula>99</formula>
    </cfRule>
  </conditionalFormatting>
  <conditionalFormatting sqref="AL32:AN34 AK17:AK34 AL11:AL34">
    <cfRule type="cellIs" dxfId="4" priority="5" operator="greaterThan">
      <formula>0.99</formula>
    </cfRule>
  </conditionalFormatting>
  <conditionalFormatting sqref="AM16:AM34">
    <cfRule type="cellIs" dxfId="3" priority="4" operator="equal">
      <formula>0</formula>
    </cfRule>
  </conditionalFormatting>
  <conditionalFormatting sqref="AM16:AM34">
    <cfRule type="cellIs" dxfId="2" priority="3" operator="greaterThan">
      <formula>1179</formula>
    </cfRule>
  </conditionalFormatting>
  <conditionalFormatting sqref="AM16:AM34">
    <cfRule type="cellIs" dxfId="1" priority="2" operator="greaterThan">
      <formula>99</formula>
    </cfRule>
  </conditionalFormatting>
  <conditionalFormatting sqref="AM16:AM34">
    <cfRule type="cellIs" dxfId="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AY97"/>
  <sheetViews>
    <sheetView showWhiteSpace="0" topLeftCell="A13" zoomScaleNormal="100" workbookViewId="0">
      <selection activeCell="B51" sqref="B51:B5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124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42617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26846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'[2]SEPT 3'!Q34</f>
        <v>15880682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'SEPT 3'!AG34</f>
        <v>49819294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3'!AP34</f>
        <v>11215822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4</v>
      </c>
      <c r="E11" s="41">
        <f t="shared" ref="E11:E34" si="0">D11/1.42</f>
        <v>2.8169014084507045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139</v>
      </c>
      <c r="P11" s="103">
        <v>120</v>
      </c>
      <c r="Q11" s="103">
        <v>15885422</v>
      </c>
      <c r="R11" s="46">
        <f>IF(ISBLANK(Q11),"-",Q11-Q10)</f>
        <v>4740</v>
      </c>
      <c r="S11" s="47">
        <f>R11*24/1000</f>
        <v>113.76</v>
      </c>
      <c r="T11" s="47">
        <f>R11/1000</f>
        <v>4.74</v>
      </c>
      <c r="U11" s="104">
        <v>3.8</v>
      </c>
      <c r="V11" s="104">
        <f>U11</f>
        <v>3.8</v>
      </c>
      <c r="W11" s="105" t="s">
        <v>131</v>
      </c>
      <c r="X11" s="107">
        <v>0</v>
      </c>
      <c r="Y11" s="107">
        <v>0</v>
      </c>
      <c r="Z11" s="107">
        <v>1096</v>
      </c>
      <c r="AA11" s="107">
        <v>1185</v>
      </c>
      <c r="AB11" s="107">
        <v>1096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49820268</v>
      </c>
      <c r="AH11" s="49">
        <f>IF(ISBLANK(AG11),"-",AG11-AG10)</f>
        <v>974</v>
      </c>
      <c r="AI11" s="50">
        <f>AH11/T11</f>
        <v>205.48523206751054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11216284</v>
      </c>
      <c r="AQ11" s="107">
        <f t="shared" ref="AQ11:AQ34" si="1">AP11-AP10</f>
        <v>462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140</v>
      </c>
      <c r="P12" s="103">
        <v>116</v>
      </c>
      <c r="Q12" s="103">
        <v>15889974</v>
      </c>
      <c r="R12" s="46">
        <f t="shared" ref="R12:R34" si="4">IF(ISBLANK(Q12),"-",Q12-Q11)</f>
        <v>4552</v>
      </c>
      <c r="S12" s="47">
        <f t="shared" ref="S12:S34" si="5">R12*24/1000</f>
        <v>109.248</v>
      </c>
      <c r="T12" s="47">
        <f t="shared" ref="T12:T34" si="6">R12/1000</f>
        <v>4.5519999999999996</v>
      </c>
      <c r="U12" s="104">
        <v>4.9000000000000004</v>
      </c>
      <c r="V12" s="104">
        <f t="shared" ref="V12:V34" si="7">U12</f>
        <v>4.9000000000000004</v>
      </c>
      <c r="W12" s="105" t="s">
        <v>131</v>
      </c>
      <c r="X12" s="107">
        <v>0</v>
      </c>
      <c r="Y12" s="107">
        <v>0</v>
      </c>
      <c r="Z12" s="107">
        <v>1096</v>
      </c>
      <c r="AA12" s="107">
        <v>1185</v>
      </c>
      <c r="AB12" s="107">
        <v>1096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49821226</v>
      </c>
      <c r="AH12" s="49">
        <f>IF(ISBLANK(AG12),"-",AG12-AG11)</f>
        <v>958</v>
      </c>
      <c r="AI12" s="50">
        <f t="shared" ref="AI12:AI34" si="8">AH12/T12</f>
        <v>210.45694200351497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11217084</v>
      </c>
      <c r="AQ12" s="107">
        <f t="shared" si="1"/>
        <v>800</v>
      </c>
      <c r="AR12" s="110">
        <v>1.1000000000000001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128</v>
      </c>
      <c r="P13" s="103">
        <v>100</v>
      </c>
      <c r="Q13" s="103">
        <v>15894296</v>
      </c>
      <c r="R13" s="46">
        <f t="shared" si="4"/>
        <v>4322</v>
      </c>
      <c r="S13" s="47">
        <f t="shared" si="5"/>
        <v>103.72799999999999</v>
      </c>
      <c r="T13" s="47">
        <f t="shared" si="6"/>
        <v>4.3220000000000001</v>
      </c>
      <c r="U13" s="104">
        <v>5.6</v>
      </c>
      <c r="V13" s="104">
        <f t="shared" si="7"/>
        <v>5.6</v>
      </c>
      <c r="W13" s="105" t="s">
        <v>131</v>
      </c>
      <c r="X13" s="107">
        <v>0</v>
      </c>
      <c r="Y13" s="107">
        <v>0</v>
      </c>
      <c r="Z13" s="107">
        <v>1055</v>
      </c>
      <c r="AA13" s="107">
        <v>1185</v>
      </c>
      <c r="AB13" s="107">
        <v>1056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49822044</v>
      </c>
      <c r="AH13" s="49">
        <f>IF(ISBLANK(AG13),"-",AG13-AG12)</f>
        <v>818</v>
      </c>
      <c r="AI13" s="50">
        <f t="shared" si="8"/>
        <v>189.26422952336881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11217863</v>
      </c>
      <c r="AQ13" s="107">
        <f t="shared" si="1"/>
        <v>779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148</v>
      </c>
      <c r="P14" s="103">
        <v>105</v>
      </c>
      <c r="Q14" s="103">
        <v>15898642</v>
      </c>
      <c r="R14" s="46">
        <f t="shared" si="4"/>
        <v>4346</v>
      </c>
      <c r="S14" s="47">
        <f t="shared" si="5"/>
        <v>104.304</v>
      </c>
      <c r="T14" s="47">
        <f t="shared" si="6"/>
        <v>4.3460000000000001</v>
      </c>
      <c r="U14" s="104">
        <v>7.9</v>
      </c>
      <c r="V14" s="104">
        <f t="shared" si="7"/>
        <v>7.9</v>
      </c>
      <c r="W14" s="105" t="s">
        <v>131</v>
      </c>
      <c r="X14" s="107">
        <v>0</v>
      </c>
      <c r="Y14" s="107">
        <v>0</v>
      </c>
      <c r="Z14" s="107">
        <v>1117</v>
      </c>
      <c r="AA14" s="107">
        <v>1185</v>
      </c>
      <c r="AB14" s="107">
        <v>1116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49822976</v>
      </c>
      <c r="AH14" s="49">
        <f t="shared" ref="AH14:AH34" si="9">IF(ISBLANK(AG14),"-",AG14-AG13)</f>
        <v>932</v>
      </c>
      <c r="AI14" s="50">
        <f t="shared" si="8"/>
        <v>214.45006902899217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11218391</v>
      </c>
      <c r="AQ14" s="107">
        <f>AP14-AP13</f>
        <v>528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140</v>
      </c>
      <c r="P15" s="103">
        <v>106</v>
      </c>
      <c r="Q15" s="103">
        <v>15901656</v>
      </c>
      <c r="R15" s="46">
        <f t="shared" si="4"/>
        <v>3014</v>
      </c>
      <c r="S15" s="47">
        <f t="shared" si="5"/>
        <v>72.335999999999999</v>
      </c>
      <c r="T15" s="47">
        <f t="shared" si="6"/>
        <v>3.0139999999999998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1117</v>
      </c>
      <c r="AA15" s="107">
        <v>1185</v>
      </c>
      <c r="AB15" s="107">
        <v>1117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49823932</v>
      </c>
      <c r="AH15" s="49">
        <f t="shared" si="9"/>
        <v>956</v>
      </c>
      <c r="AI15" s="50">
        <f t="shared" si="8"/>
        <v>317.18646317186466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11218591</v>
      </c>
      <c r="AQ15" s="107">
        <f>AP15-AP14</f>
        <v>200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136</v>
      </c>
      <c r="P16" s="103">
        <v>130</v>
      </c>
      <c r="Q16" s="103">
        <v>15907250</v>
      </c>
      <c r="R16" s="46">
        <f t="shared" si="4"/>
        <v>5594</v>
      </c>
      <c r="S16" s="47">
        <f t="shared" si="5"/>
        <v>134.256</v>
      </c>
      <c r="T16" s="47">
        <f t="shared" si="6"/>
        <v>5.5940000000000003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1147</v>
      </c>
      <c r="AA16" s="107">
        <v>1185</v>
      </c>
      <c r="AB16" s="107">
        <v>1147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49825012</v>
      </c>
      <c r="AH16" s="49">
        <f t="shared" si="9"/>
        <v>1080</v>
      </c>
      <c r="AI16" s="50">
        <f t="shared" si="8"/>
        <v>193.06399713979263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11218591</v>
      </c>
      <c r="AQ16" s="107">
        <f>AP16-AP15</f>
        <v>0</v>
      </c>
      <c r="AR16" s="53">
        <v>1.07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140</v>
      </c>
      <c r="P17" s="103">
        <v>136</v>
      </c>
      <c r="Q17" s="103">
        <v>15912974</v>
      </c>
      <c r="R17" s="46">
        <f t="shared" si="4"/>
        <v>5724</v>
      </c>
      <c r="S17" s="47">
        <f t="shared" si="5"/>
        <v>137.376</v>
      </c>
      <c r="T17" s="47">
        <f t="shared" si="6"/>
        <v>5.7240000000000002</v>
      </c>
      <c r="U17" s="104">
        <v>9.5</v>
      </c>
      <c r="V17" s="104">
        <f t="shared" si="7"/>
        <v>9.5</v>
      </c>
      <c r="W17" s="105" t="s">
        <v>131</v>
      </c>
      <c r="X17" s="107">
        <v>0</v>
      </c>
      <c r="Y17" s="107">
        <v>0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49826070</v>
      </c>
      <c r="AH17" s="49">
        <f t="shared" si="9"/>
        <v>1058</v>
      </c>
      <c r="AI17" s="50">
        <f t="shared" si="8"/>
        <v>184.8357791754018</v>
      </c>
      <c r="AJ17" s="95">
        <v>0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11218591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136</v>
      </c>
      <c r="P18" s="103">
        <v>147</v>
      </c>
      <c r="Q18" s="103">
        <v>15918980</v>
      </c>
      <c r="R18" s="46">
        <f t="shared" si="4"/>
        <v>6006</v>
      </c>
      <c r="S18" s="47">
        <f t="shared" si="5"/>
        <v>144.14400000000001</v>
      </c>
      <c r="T18" s="47">
        <f t="shared" si="6"/>
        <v>6.0060000000000002</v>
      </c>
      <c r="U18" s="104">
        <v>9.3000000000000007</v>
      </c>
      <c r="V18" s="104">
        <f t="shared" si="7"/>
        <v>9.3000000000000007</v>
      </c>
      <c r="W18" s="105" t="s">
        <v>127</v>
      </c>
      <c r="X18" s="107">
        <v>1026</v>
      </c>
      <c r="Y18" s="107">
        <v>0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49827260</v>
      </c>
      <c r="AH18" s="49">
        <f t="shared" si="9"/>
        <v>1190</v>
      </c>
      <c r="AI18" s="50">
        <f t="shared" si="8"/>
        <v>198.13519813519812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11218591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148</v>
      </c>
      <c r="Q19" s="103">
        <v>15925033</v>
      </c>
      <c r="R19" s="46">
        <f t="shared" si="4"/>
        <v>6053</v>
      </c>
      <c r="S19" s="47">
        <f t="shared" si="5"/>
        <v>145.27199999999999</v>
      </c>
      <c r="T19" s="47">
        <f t="shared" si="6"/>
        <v>6.0529999999999999</v>
      </c>
      <c r="U19" s="104">
        <v>8.8000000000000007</v>
      </c>
      <c r="V19" s="104">
        <f t="shared" si="7"/>
        <v>8.8000000000000007</v>
      </c>
      <c r="W19" s="105" t="s">
        <v>127</v>
      </c>
      <c r="X19" s="107">
        <v>1026</v>
      </c>
      <c r="Y19" s="107">
        <v>0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49828472</v>
      </c>
      <c r="AH19" s="49">
        <f t="shared" si="9"/>
        <v>1212</v>
      </c>
      <c r="AI19" s="50">
        <f t="shared" si="8"/>
        <v>200.23129026928797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11218591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149</v>
      </c>
      <c r="Q20" s="103">
        <v>15931192</v>
      </c>
      <c r="R20" s="46">
        <f t="shared" si="4"/>
        <v>6159</v>
      </c>
      <c r="S20" s="47">
        <f t="shared" si="5"/>
        <v>147.816</v>
      </c>
      <c r="T20" s="47">
        <f t="shared" si="6"/>
        <v>6.1589999999999998</v>
      </c>
      <c r="U20" s="104">
        <v>8.1999999999999993</v>
      </c>
      <c r="V20" s="104">
        <f t="shared" si="7"/>
        <v>8.1999999999999993</v>
      </c>
      <c r="W20" s="105" t="s">
        <v>127</v>
      </c>
      <c r="X20" s="107">
        <v>1026</v>
      </c>
      <c r="Y20" s="107">
        <v>0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49829670</v>
      </c>
      <c r="AH20" s="49">
        <f t="shared" si="9"/>
        <v>1198</v>
      </c>
      <c r="AI20" s="50">
        <f t="shared" si="8"/>
        <v>194.51209611949992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11218591</v>
      </c>
      <c r="AQ20" s="107">
        <v>0</v>
      </c>
      <c r="AR20" s="53">
        <v>1.18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141</v>
      </c>
      <c r="Q21" s="103">
        <v>15937362</v>
      </c>
      <c r="R21" s="46">
        <f t="shared" si="4"/>
        <v>6170</v>
      </c>
      <c r="S21" s="47">
        <f t="shared" si="5"/>
        <v>148.08000000000001</v>
      </c>
      <c r="T21" s="47">
        <f t="shared" si="6"/>
        <v>6.17</v>
      </c>
      <c r="U21" s="104">
        <v>7.6</v>
      </c>
      <c r="V21" s="104">
        <f t="shared" si="7"/>
        <v>7.6</v>
      </c>
      <c r="W21" s="105" t="s">
        <v>127</v>
      </c>
      <c r="X21" s="107">
        <v>1036</v>
      </c>
      <c r="Y21" s="107">
        <v>0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49830879</v>
      </c>
      <c r="AH21" s="49">
        <f t="shared" si="9"/>
        <v>1209</v>
      </c>
      <c r="AI21" s="50">
        <f t="shared" si="8"/>
        <v>195.9481361426256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11218591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132</v>
      </c>
      <c r="P22" s="103">
        <v>143</v>
      </c>
      <c r="Q22" s="103">
        <v>15943357</v>
      </c>
      <c r="R22" s="46">
        <f t="shared" si="4"/>
        <v>5995</v>
      </c>
      <c r="S22" s="47">
        <f t="shared" si="5"/>
        <v>143.88</v>
      </c>
      <c r="T22" s="47">
        <f t="shared" si="6"/>
        <v>5.9950000000000001</v>
      </c>
      <c r="U22" s="104">
        <v>7.1</v>
      </c>
      <c r="V22" s="104">
        <f t="shared" si="7"/>
        <v>7.1</v>
      </c>
      <c r="W22" s="105" t="s">
        <v>127</v>
      </c>
      <c r="X22" s="107">
        <v>1036</v>
      </c>
      <c r="Y22" s="107">
        <v>0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49832027</v>
      </c>
      <c r="AH22" s="49">
        <f t="shared" si="9"/>
        <v>1148</v>
      </c>
      <c r="AI22" s="50">
        <f t="shared" si="8"/>
        <v>191.49291075896579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11218591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134</v>
      </c>
      <c r="P23" s="103">
        <v>141</v>
      </c>
      <c r="Q23" s="103">
        <v>15949307</v>
      </c>
      <c r="R23" s="46">
        <f t="shared" si="4"/>
        <v>5950</v>
      </c>
      <c r="S23" s="47">
        <f t="shared" si="5"/>
        <v>142.80000000000001</v>
      </c>
      <c r="T23" s="47">
        <f t="shared" si="6"/>
        <v>5.95</v>
      </c>
      <c r="U23" s="104">
        <v>6.6</v>
      </c>
      <c r="V23" s="104">
        <f t="shared" si="7"/>
        <v>6.6</v>
      </c>
      <c r="W23" s="105" t="s">
        <v>127</v>
      </c>
      <c r="X23" s="107">
        <v>1036</v>
      </c>
      <c r="Y23" s="107">
        <v>0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49833262</v>
      </c>
      <c r="AH23" s="49">
        <f t="shared" si="9"/>
        <v>1235</v>
      </c>
      <c r="AI23" s="50">
        <f t="shared" si="8"/>
        <v>207.56302521008402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11218591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128</v>
      </c>
      <c r="P24" s="103">
        <v>132</v>
      </c>
      <c r="Q24" s="103">
        <v>15955606</v>
      </c>
      <c r="R24" s="46">
        <f t="shared" si="4"/>
        <v>6299</v>
      </c>
      <c r="S24" s="47">
        <f t="shared" si="5"/>
        <v>151.17599999999999</v>
      </c>
      <c r="T24" s="47">
        <f t="shared" si="6"/>
        <v>6.2990000000000004</v>
      </c>
      <c r="U24" s="104">
        <v>6.1</v>
      </c>
      <c r="V24" s="104">
        <f t="shared" si="7"/>
        <v>6.1</v>
      </c>
      <c r="W24" s="105" t="s">
        <v>127</v>
      </c>
      <c r="X24" s="107">
        <v>1035</v>
      </c>
      <c r="Y24" s="107">
        <v>0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49834534</v>
      </c>
      <c r="AH24" s="49">
        <f>IF(ISBLANK(AG24),"-",AG24-AG23)</f>
        <v>1272</v>
      </c>
      <c r="AI24" s="50">
        <f t="shared" si="8"/>
        <v>201.93681536751865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11218591</v>
      </c>
      <c r="AQ24" s="107">
        <f t="shared" si="1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133</v>
      </c>
      <c r="P25" s="103">
        <v>143</v>
      </c>
      <c r="Q25" s="103">
        <v>15961542</v>
      </c>
      <c r="R25" s="46">
        <f t="shared" si="4"/>
        <v>5936</v>
      </c>
      <c r="S25" s="47">
        <f t="shared" si="5"/>
        <v>142.464</v>
      </c>
      <c r="T25" s="47">
        <f t="shared" si="6"/>
        <v>5.9359999999999999</v>
      </c>
      <c r="U25" s="104">
        <v>5.7</v>
      </c>
      <c r="V25" s="104">
        <f t="shared" si="7"/>
        <v>5.7</v>
      </c>
      <c r="W25" s="105" t="s">
        <v>127</v>
      </c>
      <c r="X25" s="107">
        <v>1036</v>
      </c>
      <c r="Y25" s="107">
        <v>0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49835722</v>
      </c>
      <c r="AH25" s="49">
        <f t="shared" si="9"/>
        <v>1188</v>
      </c>
      <c r="AI25" s="50">
        <f t="shared" si="8"/>
        <v>200.13477088948787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11218591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137</v>
      </c>
      <c r="P26" s="103">
        <v>144</v>
      </c>
      <c r="Q26" s="103">
        <v>15967504</v>
      </c>
      <c r="R26" s="46">
        <f t="shared" si="4"/>
        <v>5962</v>
      </c>
      <c r="S26" s="47">
        <f t="shared" si="5"/>
        <v>143.08799999999999</v>
      </c>
      <c r="T26" s="47">
        <f t="shared" si="6"/>
        <v>5.9619999999999997</v>
      </c>
      <c r="U26" s="104">
        <v>5.3</v>
      </c>
      <c r="V26" s="104">
        <f t="shared" si="7"/>
        <v>5.3</v>
      </c>
      <c r="W26" s="105" t="s">
        <v>127</v>
      </c>
      <c r="X26" s="107">
        <v>1034</v>
      </c>
      <c r="Y26" s="107">
        <v>0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49836926</v>
      </c>
      <c r="AH26" s="49">
        <f t="shared" si="9"/>
        <v>1204</v>
      </c>
      <c r="AI26" s="50">
        <f t="shared" si="8"/>
        <v>201.94565582019459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11218591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135</v>
      </c>
      <c r="Q27" s="103">
        <v>15973206</v>
      </c>
      <c r="R27" s="46">
        <f t="shared" si="4"/>
        <v>5702</v>
      </c>
      <c r="S27" s="47">
        <f t="shared" si="5"/>
        <v>136.84800000000001</v>
      </c>
      <c r="T27" s="47">
        <f t="shared" si="6"/>
        <v>5.702</v>
      </c>
      <c r="U27" s="104">
        <v>4.9000000000000004</v>
      </c>
      <c r="V27" s="104">
        <f t="shared" si="7"/>
        <v>4.9000000000000004</v>
      </c>
      <c r="W27" s="105" t="s">
        <v>127</v>
      </c>
      <c r="X27" s="107">
        <v>1035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49838056</v>
      </c>
      <c r="AH27" s="49">
        <f t="shared" si="9"/>
        <v>1130</v>
      </c>
      <c r="AI27" s="50">
        <f t="shared" si="8"/>
        <v>198.17607856892317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11218591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140</v>
      </c>
      <c r="Q28" s="103">
        <v>15979168</v>
      </c>
      <c r="R28" s="46">
        <f t="shared" si="4"/>
        <v>5962</v>
      </c>
      <c r="S28" s="47">
        <f t="shared" si="5"/>
        <v>143.08799999999999</v>
      </c>
      <c r="T28" s="47">
        <f t="shared" si="6"/>
        <v>5.9619999999999997</v>
      </c>
      <c r="U28" s="104">
        <v>4.5999999999999996</v>
      </c>
      <c r="V28" s="104">
        <f t="shared" si="7"/>
        <v>4.5999999999999996</v>
      </c>
      <c r="W28" s="105" t="s">
        <v>127</v>
      </c>
      <c r="X28" s="107">
        <v>1025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49839244</v>
      </c>
      <c r="AH28" s="49">
        <f t="shared" si="9"/>
        <v>1188</v>
      </c>
      <c r="AI28" s="50">
        <f t="shared" si="8"/>
        <v>199.26199261992622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11218591</v>
      </c>
      <c r="AQ28" s="107">
        <f t="shared" si="1"/>
        <v>0</v>
      </c>
      <c r="AR28" s="53">
        <v>1.49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134</v>
      </c>
      <c r="Q29" s="103">
        <v>15985242</v>
      </c>
      <c r="R29" s="46">
        <f t="shared" si="4"/>
        <v>6074</v>
      </c>
      <c r="S29" s="47">
        <f t="shared" si="5"/>
        <v>145.77600000000001</v>
      </c>
      <c r="T29" s="47">
        <f t="shared" si="6"/>
        <v>6.0739999999999998</v>
      </c>
      <c r="U29" s="104">
        <v>4.2</v>
      </c>
      <c r="V29" s="104">
        <f t="shared" si="7"/>
        <v>4.2</v>
      </c>
      <c r="W29" s="105" t="s">
        <v>127</v>
      </c>
      <c r="X29" s="107">
        <v>1025</v>
      </c>
      <c r="Y29" s="107">
        <v>0</v>
      </c>
      <c r="Z29" s="107">
        <v>1187</v>
      </c>
      <c r="AA29" s="107">
        <v>1185</v>
      </c>
      <c r="AB29" s="107">
        <v>1188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49840458</v>
      </c>
      <c r="AH29" s="49">
        <f t="shared" si="9"/>
        <v>1214</v>
      </c>
      <c r="AI29" s="50">
        <f t="shared" si="8"/>
        <v>199.86829107672045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11218591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134</v>
      </c>
      <c r="P30" s="103">
        <v>135</v>
      </c>
      <c r="Q30" s="103">
        <v>15990922</v>
      </c>
      <c r="R30" s="46">
        <f t="shared" si="4"/>
        <v>5680</v>
      </c>
      <c r="S30" s="47">
        <f t="shared" si="5"/>
        <v>136.32</v>
      </c>
      <c r="T30" s="47">
        <f t="shared" si="6"/>
        <v>5.68</v>
      </c>
      <c r="U30" s="104">
        <v>3.9</v>
      </c>
      <c r="V30" s="104">
        <f t="shared" si="7"/>
        <v>3.9</v>
      </c>
      <c r="W30" s="105" t="s">
        <v>127</v>
      </c>
      <c r="X30" s="107">
        <v>995</v>
      </c>
      <c r="Y30" s="107">
        <v>0</v>
      </c>
      <c r="Z30" s="107">
        <v>1188</v>
      </c>
      <c r="AA30" s="107">
        <v>1185</v>
      </c>
      <c r="AB30" s="107">
        <v>1188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49841616</v>
      </c>
      <c r="AH30" s="49">
        <f t="shared" si="9"/>
        <v>1158</v>
      </c>
      <c r="AI30" s="50">
        <f t="shared" si="8"/>
        <v>203.87323943661974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11218591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5</v>
      </c>
      <c r="E31" s="41">
        <f t="shared" si="0"/>
        <v>3.5211267605633805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136</v>
      </c>
      <c r="P31" s="103">
        <v>136</v>
      </c>
      <c r="Q31" s="103">
        <v>15997024</v>
      </c>
      <c r="R31" s="46">
        <f t="shared" si="4"/>
        <v>6102</v>
      </c>
      <c r="S31" s="47">
        <f t="shared" si="5"/>
        <v>146.44800000000001</v>
      </c>
      <c r="T31" s="47">
        <f t="shared" si="6"/>
        <v>6.1020000000000003</v>
      </c>
      <c r="U31" s="104">
        <v>3.6</v>
      </c>
      <c r="V31" s="104">
        <f t="shared" si="7"/>
        <v>3.6</v>
      </c>
      <c r="W31" s="105" t="s">
        <v>127</v>
      </c>
      <c r="X31" s="107">
        <v>1015</v>
      </c>
      <c r="Y31" s="107">
        <v>0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49842840</v>
      </c>
      <c r="AH31" s="49">
        <f t="shared" si="9"/>
        <v>1224</v>
      </c>
      <c r="AI31" s="50">
        <f t="shared" si="8"/>
        <v>200.58997050147491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11218591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5</v>
      </c>
      <c r="E32" s="41">
        <f t="shared" si="0"/>
        <v>3.5211267605633805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134</v>
      </c>
      <c r="P32" s="103">
        <v>132</v>
      </c>
      <c r="Q32" s="103">
        <v>16002394</v>
      </c>
      <c r="R32" s="46">
        <f t="shared" si="4"/>
        <v>5370</v>
      </c>
      <c r="S32" s="47">
        <f t="shared" si="5"/>
        <v>128.88</v>
      </c>
      <c r="T32" s="47">
        <f t="shared" si="6"/>
        <v>5.37</v>
      </c>
      <c r="U32" s="104">
        <v>3.6</v>
      </c>
      <c r="V32" s="104">
        <f t="shared" si="7"/>
        <v>3.6</v>
      </c>
      <c r="W32" s="105" t="s">
        <v>127</v>
      </c>
      <c r="X32" s="107">
        <v>1014</v>
      </c>
      <c r="Y32" s="107">
        <v>0</v>
      </c>
      <c r="Z32" s="107">
        <v>1187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49843968</v>
      </c>
      <c r="AH32" s="49">
        <f t="shared" si="9"/>
        <v>1128</v>
      </c>
      <c r="AI32" s="50">
        <f t="shared" si="8"/>
        <v>210.0558659217877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11218591</v>
      </c>
      <c r="AQ32" s="107">
        <f t="shared" si="1"/>
        <v>0</v>
      </c>
      <c r="AR32" s="53">
        <v>1.28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5</v>
      </c>
      <c r="E33" s="41">
        <f t="shared" si="0"/>
        <v>3.5211267605633805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131</v>
      </c>
      <c r="P33" s="103">
        <v>120</v>
      </c>
      <c r="Q33" s="103">
        <v>16007422</v>
      </c>
      <c r="R33" s="46">
        <f t="shared" si="4"/>
        <v>5028</v>
      </c>
      <c r="S33" s="47">
        <f t="shared" si="5"/>
        <v>120.672</v>
      </c>
      <c r="T33" s="47">
        <f t="shared" si="6"/>
        <v>5.0279999999999996</v>
      </c>
      <c r="U33" s="104">
        <v>3.7</v>
      </c>
      <c r="V33" s="104">
        <f t="shared" si="7"/>
        <v>3.7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49845006</v>
      </c>
      <c r="AH33" s="49">
        <f t="shared" si="9"/>
        <v>1038</v>
      </c>
      <c r="AI33" s="50">
        <f t="shared" si="8"/>
        <v>206.44391408114561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11218698</v>
      </c>
      <c r="AQ33" s="107">
        <f t="shared" si="1"/>
        <v>107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127</v>
      </c>
      <c r="P34" s="103">
        <v>118</v>
      </c>
      <c r="Q34" s="103">
        <v>16013042</v>
      </c>
      <c r="R34" s="46">
        <f t="shared" si="4"/>
        <v>5620</v>
      </c>
      <c r="S34" s="47">
        <f t="shared" si="5"/>
        <v>134.88</v>
      </c>
      <c r="T34" s="47">
        <f t="shared" si="6"/>
        <v>5.62</v>
      </c>
      <c r="U34" s="104">
        <v>4.0999999999999996</v>
      </c>
      <c r="V34" s="104">
        <f t="shared" si="7"/>
        <v>4.0999999999999996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49846140</v>
      </c>
      <c r="AH34" s="49">
        <f t="shared" si="9"/>
        <v>1134</v>
      </c>
      <c r="AI34" s="50">
        <f t="shared" si="8"/>
        <v>201.77935943060498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11219055</v>
      </c>
      <c r="AQ34" s="107">
        <f t="shared" si="1"/>
        <v>357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132360</v>
      </c>
      <c r="S35" s="65">
        <f>AVERAGE(S11:S34)</f>
        <v>132.35999999999999</v>
      </c>
      <c r="T35" s="65">
        <f>SUM(T11:T34)</f>
        <v>132.36000000000001</v>
      </c>
      <c r="U35" s="104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26846</v>
      </c>
      <c r="AH35" s="67">
        <f>SUM(AH11:AH34)</f>
        <v>26846</v>
      </c>
      <c r="AI35" s="68">
        <f>$AH$35/$T35</f>
        <v>202.82562707766695</v>
      </c>
      <c r="AJ35" s="95"/>
      <c r="AK35" s="95"/>
      <c r="AL35" s="95"/>
      <c r="AM35" s="95"/>
      <c r="AN35" s="95"/>
      <c r="AO35" s="69"/>
      <c r="AP35" s="70">
        <f>AP34-AP10</f>
        <v>3233</v>
      </c>
      <c r="AQ35" s="71">
        <f>SUM(AQ11:AQ34)</f>
        <v>3233</v>
      </c>
      <c r="AR35" s="72">
        <f>AVERAGE(AR11:AR34)</f>
        <v>1.22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161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162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160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148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322" priority="36" operator="containsText" text="N/A">
      <formula>NOT(ISERROR(SEARCH("N/A",X11)))</formula>
    </cfRule>
    <cfRule type="cellIs" dxfId="1321" priority="49" operator="equal">
      <formula>0</formula>
    </cfRule>
  </conditionalFormatting>
  <conditionalFormatting sqref="AC11:AE34 AA11:AA34 X11:Y34">
    <cfRule type="cellIs" dxfId="1320" priority="48" operator="greaterThanOrEqual">
      <formula>1185</formula>
    </cfRule>
  </conditionalFormatting>
  <conditionalFormatting sqref="AC11:AE34 AA11:AA34 X11:Y34">
    <cfRule type="cellIs" dxfId="1319" priority="47" operator="between">
      <formula>0.1</formula>
      <formula>1184</formula>
    </cfRule>
  </conditionalFormatting>
  <conditionalFormatting sqref="X8">
    <cfRule type="cellIs" dxfId="1318" priority="46" operator="equal">
      <formula>0</formula>
    </cfRule>
  </conditionalFormatting>
  <conditionalFormatting sqref="X8">
    <cfRule type="cellIs" dxfId="1317" priority="45" operator="greaterThan">
      <formula>1179</formula>
    </cfRule>
  </conditionalFormatting>
  <conditionalFormatting sqref="X8">
    <cfRule type="cellIs" dxfId="1316" priority="44" operator="greaterThan">
      <formula>99</formula>
    </cfRule>
  </conditionalFormatting>
  <conditionalFormatting sqref="X8">
    <cfRule type="cellIs" dxfId="1315" priority="43" operator="greaterThan">
      <formula>0.99</formula>
    </cfRule>
  </conditionalFormatting>
  <conditionalFormatting sqref="AB8">
    <cfRule type="cellIs" dxfId="1314" priority="42" operator="equal">
      <formula>0</formula>
    </cfRule>
  </conditionalFormatting>
  <conditionalFormatting sqref="AB8">
    <cfRule type="cellIs" dxfId="1313" priority="41" operator="greaterThan">
      <formula>1179</formula>
    </cfRule>
  </conditionalFormatting>
  <conditionalFormatting sqref="AB8">
    <cfRule type="cellIs" dxfId="1312" priority="40" operator="greaterThan">
      <formula>99</formula>
    </cfRule>
  </conditionalFormatting>
  <conditionalFormatting sqref="AB8">
    <cfRule type="cellIs" dxfId="1311" priority="39" operator="greaterThan">
      <formula>0.99</formula>
    </cfRule>
  </conditionalFormatting>
  <conditionalFormatting sqref="AH11:AH31">
    <cfRule type="cellIs" dxfId="1310" priority="37" operator="greaterThan">
      <formula>$AH$8</formula>
    </cfRule>
    <cfRule type="cellIs" dxfId="1309" priority="38" operator="greaterThan">
      <formula>$AH$8</formula>
    </cfRule>
  </conditionalFormatting>
  <conditionalFormatting sqref="AB11:AB34">
    <cfRule type="containsText" dxfId="1308" priority="32" operator="containsText" text="N/A">
      <formula>NOT(ISERROR(SEARCH("N/A",AB11)))</formula>
    </cfRule>
    <cfRule type="cellIs" dxfId="1307" priority="35" operator="equal">
      <formula>0</formula>
    </cfRule>
  </conditionalFormatting>
  <conditionalFormatting sqref="AB11:AB34">
    <cfRule type="cellIs" dxfId="1306" priority="34" operator="greaterThanOrEqual">
      <formula>1185</formula>
    </cfRule>
  </conditionalFormatting>
  <conditionalFormatting sqref="AB11:AB34">
    <cfRule type="cellIs" dxfId="1305" priority="33" operator="between">
      <formula>0.1</formula>
      <formula>1184</formula>
    </cfRule>
  </conditionalFormatting>
  <conditionalFormatting sqref="AO11:AO34 AN11:AN35">
    <cfRule type="cellIs" dxfId="1304" priority="31" operator="equal">
      <formula>0</formula>
    </cfRule>
  </conditionalFormatting>
  <conditionalFormatting sqref="AO11:AO34 AN11:AN35">
    <cfRule type="cellIs" dxfId="1303" priority="30" operator="greaterThan">
      <formula>1179</formula>
    </cfRule>
  </conditionalFormatting>
  <conditionalFormatting sqref="AO11:AO34 AN11:AN35">
    <cfRule type="cellIs" dxfId="1302" priority="29" operator="greaterThan">
      <formula>99</formula>
    </cfRule>
  </conditionalFormatting>
  <conditionalFormatting sqref="AO11:AO34 AN11:AN35">
    <cfRule type="cellIs" dxfId="1301" priority="28" operator="greaterThan">
      <formula>0.99</formula>
    </cfRule>
  </conditionalFormatting>
  <conditionalFormatting sqref="AQ11:AQ34">
    <cfRule type="cellIs" dxfId="1300" priority="27" operator="equal">
      <formula>0</formula>
    </cfRule>
  </conditionalFormatting>
  <conditionalFormatting sqref="AQ11:AQ34">
    <cfRule type="cellIs" dxfId="1299" priority="26" operator="greaterThan">
      <formula>1179</formula>
    </cfRule>
  </conditionalFormatting>
  <conditionalFormatting sqref="AQ11:AQ34">
    <cfRule type="cellIs" dxfId="1298" priority="25" operator="greaterThan">
      <formula>99</formula>
    </cfRule>
  </conditionalFormatting>
  <conditionalFormatting sqref="AQ11:AQ34">
    <cfRule type="cellIs" dxfId="1297" priority="24" operator="greaterThan">
      <formula>0.99</formula>
    </cfRule>
  </conditionalFormatting>
  <conditionalFormatting sqref="Z11:Z34">
    <cfRule type="containsText" dxfId="1296" priority="20" operator="containsText" text="N/A">
      <formula>NOT(ISERROR(SEARCH("N/A",Z11)))</formula>
    </cfRule>
    <cfRule type="cellIs" dxfId="1295" priority="23" operator="equal">
      <formula>0</formula>
    </cfRule>
  </conditionalFormatting>
  <conditionalFormatting sqref="Z11:Z34">
    <cfRule type="cellIs" dxfId="1294" priority="22" operator="greaterThanOrEqual">
      <formula>1185</formula>
    </cfRule>
  </conditionalFormatting>
  <conditionalFormatting sqref="Z11:Z34">
    <cfRule type="cellIs" dxfId="1293" priority="21" operator="between">
      <formula>0.1</formula>
      <formula>1184</formula>
    </cfRule>
  </conditionalFormatting>
  <conditionalFormatting sqref="AJ11:AN35">
    <cfRule type="cellIs" dxfId="1292" priority="19" operator="equal">
      <formula>0</formula>
    </cfRule>
  </conditionalFormatting>
  <conditionalFormatting sqref="AJ11:AN35">
    <cfRule type="cellIs" dxfId="1291" priority="18" operator="greaterThan">
      <formula>1179</formula>
    </cfRule>
  </conditionalFormatting>
  <conditionalFormatting sqref="AJ11:AN35">
    <cfRule type="cellIs" dxfId="1290" priority="17" operator="greaterThan">
      <formula>99</formula>
    </cfRule>
  </conditionalFormatting>
  <conditionalFormatting sqref="AJ11:AN35">
    <cfRule type="cellIs" dxfId="1289" priority="16" operator="greaterThan">
      <formula>0.99</formula>
    </cfRule>
  </conditionalFormatting>
  <conditionalFormatting sqref="AP11:AP34">
    <cfRule type="cellIs" dxfId="1288" priority="15" operator="equal">
      <formula>0</formula>
    </cfRule>
  </conditionalFormatting>
  <conditionalFormatting sqref="AP11:AP34">
    <cfRule type="cellIs" dxfId="1287" priority="14" operator="greaterThan">
      <formula>1179</formula>
    </cfRule>
  </conditionalFormatting>
  <conditionalFormatting sqref="AP11:AP34">
    <cfRule type="cellIs" dxfId="1286" priority="13" operator="greaterThan">
      <formula>99</formula>
    </cfRule>
  </conditionalFormatting>
  <conditionalFormatting sqref="AP11:AP34">
    <cfRule type="cellIs" dxfId="1285" priority="12" operator="greaterThan">
      <formula>0.99</formula>
    </cfRule>
  </conditionalFormatting>
  <conditionalFormatting sqref="AH32:AH34">
    <cfRule type="cellIs" dxfId="1284" priority="10" operator="greaterThan">
      <formula>$AH$8</formula>
    </cfRule>
    <cfRule type="cellIs" dxfId="1283" priority="11" operator="greaterThan">
      <formula>$AH$8</formula>
    </cfRule>
  </conditionalFormatting>
  <conditionalFormatting sqref="AI11:AI34">
    <cfRule type="cellIs" dxfId="1282" priority="9" operator="greaterThan">
      <formula>$AI$8</formula>
    </cfRule>
  </conditionalFormatting>
  <conditionalFormatting sqref="AL32:AN34 AL11:AL32">
    <cfRule type="cellIs" dxfId="1281" priority="8" operator="equal">
      <formula>0</formula>
    </cfRule>
  </conditionalFormatting>
  <conditionalFormatting sqref="AL32:AN34 AL11:AL32">
    <cfRule type="cellIs" dxfId="1280" priority="7" operator="greaterThan">
      <formula>1179</formula>
    </cfRule>
  </conditionalFormatting>
  <conditionalFormatting sqref="AL32:AN34 AL11:AL32">
    <cfRule type="cellIs" dxfId="1279" priority="6" operator="greaterThan">
      <formula>99</formula>
    </cfRule>
  </conditionalFormatting>
  <conditionalFormatting sqref="AL32:AN34 AL11:AL32">
    <cfRule type="cellIs" dxfId="1278" priority="5" operator="greaterThan">
      <formula>0.99</formula>
    </cfRule>
  </conditionalFormatting>
  <conditionalFormatting sqref="AM16:AM34">
    <cfRule type="cellIs" dxfId="1277" priority="4" operator="equal">
      <formula>0</formula>
    </cfRule>
  </conditionalFormatting>
  <conditionalFormatting sqref="AM16:AM34">
    <cfRule type="cellIs" dxfId="1276" priority="3" operator="greaterThan">
      <formula>1179</formula>
    </cfRule>
  </conditionalFormatting>
  <conditionalFormatting sqref="AM16:AM34">
    <cfRule type="cellIs" dxfId="1275" priority="2" operator="greaterThan">
      <formula>99</formula>
    </cfRule>
  </conditionalFormatting>
  <conditionalFormatting sqref="AM16:AM34">
    <cfRule type="cellIs" dxfId="127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AY97"/>
  <sheetViews>
    <sheetView showWhiteSpace="0" topLeftCell="A34" zoomScaleNormal="100" workbookViewId="0">
      <selection activeCell="B51" sqref="B51:B5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125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42618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26481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'[2]SEPT 4'!Q34</f>
        <v>16013042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4'!AG34</f>
        <v>49846140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4'!AP34</f>
        <v>11219055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130</v>
      </c>
      <c r="P11" s="103">
        <v>103</v>
      </c>
      <c r="Q11" s="103">
        <v>16017244</v>
      </c>
      <c r="R11" s="46">
        <f>IF(ISBLANK(Q11),"-",Q11-Q10)</f>
        <v>4202</v>
      </c>
      <c r="S11" s="47">
        <f>R11*24/1000</f>
        <v>100.848</v>
      </c>
      <c r="T11" s="47">
        <f>R11/1000</f>
        <v>4.202</v>
      </c>
      <c r="U11" s="104">
        <v>4.8</v>
      </c>
      <c r="V11" s="104">
        <f>U11</f>
        <v>4.8</v>
      </c>
      <c r="W11" s="105" t="s">
        <v>131</v>
      </c>
      <c r="X11" s="107">
        <v>0</v>
      </c>
      <c r="Y11" s="107">
        <v>0</v>
      </c>
      <c r="Z11" s="107">
        <v>1066</v>
      </c>
      <c r="AA11" s="107">
        <v>1185</v>
      </c>
      <c r="AB11" s="107">
        <v>1066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49847008</v>
      </c>
      <c r="AH11" s="49">
        <f>IF(ISBLANK(AG11),"-",AG11-AG10)</f>
        <v>868</v>
      </c>
      <c r="AI11" s="50">
        <f>AH11/T11</f>
        <v>206.56830080913852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11219716</v>
      </c>
      <c r="AQ11" s="107">
        <f t="shared" ref="AQ11:AQ34" si="1">AP11-AP10</f>
        <v>661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127</v>
      </c>
      <c r="P12" s="103">
        <v>104</v>
      </c>
      <c r="Q12" s="103">
        <v>16021584</v>
      </c>
      <c r="R12" s="46">
        <f t="shared" ref="R12:R34" si="4">IF(ISBLANK(Q12),"-",Q12-Q11)</f>
        <v>4340</v>
      </c>
      <c r="S12" s="47">
        <f t="shared" ref="S12:S34" si="5">R12*24/1000</f>
        <v>104.16</v>
      </c>
      <c r="T12" s="47">
        <f t="shared" ref="T12:T34" si="6">R12/1000</f>
        <v>4.34</v>
      </c>
      <c r="U12" s="104">
        <v>5.8</v>
      </c>
      <c r="V12" s="104">
        <f t="shared" ref="V12:V34" si="7">U12</f>
        <v>5.8</v>
      </c>
      <c r="W12" s="105" t="s">
        <v>131</v>
      </c>
      <c r="X12" s="107">
        <v>0</v>
      </c>
      <c r="Y12" s="107">
        <v>0</v>
      </c>
      <c r="Z12" s="107">
        <v>1056</v>
      </c>
      <c r="AA12" s="107">
        <v>1185</v>
      </c>
      <c r="AB12" s="107">
        <v>1057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49847872</v>
      </c>
      <c r="AH12" s="49">
        <f>IF(ISBLANK(AG12),"-",AG12-AG11)</f>
        <v>864</v>
      </c>
      <c r="AI12" s="50">
        <f t="shared" ref="AI12:AI34" si="8">AH12/T12</f>
        <v>199.07834101382488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11220471</v>
      </c>
      <c r="AQ12" s="107">
        <f t="shared" si="1"/>
        <v>755</v>
      </c>
      <c r="AR12" s="110">
        <v>1.06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6</v>
      </c>
      <c r="E13" s="41">
        <f t="shared" si="0"/>
        <v>4.2253521126760569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125</v>
      </c>
      <c r="P13" s="103">
        <v>103</v>
      </c>
      <c r="Q13" s="103">
        <v>16025982</v>
      </c>
      <c r="R13" s="46">
        <f t="shared" si="4"/>
        <v>4398</v>
      </c>
      <c r="S13" s="47">
        <f t="shared" si="5"/>
        <v>105.55200000000001</v>
      </c>
      <c r="T13" s="47">
        <f t="shared" si="6"/>
        <v>4.3979999999999997</v>
      </c>
      <c r="U13" s="104">
        <v>6.7</v>
      </c>
      <c r="V13" s="104">
        <f t="shared" si="7"/>
        <v>6.7</v>
      </c>
      <c r="W13" s="105" t="s">
        <v>131</v>
      </c>
      <c r="X13" s="107">
        <v>0</v>
      </c>
      <c r="Y13" s="107">
        <v>0</v>
      </c>
      <c r="Z13" s="107">
        <v>1056</v>
      </c>
      <c r="AA13" s="107">
        <v>1185</v>
      </c>
      <c r="AB13" s="107">
        <v>1057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49848746</v>
      </c>
      <c r="AH13" s="49">
        <f>IF(ISBLANK(AG13),"-",AG13-AG12)</f>
        <v>874</v>
      </c>
      <c r="AI13" s="50">
        <f t="shared" si="8"/>
        <v>198.72669395179628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11221172</v>
      </c>
      <c r="AQ13" s="107">
        <f t="shared" si="1"/>
        <v>701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6</v>
      </c>
      <c r="E14" s="41">
        <f t="shared" si="0"/>
        <v>4.2253521126760569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143</v>
      </c>
      <c r="P14" s="103">
        <v>103</v>
      </c>
      <c r="Q14" s="103">
        <v>16029989</v>
      </c>
      <c r="R14" s="46">
        <f t="shared" si="4"/>
        <v>4007</v>
      </c>
      <c r="S14" s="47">
        <f t="shared" si="5"/>
        <v>96.168000000000006</v>
      </c>
      <c r="T14" s="47">
        <f t="shared" si="6"/>
        <v>4.0069999999999997</v>
      </c>
      <c r="U14" s="104">
        <v>8.1</v>
      </c>
      <c r="V14" s="104">
        <f t="shared" si="7"/>
        <v>8.1</v>
      </c>
      <c r="W14" s="105" t="s">
        <v>131</v>
      </c>
      <c r="X14" s="107">
        <v>0</v>
      </c>
      <c r="Y14" s="107">
        <v>0</v>
      </c>
      <c r="Z14" s="107">
        <v>1097</v>
      </c>
      <c r="AA14" s="107">
        <v>1185</v>
      </c>
      <c r="AB14" s="107">
        <v>1097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49849686</v>
      </c>
      <c r="AH14" s="49">
        <f t="shared" ref="AH14:AH34" si="9">IF(ISBLANK(AG14),"-",AG14-AG13)</f>
        <v>940</v>
      </c>
      <c r="AI14" s="50">
        <f t="shared" si="8"/>
        <v>234.58946843024708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11221449</v>
      </c>
      <c r="AQ14" s="107">
        <f>AP14-AP13</f>
        <v>277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6</v>
      </c>
      <c r="E15" s="41">
        <f t="shared" si="0"/>
        <v>4.2253521126760569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126</v>
      </c>
      <c r="P15" s="103">
        <v>124</v>
      </c>
      <c r="Q15" s="103">
        <v>16034160</v>
      </c>
      <c r="R15" s="46">
        <f t="shared" si="4"/>
        <v>4171</v>
      </c>
      <c r="S15" s="47">
        <f t="shared" si="5"/>
        <v>100.104</v>
      </c>
      <c r="T15" s="47">
        <f t="shared" si="6"/>
        <v>4.1710000000000003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1146</v>
      </c>
      <c r="AA15" s="107">
        <v>1185</v>
      </c>
      <c r="AB15" s="107">
        <v>1147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49850658</v>
      </c>
      <c r="AH15" s="49">
        <f t="shared" si="9"/>
        <v>972</v>
      </c>
      <c r="AI15" s="50">
        <f t="shared" si="8"/>
        <v>233.03764085351233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11221549</v>
      </c>
      <c r="AQ15" s="107">
        <f>AP15-AP14</f>
        <v>100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6</v>
      </c>
      <c r="E16" s="41">
        <f t="shared" si="0"/>
        <v>4.2253521126760569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140</v>
      </c>
      <c r="P16" s="103">
        <v>139</v>
      </c>
      <c r="Q16" s="103">
        <v>16039989</v>
      </c>
      <c r="R16" s="46">
        <f t="shared" si="4"/>
        <v>5829</v>
      </c>
      <c r="S16" s="47">
        <f t="shared" si="5"/>
        <v>139.89599999999999</v>
      </c>
      <c r="T16" s="47">
        <f t="shared" si="6"/>
        <v>5.8289999999999997</v>
      </c>
      <c r="U16" s="104">
        <v>9.5</v>
      </c>
      <c r="V16" s="104">
        <f t="shared" si="7"/>
        <v>9.5</v>
      </c>
      <c r="W16" s="105" t="s">
        <v>127</v>
      </c>
      <c r="X16" s="107">
        <v>0</v>
      </c>
      <c r="Y16" s="107">
        <v>0</v>
      </c>
      <c r="Z16" s="107">
        <v>1188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49851782</v>
      </c>
      <c r="AH16" s="49">
        <f t="shared" si="9"/>
        <v>1124</v>
      </c>
      <c r="AI16" s="50">
        <f t="shared" si="8"/>
        <v>192.82895865500086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11221549</v>
      </c>
      <c r="AQ16" s="107">
        <f>AP16-AP15</f>
        <v>0</v>
      </c>
      <c r="AR16" s="53">
        <v>1.31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6</v>
      </c>
      <c r="E17" s="41">
        <f t="shared" si="0"/>
        <v>4.2253521126760569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142</v>
      </c>
      <c r="P17" s="103">
        <v>137</v>
      </c>
      <c r="Q17" s="103">
        <v>16046119</v>
      </c>
      <c r="R17" s="46">
        <f t="shared" si="4"/>
        <v>6130</v>
      </c>
      <c r="S17" s="47">
        <f t="shared" si="5"/>
        <v>147.12</v>
      </c>
      <c r="T17" s="47">
        <f t="shared" si="6"/>
        <v>6.13</v>
      </c>
      <c r="U17" s="104">
        <v>9.5</v>
      </c>
      <c r="V17" s="104">
        <f t="shared" si="7"/>
        <v>9.5</v>
      </c>
      <c r="W17" s="105" t="s">
        <v>127</v>
      </c>
      <c r="X17" s="107">
        <v>0</v>
      </c>
      <c r="Y17" s="107">
        <v>996</v>
      </c>
      <c r="Z17" s="107">
        <v>1188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49852966</v>
      </c>
      <c r="AH17" s="49">
        <f t="shared" si="9"/>
        <v>1184</v>
      </c>
      <c r="AI17" s="50">
        <f t="shared" si="8"/>
        <v>193.14845024469821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11221549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6</v>
      </c>
      <c r="E18" s="41">
        <f t="shared" si="0"/>
        <v>4.2253521126760569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136</v>
      </c>
      <c r="P18" s="103">
        <v>141</v>
      </c>
      <c r="Q18" s="103">
        <v>16052159</v>
      </c>
      <c r="R18" s="46">
        <f t="shared" si="4"/>
        <v>6040</v>
      </c>
      <c r="S18" s="47">
        <f t="shared" si="5"/>
        <v>144.96</v>
      </c>
      <c r="T18" s="47">
        <f t="shared" si="6"/>
        <v>6.04</v>
      </c>
      <c r="U18" s="104">
        <v>9.4</v>
      </c>
      <c r="V18" s="104">
        <f t="shared" si="7"/>
        <v>9.4</v>
      </c>
      <c r="W18" s="105" t="s">
        <v>127</v>
      </c>
      <c r="X18" s="107">
        <v>0</v>
      </c>
      <c r="Y18" s="107">
        <v>1006</v>
      </c>
      <c r="Z18" s="107">
        <v>1188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49854142</v>
      </c>
      <c r="AH18" s="49">
        <f t="shared" si="9"/>
        <v>1176</v>
      </c>
      <c r="AI18" s="50">
        <f t="shared" si="8"/>
        <v>194.7019867549669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11221549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6</v>
      </c>
      <c r="E19" s="41">
        <f t="shared" si="0"/>
        <v>4.2253521126760569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137</v>
      </c>
      <c r="P19" s="103">
        <v>140</v>
      </c>
      <c r="Q19" s="103">
        <v>16058210</v>
      </c>
      <c r="R19" s="46">
        <f t="shared" si="4"/>
        <v>6051</v>
      </c>
      <c r="S19" s="47">
        <f t="shared" si="5"/>
        <v>145.22399999999999</v>
      </c>
      <c r="T19" s="47">
        <f t="shared" si="6"/>
        <v>6.0510000000000002</v>
      </c>
      <c r="U19" s="104">
        <v>8.9</v>
      </c>
      <c r="V19" s="104">
        <f t="shared" si="7"/>
        <v>8.9</v>
      </c>
      <c r="W19" s="105" t="s">
        <v>127</v>
      </c>
      <c r="X19" s="107">
        <v>0</v>
      </c>
      <c r="Y19" s="107">
        <v>1006</v>
      </c>
      <c r="Z19" s="107">
        <v>1188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49855346</v>
      </c>
      <c r="AH19" s="49">
        <f t="shared" si="9"/>
        <v>1204</v>
      </c>
      <c r="AI19" s="50">
        <f t="shared" si="8"/>
        <v>198.97537597091389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11221549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6</v>
      </c>
      <c r="E20" s="41">
        <f t="shared" si="0"/>
        <v>4.2253521126760569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138</v>
      </c>
      <c r="P20" s="103">
        <v>145</v>
      </c>
      <c r="Q20" s="103">
        <v>16064376</v>
      </c>
      <c r="R20" s="46">
        <f t="shared" si="4"/>
        <v>6166</v>
      </c>
      <c r="S20" s="47">
        <f t="shared" si="5"/>
        <v>147.98400000000001</v>
      </c>
      <c r="T20" s="47">
        <f t="shared" si="6"/>
        <v>6.1660000000000004</v>
      </c>
      <c r="U20" s="104">
        <v>8.5</v>
      </c>
      <c r="V20" s="104">
        <f t="shared" si="7"/>
        <v>8.5</v>
      </c>
      <c r="W20" s="105" t="s">
        <v>127</v>
      </c>
      <c r="X20" s="107">
        <v>0</v>
      </c>
      <c r="Y20" s="107">
        <v>1006</v>
      </c>
      <c r="Z20" s="107">
        <v>1188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49856526</v>
      </c>
      <c r="AH20" s="49">
        <f t="shared" si="9"/>
        <v>1180</v>
      </c>
      <c r="AI20" s="50">
        <f t="shared" si="8"/>
        <v>191.37204022056437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11221549</v>
      </c>
      <c r="AQ20" s="107">
        <v>0</v>
      </c>
      <c r="AR20" s="53">
        <v>1.1399999999999999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6</v>
      </c>
      <c r="E21" s="41">
        <f t="shared" si="0"/>
        <v>4.2253521126760569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138</v>
      </c>
      <c r="P21" s="103">
        <v>142</v>
      </c>
      <c r="Q21" s="103">
        <v>16070530</v>
      </c>
      <c r="R21" s="46">
        <f t="shared" si="4"/>
        <v>6154</v>
      </c>
      <c r="S21" s="47">
        <f t="shared" si="5"/>
        <v>147.696</v>
      </c>
      <c r="T21" s="47">
        <f t="shared" si="6"/>
        <v>6.1539999999999999</v>
      </c>
      <c r="U21" s="104">
        <v>8</v>
      </c>
      <c r="V21" s="104">
        <f t="shared" si="7"/>
        <v>8</v>
      </c>
      <c r="W21" s="105" t="s">
        <v>127</v>
      </c>
      <c r="X21" s="107">
        <v>0</v>
      </c>
      <c r="Y21" s="107">
        <v>1006</v>
      </c>
      <c r="Z21" s="107">
        <v>1188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49857683</v>
      </c>
      <c r="AH21" s="49">
        <f t="shared" si="9"/>
        <v>1157</v>
      </c>
      <c r="AI21" s="50">
        <f t="shared" si="8"/>
        <v>188.00779980500488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11221549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6</v>
      </c>
      <c r="E22" s="41">
        <f t="shared" si="0"/>
        <v>4.2253521126760569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133</v>
      </c>
      <c r="P22" s="103">
        <v>135</v>
      </c>
      <c r="Q22" s="103">
        <v>16076702</v>
      </c>
      <c r="R22" s="46">
        <f t="shared" si="4"/>
        <v>6172</v>
      </c>
      <c r="S22" s="47">
        <f t="shared" si="5"/>
        <v>148.12799999999999</v>
      </c>
      <c r="T22" s="47">
        <f t="shared" si="6"/>
        <v>6.1719999999999997</v>
      </c>
      <c r="U22" s="104">
        <v>7.6</v>
      </c>
      <c r="V22" s="104">
        <f t="shared" si="7"/>
        <v>7.6</v>
      </c>
      <c r="W22" s="105" t="s">
        <v>127</v>
      </c>
      <c r="X22" s="107">
        <v>0</v>
      </c>
      <c r="Y22" s="107">
        <v>1006</v>
      </c>
      <c r="Z22" s="107">
        <v>1188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49858874</v>
      </c>
      <c r="AH22" s="49">
        <f t="shared" si="9"/>
        <v>1191</v>
      </c>
      <c r="AI22" s="50">
        <f t="shared" si="8"/>
        <v>192.96824368114065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11221549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6</v>
      </c>
      <c r="E23" s="41">
        <f t="shared" si="0"/>
        <v>4.2253521126760569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138</v>
      </c>
      <c r="P23" s="103">
        <v>138</v>
      </c>
      <c r="Q23" s="103">
        <v>16082545</v>
      </c>
      <c r="R23" s="46">
        <f t="shared" si="4"/>
        <v>5843</v>
      </c>
      <c r="S23" s="47">
        <f t="shared" si="5"/>
        <v>140.232</v>
      </c>
      <c r="T23" s="47">
        <f t="shared" si="6"/>
        <v>5.843</v>
      </c>
      <c r="U23" s="104">
        <v>7.2</v>
      </c>
      <c r="V23" s="104">
        <f t="shared" si="7"/>
        <v>7.2</v>
      </c>
      <c r="W23" s="105" t="s">
        <v>127</v>
      </c>
      <c r="X23" s="107">
        <v>0</v>
      </c>
      <c r="Y23" s="107">
        <v>1006</v>
      </c>
      <c r="Z23" s="107">
        <v>1188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49860043</v>
      </c>
      <c r="AH23" s="49">
        <f t="shared" si="9"/>
        <v>1169</v>
      </c>
      <c r="AI23" s="50">
        <f t="shared" si="8"/>
        <v>200.06845798391237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11221549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129</v>
      </c>
      <c r="P24" s="103">
        <v>132</v>
      </c>
      <c r="Q24" s="103">
        <v>16087599</v>
      </c>
      <c r="R24" s="46">
        <f t="shared" si="4"/>
        <v>5054</v>
      </c>
      <c r="S24" s="47">
        <f t="shared" si="5"/>
        <v>121.29600000000001</v>
      </c>
      <c r="T24" s="47">
        <f t="shared" si="6"/>
        <v>5.0540000000000003</v>
      </c>
      <c r="U24" s="104">
        <v>6.9</v>
      </c>
      <c r="V24" s="104">
        <f t="shared" si="7"/>
        <v>6.9</v>
      </c>
      <c r="W24" s="105" t="s">
        <v>127</v>
      </c>
      <c r="X24" s="107">
        <v>0</v>
      </c>
      <c r="Y24" s="107">
        <v>1006</v>
      </c>
      <c r="Z24" s="107">
        <v>1188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49861098</v>
      </c>
      <c r="AH24" s="49">
        <f>IF(ISBLANK(AG24),"-",AG24-AG23)</f>
        <v>1055</v>
      </c>
      <c r="AI24" s="50">
        <f t="shared" si="8"/>
        <v>208.74554808072813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11221549</v>
      </c>
      <c r="AQ24" s="107">
        <f t="shared" si="1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135</v>
      </c>
      <c r="P25" s="103">
        <v>138</v>
      </c>
      <c r="Q25" s="103">
        <v>16093244</v>
      </c>
      <c r="R25" s="46">
        <f t="shared" si="4"/>
        <v>5645</v>
      </c>
      <c r="S25" s="47">
        <f t="shared" si="5"/>
        <v>135.47999999999999</v>
      </c>
      <c r="T25" s="47">
        <f t="shared" si="6"/>
        <v>5.6449999999999996</v>
      </c>
      <c r="U25" s="104">
        <v>6.6</v>
      </c>
      <c r="V25" s="104">
        <f t="shared" si="7"/>
        <v>6.6</v>
      </c>
      <c r="W25" s="105" t="s">
        <v>127</v>
      </c>
      <c r="X25" s="107">
        <v>0</v>
      </c>
      <c r="Y25" s="107">
        <v>1006</v>
      </c>
      <c r="Z25" s="107">
        <v>1188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49862211</v>
      </c>
      <c r="AH25" s="49">
        <f t="shared" si="9"/>
        <v>1113</v>
      </c>
      <c r="AI25" s="50">
        <f t="shared" si="8"/>
        <v>197.1656333038087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11221549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137</v>
      </c>
      <c r="P26" s="103">
        <v>137</v>
      </c>
      <c r="Q26" s="103">
        <v>16099181</v>
      </c>
      <c r="R26" s="46">
        <f t="shared" si="4"/>
        <v>5937</v>
      </c>
      <c r="S26" s="47">
        <f t="shared" si="5"/>
        <v>142.488</v>
      </c>
      <c r="T26" s="47">
        <f t="shared" si="6"/>
        <v>5.9370000000000003</v>
      </c>
      <c r="U26" s="104">
        <v>6.3</v>
      </c>
      <c r="V26" s="104">
        <f t="shared" si="7"/>
        <v>6.3</v>
      </c>
      <c r="W26" s="105" t="s">
        <v>127</v>
      </c>
      <c r="X26" s="107">
        <v>0</v>
      </c>
      <c r="Y26" s="107">
        <v>1006</v>
      </c>
      <c r="Z26" s="107">
        <v>1188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49863384</v>
      </c>
      <c r="AH26" s="49">
        <f t="shared" si="9"/>
        <v>1173</v>
      </c>
      <c r="AI26" s="50">
        <f t="shared" si="8"/>
        <v>197.57453259221828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11221549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141</v>
      </c>
      <c r="Q27" s="103">
        <v>16105022</v>
      </c>
      <c r="R27" s="46">
        <f t="shared" si="4"/>
        <v>5841</v>
      </c>
      <c r="S27" s="47">
        <f t="shared" si="5"/>
        <v>140.184</v>
      </c>
      <c r="T27" s="47">
        <f t="shared" si="6"/>
        <v>5.8410000000000002</v>
      </c>
      <c r="U27" s="104">
        <v>6</v>
      </c>
      <c r="V27" s="104">
        <f t="shared" si="7"/>
        <v>6</v>
      </c>
      <c r="W27" s="105" t="s">
        <v>127</v>
      </c>
      <c r="X27" s="107">
        <v>0</v>
      </c>
      <c r="Y27" s="107">
        <v>1006</v>
      </c>
      <c r="Z27" s="107">
        <v>1188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49864558</v>
      </c>
      <c r="AH27" s="49">
        <f t="shared" si="9"/>
        <v>1174</v>
      </c>
      <c r="AI27" s="50">
        <f t="shared" si="8"/>
        <v>200.99298065399759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11221549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134</v>
      </c>
      <c r="Q28" s="103">
        <v>16110859</v>
      </c>
      <c r="R28" s="46">
        <f t="shared" si="4"/>
        <v>5837</v>
      </c>
      <c r="S28" s="47">
        <f t="shared" si="5"/>
        <v>140.08799999999999</v>
      </c>
      <c r="T28" s="47">
        <f t="shared" si="6"/>
        <v>5.8369999999999997</v>
      </c>
      <c r="U28" s="104">
        <v>5.7</v>
      </c>
      <c r="V28" s="104">
        <f t="shared" si="7"/>
        <v>5.7</v>
      </c>
      <c r="W28" s="105" t="s">
        <v>127</v>
      </c>
      <c r="X28" s="107">
        <v>0</v>
      </c>
      <c r="Y28" s="107">
        <v>1006</v>
      </c>
      <c r="Z28" s="107">
        <v>1188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49865731</v>
      </c>
      <c r="AH28" s="49">
        <f t="shared" si="9"/>
        <v>1173</v>
      </c>
      <c r="AI28" s="50">
        <f t="shared" si="8"/>
        <v>200.95939695048827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11221549</v>
      </c>
      <c r="AQ28" s="107">
        <f t="shared" si="1"/>
        <v>0</v>
      </c>
      <c r="AR28" s="53">
        <v>1.28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139</v>
      </c>
      <c r="Q29" s="103">
        <v>16117005</v>
      </c>
      <c r="R29" s="46">
        <f t="shared" si="4"/>
        <v>6146</v>
      </c>
      <c r="S29" s="47">
        <f t="shared" si="5"/>
        <v>147.50399999999999</v>
      </c>
      <c r="T29" s="47">
        <f t="shared" si="6"/>
        <v>6.1459999999999999</v>
      </c>
      <c r="U29" s="104">
        <v>5.3</v>
      </c>
      <c r="V29" s="104">
        <f t="shared" si="7"/>
        <v>5.3</v>
      </c>
      <c r="W29" s="105" t="s">
        <v>127</v>
      </c>
      <c r="X29" s="107">
        <v>0</v>
      </c>
      <c r="Y29" s="107">
        <v>1006</v>
      </c>
      <c r="Z29" s="107">
        <v>1188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49866910</v>
      </c>
      <c r="AH29" s="49">
        <f t="shared" si="9"/>
        <v>1179</v>
      </c>
      <c r="AI29" s="50">
        <f t="shared" si="8"/>
        <v>191.83208590953467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11221549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134</v>
      </c>
      <c r="P30" s="103">
        <v>138</v>
      </c>
      <c r="Q30" s="103">
        <v>16122866</v>
      </c>
      <c r="R30" s="46">
        <f t="shared" si="4"/>
        <v>5861</v>
      </c>
      <c r="S30" s="47">
        <f t="shared" si="5"/>
        <v>140.66399999999999</v>
      </c>
      <c r="T30" s="47">
        <f t="shared" si="6"/>
        <v>5.8609999999999998</v>
      </c>
      <c r="U30" s="104">
        <v>5</v>
      </c>
      <c r="V30" s="104">
        <f t="shared" si="7"/>
        <v>5</v>
      </c>
      <c r="W30" s="105" t="s">
        <v>127</v>
      </c>
      <c r="X30" s="107">
        <v>0</v>
      </c>
      <c r="Y30" s="107">
        <v>1006</v>
      </c>
      <c r="Z30" s="107">
        <v>1188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49868089</v>
      </c>
      <c r="AH30" s="49">
        <f t="shared" si="9"/>
        <v>1179</v>
      </c>
      <c r="AI30" s="50">
        <f t="shared" si="8"/>
        <v>201.16021156799181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11221549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131</v>
      </c>
      <c r="P31" s="103">
        <v>138</v>
      </c>
      <c r="Q31" s="103">
        <v>16128743</v>
      </c>
      <c r="R31" s="46">
        <f t="shared" si="4"/>
        <v>5877</v>
      </c>
      <c r="S31" s="47">
        <f t="shared" si="5"/>
        <v>141.048</v>
      </c>
      <c r="T31" s="47">
        <f t="shared" si="6"/>
        <v>5.8769999999999998</v>
      </c>
      <c r="U31" s="104">
        <v>4.3</v>
      </c>
      <c r="V31" s="104">
        <f t="shared" si="7"/>
        <v>4.3</v>
      </c>
      <c r="W31" s="105" t="s">
        <v>127</v>
      </c>
      <c r="X31" s="107">
        <v>0</v>
      </c>
      <c r="Y31" s="107">
        <v>1057</v>
      </c>
      <c r="Z31" s="107">
        <v>1188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49869288</v>
      </c>
      <c r="AH31" s="49">
        <f t="shared" si="9"/>
        <v>1199</v>
      </c>
      <c r="AI31" s="50">
        <f t="shared" si="8"/>
        <v>204.01565424536329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11221549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132</v>
      </c>
      <c r="P32" s="103">
        <v>134</v>
      </c>
      <c r="Q32" s="103">
        <v>16134606</v>
      </c>
      <c r="R32" s="46">
        <f t="shared" si="4"/>
        <v>5863</v>
      </c>
      <c r="S32" s="47">
        <f t="shared" si="5"/>
        <v>140.71199999999999</v>
      </c>
      <c r="T32" s="47">
        <f t="shared" si="6"/>
        <v>5.8630000000000004</v>
      </c>
      <c r="U32" s="104">
        <v>3.9</v>
      </c>
      <c r="V32" s="104">
        <f t="shared" si="7"/>
        <v>3.9</v>
      </c>
      <c r="W32" s="105" t="s">
        <v>127</v>
      </c>
      <c r="X32" s="107">
        <v>0</v>
      </c>
      <c r="Y32" s="107">
        <v>1057</v>
      </c>
      <c r="Z32" s="107">
        <v>1188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49870481</v>
      </c>
      <c r="AH32" s="49">
        <f t="shared" si="9"/>
        <v>1193</v>
      </c>
      <c r="AI32" s="50">
        <f t="shared" si="8"/>
        <v>203.47944738188639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11221549</v>
      </c>
      <c r="AQ32" s="107">
        <f t="shared" si="1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132</v>
      </c>
      <c r="P33" s="103">
        <v>128</v>
      </c>
      <c r="Q33" s="103">
        <v>16140013</v>
      </c>
      <c r="R33" s="46">
        <f t="shared" si="4"/>
        <v>5407</v>
      </c>
      <c r="S33" s="47">
        <f t="shared" si="5"/>
        <v>129.768</v>
      </c>
      <c r="T33" s="47">
        <f t="shared" si="6"/>
        <v>5.407</v>
      </c>
      <c r="U33" s="104">
        <v>3.7</v>
      </c>
      <c r="V33" s="104">
        <f t="shared" si="7"/>
        <v>3.7</v>
      </c>
      <c r="W33" s="105" t="s">
        <v>131</v>
      </c>
      <c r="X33" s="107">
        <v>0</v>
      </c>
      <c r="Y33" s="107">
        <v>0</v>
      </c>
      <c r="Z33" s="107">
        <v>1188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49871574</v>
      </c>
      <c r="AH33" s="49">
        <f t="shared" si="9"/>
        <v>1093</v>
      </c>
      <c r="AI33" s="50">
        <f t="shared" si="8"/>
        <v>202.14536711670058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11221572</v>
      </c>
      <c r="AQ33" s="107">
        <f t="shared" si="1"/>
        <v>23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135</v>
      </c>
      <c r="P34" s="103">
        <v>120</v>
      </c>
      <c r="Q34" s="103">
        <v>16145237</v>
      </c>
      <c r="R34" s="46">
        <f t="shared" si="4"/>
        <v>5224</v>
      </c>
      <c r="S34" s="47">
        <f t="shared" si="5"/>
        <v>125.376</v>
      </c>
      <c r="T34" s="47">
        <f t="shared" si="6"/>
        <v>5.2240000000000002</v>
      </c>
      <c r="U34" s="104">
        <v>4</v>
      </c>
      <c r="V34" s="104">
        <f t="shared" si="7"/>
        <v>4</v>
      </c>
      <c r="W34" s="105" t="s">
        <v>131</v>
      </c>
      <c r="X34" s="107">
        <v>0</v>
      </c>
      <c r="Y34" s="107">
        <v>0</v>
      </c>
      <c r="Z34" s="107">
        <v>1168</v>
      </c>
      <c r="AA34" s="107">
        <v>1185</v>
      </c>
      <c r="AB34" s="107">
        <v>1167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49872621</v>
      </c>
      <c r="AH34" s="49">
        <f t="shared" si="9"/>
        <v>1047</v>
      </c>
      <c r="AI34" s="50">
        <f t="shared" si="8"/>
        <v>200.42113323124042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11221820</v>
      </c>
      <c r="AQ34" s="107">
        <f t="shared" si="1"/>
        <v>248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132195</v>
      </c>
      <c r="S35" s="65">
        <f>AVERAGE(S11:S34)</f>
        <v>132.19499999999999</v>
      </c>
      <c r="T35" s="65">
        <f>SUM(T11:T34)</f>
        <v>132.19499999999999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26481</v>
      </c>
      <c r="AH35" s="67">
        <f>SUM(AH11:AH34)</f>
        <v>26481</v>
      </c>
      <c r="AI35" s="68">
        <f>$AH$35/$T35</f>
        <v>200.31771247021447</v>
      </c>
      <c r="AJ35" s="95"/>
      <c r="AK35" s="95"/>
      <c r="AL35" s="95"/>
      <c r="AM35" s="95"/>
      <c r="AN35" s="95"/>
      <c r="AO35" s="69"/>
      <c r="AP35" s="70">
        <f>AP34-AP10</f>
        <v>2765</v>
      </c>
      <c r="AQ35" s="71">
        <f>SUM(AQ11:AQ34)</f>
        <v>2765</v>
      </c>
      <c r="AR35" s="72">
        <f>AVERAGE(AR11:AR34)</f>
        <v>1.2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164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23" t="s">
        <v>140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14" t="s">
        <v>158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163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142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145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273" priority="36" operator="containsText" text="N/A">
      <formula>NOT(ISERROR(SEARCH("N/A",X11)))</formula>
    </cfRule>
    <cfRule type="cellIs" dxfId="1272" priority="49" operator="equal">
      <formula>0</formula>
    </cfRule>
  </conditionalFormatting>
  <conditionalFormatting sqref="AC11:AE34 X11:Y34 AA11:AA34">
    <cfRule type="cellIs" dxfId="1271" priority="48" operator="greaterThanOrEqual">
      <formula>1185</formula>
    </cfRule>
  </conditionalFormatting>
  <conditionalFormatting sqref="AC11:AE34 X11:Y34 AA11:AA34">
    <cfRule type="cellIs" dxfId="1270" priority="47" operator="between">
      <formula>0.1</formula>
      <formula>1184</formula>
    </cfRule>
  </conditionalFormatting>
  <conditionalFormatting sqref="X8">
    <cfRule type="cellIs" dxfId="1269" priority="46" operator="equal">
      <formula>0</formula>
    </cfRule>
  </conditionalFormatting>
  <conditionalFormatting sqref="X8">
    <cfRule type="cellIs" dxfId="1268" priority="45" operator="greaterThan">
      <formula>1179</formula>
    </cfRule>
  </conditionalFormatting>
  <conditionalFormatting sqref="X8">
    <cfRule type="cellIs" dxfId="1267" priority="44" operator="greaterThan">
      <formula>99</formula>
    </cfRule>
  </conditionalFormatting>
  <conditionalFormatting sqref="X8">
    <cfRule type="cellIs" dxfId="1266" priority="43" operator="greaterThan">
      <formula>0.99</formula>
    </cfRule>
  </conditionalFormatting>
  <conditionalFormatting sqref="AB8">
    <cfRule type="cellIs" dxfId="1265" priority="42" operator="equal">
      <formula>0</formula>
    </cfRule>
  </conditionalFormatting>
  <conditionalFormatting sqref="AB8">
    <cfRule type="cellIs" dxfId="1264" priority="41" operator="greaterThan">
      <formula>1179</formula>
    </cfRule>
  </conditionalFormatting>
  <conditionalFormatting sqref="AB8">
    <cfRule type="cellIs" dxfId="1263" priority="40" operator="greaterThan">
      <formula>99</formula>
    </cfRule>
  </conditionalFormatting>
  <conditionalFormatting sqref="AB8">
    <cfRule type="cellIs" dxfId="1262" priority="39" operator="greaterThan">
      <formula>0.99</formula>
    </cfRule>
  </conditionalFormatting>
  <conditionalFormatting sqref="AH11:AH31">
    <cfRule type="cellIs" dxfId="1261" priority="37" operator="greaterThan">
      <formula>$AH$8</formula>
    </cfRule>
    <cfRule type="cellIs" dxfId="1260" priority="38" operator="greaterThan">
      <formula>$AH$8</formula>
    </cfRule>
  </conditionalFormatting>
  <conditionalFormatting sqref="AB11:AB34">
    <cfRule type="containsText" dxfId="1259" priority="32" operator="containsText" text="N/A">
      <formula>NOT(ISERROR(SEARCH("N/A",AB11)))</formula>
    </cfRule>
    <cfRule type="cellIs" dxfId="1258" priority="35" operator="equal">
      <formula>0</formula>
    </cfRule>
  </conditionalFormatting>
  <conditionalFormatting sqref="AB11:AB34">
    <cfRule type="cellIs" dxfId="1257" priority="34" operator="greaterThanOrEqual">
      <formula>1185</formula>
    </cfRule>
  </conditionalFormatting>
  <conditionalFormatting sqref="AB11:AB34">
    <cfRule type="cellIs" dxfId="1256" priority="33" operator="between">
      <formula>0.1</formula>
      <formula>1184</formula>
    </cfRule>
  </conditionalFormatting>
  <conditionalFormatting sqref="AO11:AO34 AN11:AN35">
    <cfRule type="cellIs" dxfId="1255" priority="31" operator="equal">
      <formula>0</formula>
    </cfRule>
  </conditionalFormatting>
  <conditionalFormatting sqref="AO11:AO34 AN11:AN35">
    <cfRule type="cellIs" dxfId="1254" priority="30" operator="greaterThan">
      <formula>1179</formula>
    </cfRule>
  </conditionalFormatting>
  <conditionalFormatting sqref="AO11:AO34 AN11:AN35">
    <cfRule type="cellIs" dxfId="1253" priority="29" operator="greaterThan">
      <formula>99</formula>
    </cfRule>
  </conditionalFormatting>
  <conditionalFormatting sqref="AO11:AO34 AN11:AN35">
    <cfRule type="cellIs" dxfId="1252" priority="28" operator="greaterThan">
      <formula>0.99</formula>
    </cfRule>
  </conditionalFormatting>
  <conditionalFormatting sqref="AQ11:AQ34">
    <cfRule type="cellIs" dxfId="1251" priority="27" operator="equal">
      <formula>0</formula>
    </cfRule>
  </conditionalFormatting>
  <conditionalFormatting sqref="AQ11:AQ34">
    <cfRule type="cellIs" dxfId="1250" priority="26" operator="greaterThan">
      <formula>1179</formula>
    </cfRule>
  </conditionalFormatting>
  <conditionalFormatting sqref="AQ11:AQ34">
    <cfRule type="cellIs" dxfId="1249" priority="25" operator="greaterThan">
      <formula>99</formula>
    </cfRule>
  </conditionalFormatting>
  <conditionalFormatting sqref="AQ11:AQ34">
    <cfRule type="cellIs" dxfId="1248" priority="24" operator="greaterThan">
      <formula>0.99</formula>
    </cfRule>
  </conditionalFormatting>
  <conditionalFormatting sqref="Z11:Z34">
    <cfRule type="containsText" dxfId="1247" priority="20" operator="containsText" text="N/A">
      <formula>NOT(ISERROR(SEARCH("N/A",Z11)))</formula>
    </cfRule>
    <cfRule type="cellIs" dxfId="1246" priority="23" operator="equal">
      <formula>0</formula>
    </cfRule>
  </conditionalFormatting>
  <conditionalFormatting sqref="Z11:Z34">
    <cfRule type="cellIs" dxfId="1245" priority="22" operator="greaterThanOrEqual">
      <formula>1185</formula>
    </cfRule>
  </conditionalFormatting>
  <conditionalFormatting sqref="Z11:Z34">
    <cfRule type="cellIs" dxfId="1244" priority="21" operator="between">
      <formula>0.1</formula>
      <formula>1184</formula>
    </cfRule>
  </conditionalFormatting>
  <conditionalFormatting sqref="AJ11:AN35">
    <cfRule type="cellIs" dxfId="1243" priority="19" operator="equal">
      <formula>0</formula>
    </cfRule>
  </conditionalFormatting>
  <conditionalFormatting sqref="AJ11:AN35">
    <cfRule type="cellIs" dxfId="1242" priority="18" operator="greaterThan">
      <formula>1179</formula>
    </cfRule>
  </conditionalFormatting>
  <conditionalFormatting sqref="AJ11:AN35">
    <cfRule type="cellIs" dxfId="1241" priority="17" operator="greaterThan">
      <formula>99</formula>
    </cfRule>
  </conditionalFormatting>
  <conditionalFormatting sqref="AJ11:AN35">
    <cfRule type="cellIs" dxfId="1240" priority="16" operator="greaterThan">
      <formula>0.99</formula>
    </cfRule>
  </conditionalFormatting>
  <conditionalFormatting sqref="AP11:AP34">
    <cfRule type="cellIs" dxfId="1239" priority="15" operator="equal">
      <formula>0</formula>
    </cfRule>
  </conditionalFormatting>
  <conditionalFormatting sqref="AP11:AP34">
    <cfRule type="cellIs" dxfId="1238" priority="14" operator="greaterThan">
      <formula>1179</formula>
    </cfRule>
  </conditionalFormatting>
  <conditionalFormatting sqref="AP11:AP34">
    <cfRule type="cellIs" dxfId="1237" priority="13" operator="greaterThan">
      <formula>99</formula>
    </cfRule>
  </conditionalFormatting>
  <conditionalFormatting sqref="AP11:AP34">
    <cfRule type="cellIs" dxfId="1236" priority="12" operator="greaterThan">
      <formula>0.99</formula>
    </cfRule>
  </conditionalFormatting>
  <conditionalFormatting sqref="AH32:AH34">
    <cfRule type="cellIs" dxfId="1235" priority="10" operator="greaterThan">
      <formula>$AH$8</formula>
    </cfRule>
    <cfRule type="cellIs" dxfId="1234" priority="11" operator="greaterThan">
      <formula>$AH$8</formula>
    </cfRule>
  </conditionalFormatting>
  <conditionalFormatting sqref="AI11:AI34">
    <cfRule type="cellIs" dxfId="1233" priority="9" operator="greaterThan">
      <formula>$AI$8</formula>
    </cfRule>
  </conditionalFormatting>
  <conditionalFormatting sqref="AL11:AL31 AL32:AN34">
    <cfRule type="cellIs" dxfId="1232" priority="8" operator="equal">
      <formula>0</formula>
    </cfRule>
  </conditionalFormatting>
  <conditionalFormatting sqref="AL11:AL31 AL32:AN34">
    <cfRule type="cellIs" dxfId="1231" priority="7" operator="greaterThan">
      <formula>1179</formula>
    </cfRule>
  </conditionalFormatting>
  <conditionalFormatting sqref="AL11:AL31 AL32:AN34">
    <cfRule type="cellIs" dxfId="1230" priority="6" operator="greaterThan">
      <formula>99</formula>
    </cfRule>
  </conditionalFormatting>
  <conditionalFormatting sqref="AL11:AL31 AL32:AN34">
    <cfRule type="cellIs" dxfId="1229" priority="5" operator="greaterThan">
      <formula>0.99</formula>
    </cfRule>
  </conditionalFormatting>
  <conditionalFormatting sqref="AM16:AM34">
    <cfRule type="cellIs" dxfId="1228" priority="4" operator="equal">
      <formula>0</formula>
    </cfRule>
  </conditionalFormatting>
  <conditionalFormatting sqref="AM16:AM34">
    <cfRule type="cellIs" dxfId="1227" priority="3" operator="greaterThan">
      <formula>1179</formula>
    </cfRule>
  </conditionalFormatting>
  <conditionalFormatting sqref="AM16:AM34">
    <cfRule type="cellIs" dxfId="1226" priority="2" operator="greaterThan">
      <formula>99</formula>
    </cfRule>
  </conditionalFormatting>
  <conditionalFormatting sqref="AM16:AM34">
    <cfRule type="cellIs" dxfId="122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AY97"/>
  <sheetViews>
    <sheetView showWhiteSpace="0" topLeftCell="A40" zoomScaleNormal="100" workbookViewId="0">
      <selection activeCell="B51" sqref="B51:B54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124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42619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27059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5'!Q34</f>
        <v>16145237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5'!AG34</f>
        <v>49872621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5'!AP34</f>
        <v>11221820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105</v>
      </c>
      <c r="Q11" s="103">
        <v>16149501</v>
      </c>
      <c r="R11" s="46">
        <f>IF(ISBLANK(Q11),"-",Q11-Q10)</f>
        <v>4264</v>
      </c>
      <c r="S11" s="47">
        <f>R11*24/1000</f>
        <v>102.336</v>
      </c>
      <c r="T11" s="47">
        <f>R11/1000</f>
        <v>4.2640000000000002</v>
      </c>
      <c r="U11" s="104">
        <v>5.4</v>
      </c>
      <c r="V11" s="104">
        <f>U11</f>
        <v>5.4</v>
      </c>
      <c r="W11" s="105" t="s">
        <v>131</v>
      </c>
      <c r="X11" s="107">
        <v>0</v>
      </c>
      <c r="Y11" s="107">
        <v>0</v>
      </c>
      <c r="Z11" s="107">
        <v>1077</v>
      </c>
      <c r="AA11" s="107">
        <v>1185</v>
      </c>
      <c r="AB11" s="107">
        <v>1077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49873491</v>
      </c>
      <c r="AH11" s="49">
        <f>IF(ISBLANK(AG11),"-",AG11-AG10)</f>
        <v>870</v>
      </c>
      <c r="AI11" s="50">
        <f>AH11/T11</f>
        <v>204.03377110694183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0.7</v>
      </c>
      <c r="AP11" s="107">
        <v>11222405</v>
      </c>
      <c r="AQ11" s="107">
        <f t="shared" ref="AQ11:AQ34" si="1">AP11-AP10</f>
        <v>585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139</v>
      </c>
      <c r="P12" s="103">
        <v>110</v>
      </c>
      <c r="Q12" s="103">
        <v>16153721</v>
      </c>
      <c r="R12" s="46">
        <f t="shared" ref="R12:R34" si="4">IF(ISBLANK(Q12),"-",Q12-Q11)</f>
        <v>4220</v>
      </c>
      <c r="S12" s="47">
        <f t="shared" ref="S12:S34" si="5">R12*24/1000</f>
        <v>101.28</v>
      </c>
      <c r="T12" s="47">
        <f t="shared" ref="T12:T34" si="6">R12/1000</f>
        <v>4.22</v>
      </c>
      <c r="U12" s="104">
        <v>7.3</v>
      </c>
      <c r="V12" s="104">
        <f t="shared" ref="V12:V34" si="7">U12</f>
        <v>7.3</v>
      </c>
      <c r="W12" s="105" t="s">
        <v>131</v>
      </c>
      <c r="X12" s="107">
        <v>0</v>
      </c>
      <c r="Y12" s="107">
        <v>0</v>
      </c>
      <c r="Z12" s="107">
        <v>1077</v>
      </c>
      <c r="AA12" s="107">
        <v>1185</v>
      </c>
      <c r="AB12" s="107">
        <v>1077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49874377</v>
      </c>
      <c r="AH12" s="49">
        <f>IF(ISBLANK(AG12),"-",AG12-AG11)</f>
        <v>886</v>
      </c>
      <c r="AI12" s="50">
        <f t="shared" ref="AI12:AI34" si="8">AH12/T12</f>
        <v>209.95260663507111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0.7</v>
      </c>
      <c r="AP12" s="107">
        <v>11223005</v>
      </c>
      <c r="AQ12" s="107">
        <f t="shared" si="1"/>
        <v>600</v>
      </c>
      <c r="AR12" s="110">
        <v>1.01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131</v>
      </c>
      <c r="P13" s="103">
        <v>103</v>
      </c>
      <c r="Q13" s="103">
        <v>16158081</v>
      </c>
      <c r="R13" s="46">
        <f t="shared" si="4"/>
        <v>4360</v>
      </c>
      <c r="S13" s="47">
        <f t="shared" si="5"/>
        <v>104.64</v>
      </c>
      <c r="T13" s="47">
        <f t="shared" si="6"/>
        <v>4.3600000000000003</v>
      </c>
      <c r="U13" s="104">
        <v>8.1</v>
      </c>
      <c r="V13" s="104">
        <f t="shared" si="7"/>
        <v>8.1</v>
      </c>
      <c r="W13" s="105" t="s">
        <v>131</v>
      </c>
      <c r="X13" s="107">
        <v>0</v>
      </c>
      <c r="Y13" s="107">
        <v>0</v>
      </c>
      <c r="Z13" s="107">
        <v>1077</v>
      </c>
      <c r="AA13" s="107">
        <v>1185</v>
      </c>
      <c r="AB13" s="107">
        <v>1077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49875291</v>
      </c>
      <c r="AH13" s="49">
        <f>IF(ISBLANK(AG13),"-",AG13-AG12)</f>
        <v>914</v>
      </c>
      <c r="AI13" s="50">
        <f t="shared" si="8"/>
        <v>209.63302752293578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0.7</v>
      </c>
      <c r="AP13" s="107">
        <v>11223601</v>
      </c>
      <c r="AQ13" s="107">
        <f t="shared" si="1"/>
        <v>596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129</v>
      </c>
      <c r="P14" s="103">
        <v>112</v>
      </c>
      <c r="Q14" s="103">
        <v>16162701</v>
      </c>
      <c r="R14" s="46">
        <f t="shared" si="4"/>
        <v>4620</v>
      </c>
      <c r="S14" s="47">
        <f t="shared" si="5"/>
        <v>110.88</v>
      </c>
      <c r="T14" s="47">
        <f t="shared" si="6"/>
        <v>4.62</v>
      </c>
      <c r="U14" s="104">
        <v>9.3000000000000007</v>
      </c>
      <c r="V14" s="104">
        <f t="shared" si="7"/>
        <v>9.3000000000000007</v>
      </c>
      <c r="W14" s="105" t="s">
        <v>131</v>
      </c>
      <c r="X14" s="107">
        <v>0</v>
      </c>
      <c r="Y14" s="107">
        <v>0</v>
      </c>
      <c r="Z14" s="107">
        <v>1127</v>
      </c>
      <c r="AA14" s="107">
        <v>1185</v>
      </c>
      <c r="AB14" s="107">
        <v>1127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49876295</v>
      </c>
      <c r="AH14" s="49">
        <f t="shared" ref="AH14:AH34" si="9">IF(ISBLANK(AG14),"-",AG14-AG13)</f>
        <v>1004</v>
      </c>
      <c r="AI14" s="50">
        <f t="shared" si="8"/>
        <v>217.31601731601731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0.7</v>
      </c>
      <c r="AP14" s="107">
        <v>11224206</v>
      </c>
      <c r="AQ14" s="107">
        <f>AP14-AP13</f>
        <v>605</v>
      </c>
      <c r="AR14" s="51"/>
      <c r="AS14" s="52" t="s">
        <v>113</v>
      </c>
      <c r="AT14" s="54"/>
      <c r="AV14" s="39" t="s">
        <v>96</v>
      </c>
      <c r="AW14" s="39" t="s">
        <v>97</v>
      </c>
      <c r="AY14" s="80" t="s">
        <v>136</v>
      </c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121</v>
      </c>
      <c r="P15" s="103">
        <v>117</v>
      </c>
      <c r="Q15" s="103">
        <v>16167308</v>
      </c>
      <c r="R15" s="46">
        <f t="shared" si="4"/>
        <v>4607</v>
      </c>
      <c r="S15" s="47">
        <f t="shared" si="5"/>
        <v>110.568</v>
      </c>
      <c r="T15" s="47">
        <f t="shared" si="6"/>
        <v>4.6070000000000002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1127</v>
      </c>
      <c r="AA15" s="107">
        <v>1185</v>
      </c>
      <c r="AB15" s="107">
        <v>1127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49877310</v>
      </c>
      <c r="AH15" s="49">
        <f t="shared" si="9"/>
        <v>1015</v>
      </c>
      <c r="AI15" s="50">
        <f t="shared" si="8"/>
        <v>220.31690905144345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</v>
      </c>
      <c r="AP15" s="107">
        <v>11224261</v>
      </c>
      <c r="AQ15" s="107">
        <f>AP15-AP14</f>
        <v>55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138</v>
      </c>
      <c r="P16" s="103">
        <v>132</v>
      </c>
      <c r="Q16" s="103">
        <v>16172876</v>
      </c>
      <c r="R16" s="46">
        <f t="shared" si="4"/>
        <v>5568</v>
      </c>
      <c r="S16" s="47">
        <f t="shared" si="5"/>
        <v>133.63200000000001</v>
      </c>
      <c r="T16" s="47">
        <f t="shared" si="6"/>
        <v>5.5679999999999996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1188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49878368</v>
      </c>
      <c r="AH16" s="49">
        <f t="shared" si="9"/>
        <v>1058</v>
      </c>
      <c r="AI16" s="50">
        <f t="shared" si="8"/>
        <v>190.01436781609198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11224261</v>
      </c>
      <c r="AQ16" s="107">
        <f>AP16-AP15</f>
        <v>0</v>
      </c>
      <c r="AR16" s="53">
        <v>1.1100000000000001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134</v>
      </c>
      <c r="P17" s="103">
        <v>149</v>
      </c>
      <c r="Q17" s="103">
        <v>16179574</v>
      </c>
      <c r="R17" s="46">
        <f t="shared" si="4"/>
        <v>6698</v>
      </c>
      <c r="S17" s="47">
        <f t="shared" si="5"/>
        <v>160.75200000000001</v>
      </c>
      <c r="T17" s="47">
        <f t="shared" si="6"/>
        <v>6.6980000000000004</v>
      </c>
      <c r="U17" s="104">
        <v>9.1</v>
      </c>
      <c r="V17" s="104">
        <f t="shared" si="7"/>
        <v>9.1</v>
      </c>
      <c r="W17" s="105" t="s">
        <v>127</v>
      </c>
      <c r="X17" s="107">
        <v>1017</v>
      </c>
      <c r="Y17" s="107">
        <v>0</v>
      </c>
      <c r="Z17" s="107">
        <v>1187</v>
      </c>
      <c r="AA17" s="107">
        <v>1185</v>
      </c>
      <c r="AB17" s="107">
        <v>1188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49879734</v>
      </c>
      <c r="AH17" s="49">
        <f t="shared" si="9"/>
        <v>1366</v>
      </c>
      <c r="AI17" s="50">
        <f t="shared" si="8"/>
        <v>203.94147506718423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11224261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133</v>
      </c>
      <c r="P18" s="103">
        <v>145</v>
      </c>
      <c r="Q18" s="103">
        <v>16186136</v>
      </c>
      <c r="R18" s="46">
        <f t="shared" si="4"/>
        <v>6562</v>
      </c>
      <c r="S18" s="47">
        <f t="shared" si="5"/>
        <v>157.488</v>
      </c>
      <c r="T18" s="47">
        <f t="shared" si="6"/>
        <v>6.5620000000000003</v>
      </c>
      <c r="U18" s="104">
        <v>8.5</v>
      </c>
      <c r="V18" s="104">
        <f t="shared" si="7"/>
        <v>8.5</v>
      </c>
      <c r="W18" s="105" t="s">
        <v>127</v>
      </c>
      <c r="X18" s="107">
        <v>1037</v>
      </c>
      <c r="Y18" s="107">
        <v>0</v>
      </c>
      <c r="Z18" s="107">
        <v>1187</v>
      </c>
      <c r="AA18" s="107">
        <v>1185</v>
      </c>
      <c r="AB18" s="107">
        <v>1188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49880974</v>
      </c>
      <c r="AH18" s="49">
        <f t="shared" si="9"/>
        <v>1240</v>
      </c>
      <c r="AI18" s="50">
        <f t="shared" si="8"/>
        <v>188.96677842121304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11224261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135</v>
      </c>
      <c r="P19" s="103">
        <v>141</v>
      </c>
      <c r="Q19" s="103">
        <v>16192439</v>
      </c>
      <c r="R19" s="46">
        <f t="shared" si="4"/>
        <v>6303</v>
      </c>
      <c r="S19" s="47">
        <f t="shared" si="5"/>
        <v>151.27199999999999</v>
      </c>
      <c r="T19" s="47">
        <f t="shared" si="6"/>
        <v>6.3029999999999999</v>
      </c>
      <c r="U19" s="104">
        <v>7.8</v>
      </c>
      <c r="V19" s="104">
        <f t="shared" si="7"/>
        <v>7.8</v>
      </c>
      <c r="W19" s="105" t="s">
        <v>127</v>
      </c>
      <c r="X19" s="107">
        <v>1037</v>
      </c>
      <c r="Y19" s="107">
        <v>0</v>
      </c>
      <c r="Z19" s="107">
        <v>1187</v>
      </c>
      <c r="AA19" s="107">
        <v>1185</v>
      </c>
      <c r="AB19" s="107">
        <v>1188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49882146</v>
      </c>
      <c r="AH19" s="49">
        <f t="shared" si="9"/>
        <v>1172</v>
      </c>
      <c r="AI19" s="50">
        <f t="shared" si="8"/>
        <v>185.94320165000792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11224261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136</v>
      </c>
      <c r="P20" s="103">
        <v>148</v>
      </c>
      <c r="Q20" s="103">
        <v>16198759</v>
      </c>
      <c r="R20" s="46">
        <f t="shared" si="4"/>
        <v>6320</v>
      </c>
      <c r="S20" s="47">
        <f t="shared" si="5"/>
        <v>151.68</v>
      </c>
      <c r="T20" s="47">
        <f t="shared" si="6"/>
        <v>6.32</v>
      </c>
      <c r="U20" s="104">
        <v>7.2</v>
      </c>
      <c r="V20" s="104">
        <f t="shared" si="7"/>
        <v>7.2</v>
      </c>
      <c r="W20" s="105" t="s">
        <v>127</v>
      </c>
      <c r="X20" s="107">
        <v>1037</v>
      </c>
      <c r="Y20" s="107">
        <v>0</v>
      </c>
      <c r="Z20" s="107">
        <v>1187</v>
      </c>
      <c r="AA20" s="107">
        <v>1185</v>
      </c>
      <c r="AB20" s="107">
        <v>1188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49883394</v>
      </c>
      <c r="AH20" s="49">
        <f t="shared" si="9"/>
        <v>1248</v>
      </c>
      <c r="AI20" s="50">
        <f t="shared" si="8"/>
        <v>197.46835443037975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11224261</v>
      </c>
      <c r="AQ20" s="107">
        <v>0</v>
      </c>
      <c r="AR20" s="53">
        <v>1.06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134</v>
      </c>
      <c r="P21" s="103">
        <v>145</v>
      </c>
      <c r="Q21" s="103">
        <v>16204919</v>
      </c>
      <c r="R21" s="46">
        <f t="shared" si="4"/>
        <v>6160</v>
      </c>
      <c r="S21" s="47">
        <f t="shared" si="5"/>
        <v>147.84</v>
      </c>
      <c r="T21" s="47">
        <f t="shared" si="6"/>
        <v>6.16</v>
      </c>
      <c r="U21" s="104">
        <v>6.6</v>
      </c>
      <c r="V21" s="104">
        <f t="shared" si="7"/>
        <v>6.6</v>
      </c>
      <c r="W21" s="105" t="s">
        <v>127</v>
      </c>
      <c r="X21" s="107">
        <v>1037</v>
      </c>
      <c r="Y21" s="107">
        <v>0</v>
      </c>
      <c r="Z21" s="107">
        <v>1187</v>
      </c>
      <c r="AA21" s="107">
        <v>1185</v>
      </c>
      <c r="AB21" s="107">
        <v>1188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49884597</v>
      </c>
      <c r="AH21" s="49">
        <f t="shared" si="9"/>
        <v>1203</v>
      </c>
      <c r="AI21" s="50">
        <f t="shared" si="8"/>
        <v>195.29220779220779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11224261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135</v>
      </c>
      <c r="P22" s="103">
        <v>140</v>
      </c>
      <c r="Q22" s="103">
        <v>16210999</v>
      </c>
      <c r="R22" s="46">
        <f t="shared" si="4"/>
        <v>6080</v>
      </c>
      <c r="S22" s="47">
        <f t="shared" si="5"/>
        <v>145.91999999999999</v>
      </c>
      <c r="T22" s="47">
        <f t="shared" si="6"/>
        <v>6.08</v>
      </c>
      <c r="U22" s="104">
        <v>6.1</v>
      </c>
      <c r="V22" s="104">
        <f t="shared" si="7"/>
        <v>6.1</v>
      </c>
      <c r="W22" s="105" t="s">
        <v>127</v>
      </c>
      <c r="X22" s="107">
        <v>1037</v>
      </c>
      <c r="Y22" s="107">
        <v>0</v>
      </c>
      <c r="Z22" s="107">
        <v>1187</v>
      </c>
      <c r="AA22" s="107">
        <v>1185</v>
      </c>
      <c r="AB22" s="107">
        <v>1188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49885779</v>
      </c>
      <c r="AH22" s="49">
        <f t="shared" si="9"/>
        <v>1182</v>
      </c>
      <c r="AI22" s="50">
        <f t="shared" si="8"/>
        <v>194.40789473684211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11224261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135</v>
      </c>
      <c r="P23" s="103">
        <v>141</v>
      </c>
      <c r="Q23" s="103">
        <v>16216870</v>
      </c>
      <c r="R23" s="46">
        <f t="shared" si="4"/>
        <v>5871</v>
      </c>
      <c r="S23" s="47">
        <f t="shared" si="5"/>
        <v>140.904</v>
      </c>
      <c r="T23" s="47">
        <f t="shared" si="6"/>
        <v>5.8710000000000004</v>
      </c>
      <c r="U23" s="104">
        <v>5.6</v>
      </c>
      <c r="V23" s="104">
        <f t="shared" si="7"/>
        <v>5.6</v>
      </c>
      <c r="W23" s="105" t="s">
        <v>127</v>
      </c>
      <c r="X23" s="107">
        <v>1037</v>
      </c>
      <c r="Y23" s="107">
        <v>0</v>
      </c>
      <c r="Z23" s="107">
        <v>1187</v>
      </c>
      <c r="AA23" s="107">
        <v>1185</v>
      </c>
      <c r="AB23" s="107">
        <v>1188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49886947</v>
      </c>
      <c r="AH23" s="49">
        <f t="shared" si="9"/>
        <v>1168</v>
      </c>
      <c r="AI23" s="50">
        <f t="shared" si="8"/>
        <v>198.94396184636346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11224261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138</v>
      </c>
      <c r="Q24" s="103">
        <v>16222532</v>
      </c>
      <c r="R24" s="46">
        <f t="shared" si="4"/>
        <v>5662</v>
      </c>
      <c r="S24" s="47">
        <f t="shared" si="5"/>
        <v>135.88800000000001</v>
      </c>
      <c r="T24" s="47">
        <f t="shared" si="6"/>
        <v>5.6619999999999999</v>
      </c>
      <c r="U24" s="104">
        <v>5.0999999999999996</v>
      </c>
      <c r="V24" s="104">
        <f t="shared" si="7"/>
        <v>5.0999999999999996</v>
      </c>
      <c r="W24" s="105" t="s">
        <v>127</v>
      </c>
      <c r="X24" s="107">
        <v>1035</v>
      </c>
      <c r="Y24" s="107">
        <v>0</v>
      </c>
      <c r="Z24" s="107">
        <v>1188</v>
      </c>
      <c r="AA24" s="107">
        <v>1185</v>
      </c>
      <c r="AB24" s="107">
        <v>1188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49888078</v>
      </c>
      <c r="AH24" s="49">
        <f>IF(ISBLANK(AG24),"-",AG24-AG23)</f>
        <v>1131</v>
      </c>
      <c r="AI24" s="50">
        <f t="shared" si="8"/>
        <v>199.7527375485694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11224261</v>
      </c>
      <c r="AQ24" s="107">
        <f t="shared" si="1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136</v>
      </c>
      <c r="Q25" s="103">
        <v>16228758</v>
      </c>
      <c r="R25" s="46">
        <f t="shared" si="4"/>
        <v>6226</v>
      </c>
      <c r="S25" s="47">
        <f t="shared" si="5"/>
        <v>149.42400000000001</v>
      </c>
      <c r="T25" s="47">
        <f t="shared" si="6"/>
        <v>6.226</v>
      </c>
      <c r="U25" s="104">
        <v>4.7</v>
      </c>
      <c r="V25" s="104">
        <f t="shared" si="7"/>
        <v>4.7</v>
      </c>
      <c r="W25" s="105" t="s">
        <v>127</v>
      </c>
      <c r="X25" s="107">
        <v>1035</v>
      </c>
      <c r="Y25" s="107">
        <v>0</v>
      </c>
      <c r="Z25" s="107">
        <v>1188</v>
      </c>
      <c r="AA25" s="107">
        <v>1185</v>
      </c>
      <c r="AB25" s="107">
        <v>1188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49889284</v>
      </c>
      <c r="AH25" s="49">
        <f t="shared" si="9"/>
        <v>1206</v>
      </c>
      <c r="AI25" s="50">
        <f t="shared" si="8"/>
        <v>193.70382267908769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11224261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139</v>
      </c>
      <c r="Q26" s="103">
        <v>16234648</v>
      </c>
      <c r="R26" s="46">
        <f t="shared" si="4"/>
        <v>5890</v>
      </c>
      <c r="S26" s="47">
        <f t="shared" si="5"/>
        <v>141.36000000000001</v>
      </c>
      <c r="T26" s="47">
        <f t="shared" si="6"/>
        <v>5.89</v>
      </c>
      <c r="U26" s="104">
        <v>4.3</v>
      </c>
      <c r="V26" s="104">
        <f t="shared" si="7"/>
        <v>4.3</v>
      </c>
      <c r="W26" s="105" t="s">
        <v>127</v>
      </c>
      <c r="X26" s="107">
        <v>1035</v>
      </c>
      <c r="Y26" s="107">
        <v>0</v>
      </c>
      <c r="Z26" s="107">
        <v>1186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49890458</v>
      </c>
      <c r="AH26" s="49">
        <f t="shared" si="9"/>
        <v>1174</v>
      </c>
      <c r="AI26" s="50">
        <f t="shared" si="8"/>
        <v>199.32088285229204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11224261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140</v>
      </c>
      <c r="Q27" s="103">
        <v>16240708</v>
      </c>
      <c r="R27" s="46">
        <f t="shared" si="4"/>
        <v>6060</v>
      </c>
      <c r="S27" s="47">
        <f t="shared" si="5"/>
        <v>145.44</v>
      </c>
      <c r="T27" s="47">
        <f t="shared" si="6"/>
        <v>6.06</v>
      </c>
      <c r="U27" s="104">
        <v>3.9</v>
      </c>
      <c r="V27" s="104">
        <f t="shared" si="7"/>
        <v>3.9</v>
      </c>
      <c r="W27" s="105" t="s">
        <v>127</v>
      </c>
      <c r="X27" s="107">
        <v>1035</v>
      </c>
      <c r="Y27" s="107">
        <v>0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49891660</v>
      </c>
      <c r="AH27" s="49">
        <f t="shared" si="9"/>
        <v>1202</v>
      </c>
      <c r="AI27" s="50">
        <f t="shared" si="8"/>
        <v>198.34983498349837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11224261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135</v>
      </c>
      <c r="P28" s="103">
        <v>134</v>
      </c>
      <c r="Q28" s="103">
        <v>16246614</v>
      </c>
      <c r="R28" s="46">
        <f t="shared" si="4"/>
        <v>5906</v>
      </c>
      <c r="S28" s="47">
        <f t="shared" si="5"/>
        <v>141.744</v>
      </c>
      <c r="T28" s="47">
        <f t="shared" si="6"/>
        <v>5.9059999999999997</v>
      </c>
      <c r="U28" s="104">
        <v>3.4</v>
      </c>
      <c r="V28" s="104">
        <f t="shared" si="7"/>
        <v>3.4</v>
      </c>
      <c r="W28" s="105" t="s">
        <v>127</v>
      </c>
      <c r="X28" s="107">
        <v>1036</v>
      </c>
      <c r="Y28" s="107">
        <v>0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49892822</v>
      </c>
      <c r="AH28" s="49">
        <f t="shared" si="9"/>
        <v>1162</v>
      </c>
      <c r="AI28" s="50">
        <f t="shared" si="8"/>
        <v>196.74906874365053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11224261</v>
      </c>
      <c r="AQ28" s="107">
        <f t="shared" si="1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135</v>
      </c>
      <c r="Q29" s="103">
        <v>16252572</v>
      </c>
      <c r="R29" s="46">
        <f t="shared" si="4"/>
        <v>5958</v>
      </c>
      <c r="S29" s="47">
        <f t="shared" si="5"/>
        <v>142.99199999999999</v>
      </c>
      <c r="T29" s="47">
        <f t="shared" si="6"/>
        <v>5.9580000000000002</v>
      </c>
      <c r="U29" s="104">
        <v>3.1</v>
      </c>
      <c r="V29" s="104">
        <f t="shared" si="7"/>
        <v>3.1</v>
      </c>
      <c r="W29" s="105" t="s">
        <v>127</v>
      </c>
      <c r="X29" s="107">
        <v>1026</v>
      </c>
      <c r="Y29" s="107">
        <v>0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49894034</v>
      </c>
      <c r="AH29" s="49">
        <f t="shared" si="9"/>
        <v>1212</v>
      </c>
      <c r="AI29" s="50">
        <f t="shared" si="8"/>
        <v>203.42396777442093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11224261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135</v>
      </c>
      <c r="P30" s="103">
        <v>130</v>
      </c>
      <c r="Q30" s="103">
        <v>16258327</v>
      </c>
      <c r="R30" s="46">
        <f t="shared" si="4"/>
        <v>5755</v>
      </c>
      <c r="S30" s="47">
        <f t="shared" si="5"/>
        <v>138.12</v>
      </c>
      <c r="T30" s="47">
        <f t="shared" si="6"/>
        <v>5.7549999999999999</v>
      </c>
      <c r="U30" s="104">
        <v>2.9</v>
      </c>
      <c r="V30" s="104">
        <f t="shared" si="7"/>
        <v>2.9</v>
      </c>
      <c r="W30" s="105" t="s">
        <v>127</v>
      </c>
      <c r="X30" s="107">
        <v>1006</v>
      </c>
      <c r="Y30" s="107">
        <v>0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49895196</v>
      </c>
      <c r="AH30" s="49">
        <f t="shared" si="9"/>
        <v>1162</v>
      </c>
      <c r="AI30" s="50">
        <f t="shared" si="8"/>
        <v>201.91138140747177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11224261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108</v>
      </c>
      <c r="Q31" s="103">
        <v>16263912</v>
      </c>
      <c r="R31" s="46">
        <f t="shared" si="4"/>
        <v>5585</v>
      </c>
      <c r="S31" s="47">
        <f t="shared" si="5"/>
        <v>134.04</v>
      </c>
      <c r="T31" s="47">
        <f t="shared" si="6"/>
        <v>5.585</v>
      </c>
      <c r="U31" s="104">
        <v>2.7</v>
      </c>
      <c r="V31" s="104">
        <f t="shared" si="7"/>
        <v>2.7</v>
      </c>
      <c r="W31" s="105" t="s">
        <v>127</v>
      </c>
      <c r="X31" s="107">
        <v>1015</v>
      </c>
      <c r="Y31" s="107">
        <v>0</v>
      </c>
      <c r="Z31" s="107">
        <v>1187</v>
      </c>
      <c r="AA31" s="107">
        <v>1185</v>
      </c>
      <c r="AB31" s="107">
        <v>1188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49896334</v>
      </c>
      <c r="AH31" s="49">
        <f t="shared" si="9"/>
        <v>1138</v>
      </c>
      <c r="AI31" s="50">
        <f t="shared" si="8"/>
        <v>203.76007162041182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11224261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140</v>
      </c>
      <c r="P32" s="103">
        <v>133</v>
      </c>
      <c r="Q32" s="103">
        <v>16269522</v>
      </c>
      <c r="R32" s="46">
        <f t="shared" si="4"/>
        <v>5610</v>
      </c>
      <c r="S32" s="47">
        <f t="shared" si="5"/>
        <v>134.63999999999999</v>
      </c>
      <c r="T32" s="47">
        <f t="shared" si="6"/>
        <v>5.61</v>
      </c>
      <c r="U32" s="104">
        <v>2.5</v>
      </c>
      <c r="V32" s="104">
        <f t="shared" si="7"/>
        <v>2.5</v>
      </c>
      <c r="W32" s="105" t="s">
        <v>127</v>
      </c>
      <c r="X32" s="107">
        <v>1014</v>
      </c>
      <c r="Y32" s="107">
        <v>0</v>
      </c>
      <c r="Z32" s="107">
        <v>1186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49897470</v>
      </c>
      <c r="AH32" s="49">
        <f t="shared" si="9"/>
        <v>1136</v>
      </c>
      <c r="AI32" s="50">
        <f t="shared" si="8"/>
        <v>202.49554367201424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11224261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135</v>
      </c>
      <c r="P33" s="103">
        <v>126</v>
      </c>
      <c r="Q33" s="103">
        <v>16275052</v>
      </c>
      <c r="R33" s="46">
        <f t="shared" si="4"/>
        <v>5530</v>
      </c>
      <c r="S33" s="47">
        <f t="shared" si="5"/>
        <v>132.72</v>
      </c>
      <c r="T33" s="47">
        <f t="shared" si="6"/>
        <v>5.53</v>
      </c>
      <c r="U33" s="104">
        <v>2.6</v>
      </c>
      <c r="V33" s="104">
        <f t="shared" si="7"/>
        <v>2.6</v>
      </c>
      <c r="W33" s="105" t="s">
        <v>131</v>
      </c>
      <c r="X33" s="107">
        <v>0</v>
      </c>
      <c r="Y33" s="107">
        <v>0</v>
      </c>
      <c r="Z33" s="107">
        <v>1186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49898598</v>
      </c>
      <c r="AH33" s="49">
        <f t="shared" si="9"/>
        <v>1128</v>
      </c>
      <c r="AI33" s="50">
        <f t="shared" si="8"/>
        <v>203.97830018083181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11224404</v>
      </c>
      <c r="AQ33" s="107">
        <f t="shared" si="1"/>
        <v>143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136</v>
      </c>
      <c r="P34" s="103">
        <v>133</v>
      </c>
      <c r="Q34" s="103">
        <v>16280348</v>
      </c>
      <c r="R34" s="46">
        <f t="shared" si="4"/>
        <v>5296</v>
      </c>
      <c r="S34" s="47">
        <f t="shared" si="5"/>
        <v>127.104</v>
      </c>
      <c r="T34" s="47">
        <f t="shared" si="6"/>
        <v>5.2960000000000003</v>
      </c>
      <c r="U34" s="104">
        <v>3</v>
      </c>
      <c r="V34" s="104">
        <f t="shared" si="7"/>
        <v>3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49899680</v>
      </c>
      <c r="AH34" s="49">
        <f t="shared" si="9"/>
        <v>1082</v>
      </c>
      <c r="AI34" s="50">
        <f t="shared" si="8"/>
        <v>204.30513595166161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11224729</v>
      </c>
      <c r="AQ34" s="107">
        <f t="shared" si="1"/>
        <v>325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135111</v>
      </c>
      <c r="S35" s="65">
        <f>AVERAGE(S11:S34)</f>
        <v>135.11099999999999</v>
      </c>
      <c r="T35" s="65">
        <f>SUM(T11:T34)</f>
        <v>135.11099999999999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27059</v>
      </c>
      <c r="AH35" s="67">
        <f>SUM(AH11:AH34)</f>
        <v>27059</v>
      </c>
      <c r="AI35" s="68">
        <f>$AH$35/$T35</f>
        <v>200.27236864504002</v>
      </c>
      <c r="AJ35" s="95"/>
      <c r="AK35" s="95"/>
      <c r="AL35" s="95"/>
      <c r="AM35" s="95"/>
      <c r="AN35" s="95"/>
      <c r="AO35" s="69"/>
      <c r="AP35" s="70">
        <f>AP34-AP10</f>
        <v>2909</v>
      </c>
      <c r="AQ35" s="71">
        <f>SUM(AQ11:AQ34)</f>
        <v>2909</v>
      </c>
      <c r="AR35" s="72">
        <f>AVERAGE(AR11:AR34)</f>
        <v>1.1183333333333334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165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166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169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168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8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3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32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14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23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114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81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B70" s="130"/>
      <c r="C70" s="99"/>
      <c r="D70" s="99"/>
      <c r="E70" s="99"/>
      <c r="F70" s="99"/>
      <c r="G70" s="99"/>
      <c r="H70" s="99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83"/>
      <c r="T70" s="83"/>
      <c r="U70" s="83"/>
      <c r="V70" s="83"/>
      <c r="W70" s="98"/>
      <c r="X70" s="98"/>
      <c r="Y70" s="98"/>
      <c r="Z70" s="98"/>
      <c r="AA70" s="98"/>
      <c r="AB70" s="98"/>
      <c r="AC70" s="98"/>
      <c r="AD70" s="98"/>
      <c r="AE70" s="98"/>
      <c r="AM70" s="20"/>
      <c r="AN70" s="96"/>
      <c r="AO70" s="96"/>
      <c r="AP70" s="96"/>
      <c r="AQ70" s="96"/>
      <c r="AR70" s="98"/>
      <c r="AV70" s="113"/>
      <c r="AW70" s="113"/>
      <c r="AY70" s="97"/>
    </row>
    <row r="71" spans="1:51" x14ac:dyDescent="0.25">
      <c r="A71" s="98"/>
      <c r="B71" s="116"/>
      <c r="C71" s="115"/>
      <c r="D71" s="109"/>
      <c r="E71" s="115"/>
      <c r="F71" s="115"/>
      <c r="G71" s="99"/>
      <c r="H71" s="99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1"/>
      <c r="U71" s="79"/>
      <c r="V71" s="79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A74" s="98"/>
      <c r="B74" s="117"/>
      <c r="C74" s="118"/>
      <c r="D74" s="119"/>
      <c r="E74" s="118"/>
      <c r="F74" s="118"/>
      <c r="G74" s="118"/>
      <c r="H74" s="118"/>
      <c r="I74" s="118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Q80" s="96"/>
      <c r="R80" s="96"/>
      <c r="S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12"/>
      <c r="P81" s="96"/>
      <c r="T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96"/>
      <c r="Q82" s="96"/>
      <c r="R82" s="96"/>
      <c r="S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Q84" s="96"/>
      <c r="R84" s="96"/>
      <c r="S84" s="96"/>
      <c r="T84" s="96"/>
      <c r="U84" s="96"/>
      <c r="AS84" s="94"/>
      <c r="AT84" s="94"/>
      <c r="AU84" s="94"/>
      <c r="AV84" s="94"/>
      <c r="AW84" s="94"/>
      <c r="AX84" s="94"/>
      <c r="AY84" s="94"/>
    </row>
    <row r="85" spans="15:51" x14ac:dyDescent="0.25">
      <c r="O85" s="12"/>
      <c r="P85" s="96"/>
      <c r="T85" s="96"/>
      <c r="U85" s="96"/>
      <c r="AS85" s="94"/>
      <c r="AT85" s="94"/>
      <c r="AU85" s="94"/>
      <c r="AV85" s="94"/>
      <c r="AW85" s="94"/>
      <c r="AX85" s="94"/>
      <c r="AY85" s="94"/>
    </row>
    <row r="97" spans="45:51" x14ac:dyDescent="0.25">
      <c r="AS97" s="94"/>
      <c r="AT97" s="94"/>
      <c r="AU97" s="94"/>
      <c r="AV97" s="94"/>
      <c r="AW97" s="94"/>
      <c r="AX97" s="94"/>
      <c r="AY97" s="94"/>
    </row>
  </sheetData>
  <protectedRanges>
    <protectedRange sqref="S71:T74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1:R74" name="Range2_12_1_6_1_1"/>
    <protectedRange sqref="L71:M74" name="Range2_2_12_1_7_1_1"/>
    <protectedRange sqref="AS11:AS15" name="Range1_4_1_1_1_1"/>
    <protectedRange sqref="J11:J15 J26:J34" name="Range1_1_2_1_10_1_1_1_1"/>
    <protectedRange sqref="S38:S40 S42:S70" name="Range2_12_3_1_1_1_1"/>
    <protectedRange sqref="D38:H38 N58:R70 N38:R40 N42:R52" name="Range2_12_1_3_1_1_1_1"/>
    <protectedRange sqref="I38:M38 E58:M70 E39:M40 F44:M44 E45:M52 E42:M43" name="Range2_2_12_1_6_1_1_1_1"/>
    <protectedRange sqref="D58:D70 D39:D40 D45:D52 D42:D43" name="Range2_1_1_1_1_11_1_1_1_1_1_1"/>
    <protectedRange sqref="C58:C70 C39:C40 C45:C52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1:K74" name="Range2_2_12_1_4_1_1_1_1_1_1_1_1_1_1_1_1_1_1_1"/>
    <protectedRange sqref="I71:I74" name="Range2_2_12_1_7_1_1_2_2_1_2"/>
    <protectedRange sqref="F71:H74" name="Range2_2_12_1_3_1_2_1_1_1_1_2_1_1_1_1_1_1_1_1_1_1_1"/>
    <protectedRange sqref="E71:E7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7:R57" name="Range2_12_1_3_1_1_1_1_2_1_2_2_2_2_2_2_2_2_2"/>
    <protectedRange sqref="I57:M57" name="Range2_2_12_1_6_1_1_1_1_3_1_2_2_2_3_2_2_2_2_2"/>
    <protectedRange sqref="E57:H57" name="Range2_2_12_1_6_1_1_1_1_2_2_1_2_2_2_2_2_2_2_2_2"/>
    <protectedRange sqref="D57" name="Range2_1_1_1_1_11_1_1_1_1_1_1_2_2_1_2_2_2_2_2_2_2_2_2"/>
    <protectedRange sqref="C57" name="Range2_1_2_1_1_1_1_1_2_1_2_1_2_2_2_2_2_2_2_2_2_2"/>
    <protectedRange sqref="N56:R56" name="Range2_12_1_3_1_1_1_1_2_1_2_2_2_2_2_2_2_2_2_2"/>
    <protectedRange sqref="I56:M56" name="Range2_2_12_1_6_1_1_1_1_3_1_2_2_2_3_2_2_2_2_2_2"/>
    <protectedRange sqref="E56:H56" name="Range2_2_12_1_6_1_1_1_1_2_2_1_2_2_2_2_2_2_2_2_2_2"/>
    <protectedRange sqref="D56" name="Range2_1_1_1_1_11_1_1_1_1_1_1_2_2_1_2_2_2_2_2_2_2_2_2_2"/>
    <protectedRange sqref="N55:R55" name="Range2_12_1_3_1_1_1_1_2_1_2_2_2_2_2_2_3_2_2_2_2_2_2"/>
    <protectedRange sqref="I55:M55" name="Range2_2_12_1_6_1_1_1_1_3_1_2_2_2_3_2_2_3_2_2_2_2_2_2"/>
    <protectedRange sqref="G55:H55" name="Range2_2_12_1_6_1_1_1_1_2_2_1_2_2_2_2_2_2_3_2_2_2_2_2_2"/>
    <protectedRange sqref="E55:F55" name="Range2_2_12_1_6_1_1_1_1_3_1_2_2_2_1_2_2_2_2_2_2_2_2_2_2_2_2_2"/>
    <protectedRange sqref="D55" name="Range2_1_1_1_1_11_1_1_1_1_1_1_3_1_2_2_2_1_2_2_2_2_2_2_2_2_2_2_2_2_2"/>
    <protectedRange sqref="N53:R54" name="Range2_12_1_3_1_1_1_1_2_1_2_2_2_2_2_2_3_2_2_2_2_2_2_2_2"/>
    <protectedRange sqref="I53:M54" name="Range2_2_12_1_6_1_1_1_1_3_1_2_2_2_3_2_2_3_2_2_2_2_2_2_2_2"/>
    <protectedRange sqref="E53:H53 G54:H54" name="Range2_2_12_1_6_1_1_1_1_2_2_1_2_2_2_2_2_2_3_2_2_2_2_2_2_2_2"/>
    <protectedRange sqref="D53" name="Range2_1_1_1_1_11_1_1_1_1_1_1_2_2_1_2_2_2_2_2_2_3_2_2_2_2_2_2_2_2"/>
    <protectedRange sqref="E54:F54" name="Range2_2_12_1_6_1_1_1_1_3_1_2_2_2_1_2_2_2_2_2_2_2_2_2_2_2_2_2_2_2"/>
    <protectedRange sqref="D54" name="Range2_1_1_1_1_11_1_1_1_1_1_1_3_1_2_2_2_1_2_2_2_2_2_2_2_2_2_2_2_2_2_2_2"/>
    <protectedRange sqref="C53" name="Range2_1_2_1_1_1_1_1_2_1_2_1_2_2_2_2_2_2_3_2_2_2_2_2_2_2_2"/>
    <protectedRange sqref="C56" name="Range2_1_2_1_1_1_1_1_2_1_2_1_2_2_2_2_2_2_2_2_2_2_2"/>
    <protectedRange sqref="C55" name="Range2_1_2_1_1_1_1_1_3_1_2_2_1_2_1_2_2_2_2_2_2_2_2_2_2_2_2_2_2"/>
    <protectedRange sqref="C54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224" priority="36" operator="containsText" text="N/A">
      <formula>NOT(ISERROR(SEARCH("N/A",X11)))</formula>
    </cfRule>
    <cfRule type="cellIs" dxfId="1223" priority="49" operator="equal">
      <formula>0</formula>
    </cfRule>
  </conditionalFormatting>
  <conditionalFormatting sqref="AC11:AE34 X11:Y34 AA11:AA34">
    <cfRule type="cellIs" dxfId="1222" priority="48" operator="greaterThanOrEqual">
      <formula>1185</formula>
    </cfRule>
  </conditionalFormatting>
  <conditionalFormatting sqref="AC11:AE34 X11:Y34 AA11:AA34">
    <cfRule type="cellIs" dxfId="1221" priority="47" operator="between">
      <formula>0.1</formula>
      <formula>1184</formula>
    </cfRule>
  </conditionalFormatting>
  <conditionalFormatting sqref="X8">
    <cfRule type="cellIs" dxfId="1220" priority="46" operator="equal">
      <formula>0</formula>
    </cfRule>
  </conditionalFormatting>
  <conditionalFormatting sqref="X8">
    <cfRule type="cellIs" dxfId="1219" priority="45" operator="greaterThan">
      <formula>1179</formula>
    </cfRule>
  </conditionalFormatting>
  <conditionalFormatting sqref="X8">
    <cfRule type="cellIs" dxfId="1218" priority="44" operator="greaterThan">
      <formula>99</formula>
    </cfRule>
  </conditionalFormatting>
  <conditionalFormatting sqref="X8">
    <cfRule type="cellIs" dxfId="1217" priority="43" operator="greaterThan">
      <formula>0.99</formula>
    </cfRule>
  </conditionalFormatting>
  <conditionalFormatting sqref="AB8">
    <cfRule type="cellIs" dxfId="1216" priority="42" operator="equal">
      <formula>0</formula>
    </cfRule>
  </conditionalFormatting>
  <conditionalFormatting sqref="AB8">
    <cfRule type="cellIs" dxfId="1215" priority="41" operator="greaterThan">
      <formula>1179</formula>
    </cfRule>
  </conditionalFormatting>
  <conditionalFormatting sqref="AB8">
    <cfRule type="cellIs" dxfId="1214" priority="40" operator="greaterThan">
      <formula>99</formula>
    </cfRule>
  </conditionalFormatting>
  <conditionalFormatting sqref="AB8">
    <cfRule type="cellIs" dxfId="1213" priority="39" operator="greaterThan">
      <formula>0.99</formula>
    </cfRule>
  </conditionalFormatting>
  <conditionalFormatting sqref="AH11:AH31">
    <cfRule type="cellIs" dxfId="1212" priority="37" operator="greaterThan">
      <formula>$AH$8</formula>
    </cfRule>
    <cfRule type="cellIs" dxfId="1211" priority="38" operator="greaterThan">
      <formula>$AH$8</formula>
    </cfRule>
  </conditionalFormatting>
  <conditionalFormatting sqref="AB11:AB34">
    <cfRule type="containsText" dxfId="1210" priority="32" operator="containsText" text="N/A">
      <formula>NOT(ISERROR(SEARCH("N/A",AB11)))</formula>
    </cfRule>
    <cfRule type="cellIs" dxfId="1209" priority="35" operator="equal">
      <formula>0</formula>
    </cfRule>
  </conditionalFormatting>
  <conditionalFormatting sqref="AB11:AB34">
    <cfRule type="cellIs" dxfId="1208" priority="34" operator="greaterThanOrEqual">
      <formula>1185</formula>
    </cfRule>
  </conditionalFormatting>
  <conditionalFormatting sqref="AB11:AB34">
    <cfRule type="cellIs" dxfId="1207" priority="33" operator="between">
      <formula>0.1</formula>
      <formula>1184</formula>
    </cfRule>
  </conditionalFormatting>
  <conditionalFormatting sqref="AO11:AO34 AN11:AN35">
    <cfRule type="cellIs" dxfId="1206" priority="31" operator="equal">
      <formula>0</formula>
    </cfRule>
  </conditionalFormatting>
  <conditionalFormatting sqref="AO11:AO34 AN11:AN35">
    <cfRule type="cellIs" dxfId="1205" priority="30" operator="greaterThan">
      <formula>1179</formula>
    </cfRule>
  </conditionalFormatting>
  <conditionalFormatting sqref="AO11:AO34 AN11:AN35">
    <cfRule type="cellIs" dxfId="1204" priority="29" operator="greaterThan">
      <formula>99</formula>
    </cfRule>
  </conditionalFormatting>
  <conditionalFormatting sqref="AO11:AO34 AN11:AN35">
    <cfRule type="cellIs" dxfId="1203" priority="28" operator="greaterThan">
      <formula>0.99</formula>
    </cfRule>
  </conditionalFormatting>
  <conditionalFormatting sqref="AQ11:AQ34">
    <cfRule type="cellIs" dxfId="1202" priority="27" operator="equal">
      <formula>0</formula>
    </cfRule>
  </conditionalFormatting>
  <conditionalFormatting sqref="AQ11:AQ34">
    <cfRule type="cellIs" dxfId="1201" priority="26" operator="greaterThan">
      <formula>1179</formula>
    </cfRule>
  </conditionalFormatting>
  <conditionalFormatting sqref="AQ11:AQ34">
    <cfRule type="cellIs" dxfId="1200" priority="25" operator="greaterThan">
      <formula>99</formula>
    </cfRule>
  </conditionalFormatting>
  <conditionalFormatting sqref="AQ11:AQ34">
    <cfRule type="cellIs" dxfId="1199" priority="24" operator="greaterThan">
      <formula>0.99</formula>
    </cfRule>
  </conditionalFormatting>
  <conditionalFormatting sqref="Z11:Z34">
    <cfRule type="containsText" dxfId="1198" priority="20" operator="containsText" text="N/A">
      <formula>NOT(ISERROR(SEARCH("N/A",Z11)))</formula>
    </cfRule>
    <cfRule type="cellIs" dxfId="1197" priority="23" operator="equal">
      <formula>0</formula>
    </cfRule>
  </conditionalFormatting>
  <conditionalFormatting sqref="Z11:Z34">
    <cfRule type="cellIs" dxfId="1196" priority="22" operator="greaterThanOrEqual">
      <formula>1185</formula>
    </cfRule>
  </conditionalFormatting>
  <conditionalFormatting sqref="Z11:Z34">
    <cfRule type="cellIs" dxfId="1195" priority="21" operator="between">
      <formula>0.1</formula>
      <formula>1184</formula>
    </cfRule>
  </conditionalFormatting>
  <conditionalFormatting sqref="AJ11:AN35">
    <cfRule type="cellIs" dxfId="1194" priority="19" operator="equal">
      <formula>0</formula>
    </cfRule>
  </conditionalFormatting>
  <conditionalFormatting sqref="AJ11:AN35">
    <cfRule type="cellIs" dxfId="1193" priority="18" operator="greaterThan">
      <formula>1179</formula>
    </cfRule>
  </conditionalFormatting>
  <conditionalFormatting sqref="AJ11:AN35">
    <cfRule type="cellIs" dxfId="1192" priority="17" operator="greaterThan">
      <formula>99</formula>
    </cfRule>
  </conditionalFormatting>
  <conditionalFormatting sqref="AJ11:AN35">
    <cfRule type="cellIs" dxfId="1191" priority="16" operator="greaterThan">
      <formula>0.99</formula>
    </cfRule>
  </conditionalFormatting>
  <conditionalFormatting sqref="AP11:AP34">
    <cfRule type="cellIs" dxfId="1190" priority="15" operator="equal">
      <formula>0</formula>
    </cfRule>
  </conditionalFormatting>
  <conditionalFormatting sqref="AP11:AP34">
    <cfRule type="cellIs" dxfId="1189" priority="14" operator="greaterThan">
      <formula>1179</formula>
    </cfRule>
  </conditionalFormatting>
  <conditionalFormatting sqref="AP11:AP34">
    <cfRule type="cellIs" dxfId="1188" priority="13" operator="greaterThan">
      <formula>99</formula>
    </cfRule>
  </conditionalFormatting>
  <conditionalFormatting sqref="AP11:AP34">
    <cfRule type="cellIs" dxfId="1187" priority="12" operator="greaterThan">
      <formula>0.99</formula>
    </cfRule>
  </conditionalFormatting>
  <conditionalFormatting sqref="AH32:AH34">
    <cfRule type="cellIs" dxfId="1186" priority="10" operator="greaterThan">
      <formula>$AH$8</formula>
    </cfRule>
    <cfRule type="cellIs" dxfId="1185" priority="11" operator="greaterThan">
      <formula>$AH$8</formula>
    </cfRule>
  </conditionalFormatting>
  <conditionalFormatting sqref="AI11:AI34">
    <cfRule type="cellIs" dxfId="1184" priority="9" operator="greaterThan">
      <formula>$AI$8</formula>
    </cfRule>
  </conditionalFormatting>
  <conditionalFormatting sqref="AL32:AN34 AL11:AL33">
    <cfRule type="cellIs" dxfId="1183" priority="8" operator="equal">
      <formula>0</formula>
    </cfRule>
  </conditionalFormatting>
  <conditionalFormatting sqref="AL32:AN34 AL11:AL33">
    <cfRule type="cellIs" dxfId="1182" priority="7" operator="greaterThan">
      <formula>1179</formula>
    </cfRule>
  </conditionalFormatting>
  <conditionalFormatting sqref="AL32:AN34 AL11:AL33">
    <cfRule type="cellIs" dxfId="1181" priority="6" operator="greaterThan">
      <formula>99</formula>
    </cfRule>
  </conditionalFormatting>
  <conditionalFormatting sqref="AL32:AN34 AL11:AL33">
    <cfRule type="cellIs" dxfId="1180" priority="5" operator="greaterThan">
      <formula>0.99</formula>
    </cfRule>
  </conditionalFormatting>
  <conditionalFormatting sqref="AM16:AM34">
    <cfRule type="cellIs" dxfId="1179" priority="4" operator="equal">
      <formula>0</formula>
    </cfRule>
  </conditionalFormatting>
  <conditionalFormatting sqref="AM16:AM34">
    <cfRule type="cellIs" dxfId="1178" priority="3" operator="greaterThan">
      <formula>1179</formula>
    </cfRule>
  </conditionalFormatting>
  <conditionalFormatting sqref="AM16:AM34">
    <cfRule type="cellIs" dxfId="1177" priority="2" operator="greaterThan">
      <formula>99</formula>
    </cfRule>
  </conditionalFormatting>
  <conditionalFormatting sqref="AM16:AM34">
    <cfRule type="cellIs" dxfId="117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AY96"/>
  <sheetViews>
    <sheetView showWhiteSpace="0" topLeftCell="A37" zoomScaleNormal="100" workbookViewId="0">
      <selection activeCell="B52" sqref="B52:B55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124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42620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27528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6'!Q34</f>
        <v>16280348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6'!AG34</f>
        <v>49899680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6'!AP34</f>
        <v>11224729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7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03">
        <v>146</v>
      </c>
      <c r="P11" s="103">
        <v>120</v>
      </c>
      <c r="Q11" s="103">
        <v>16285932</v>
      </c>
      <c r="R11" s="46">
        <f>IF(ISBLANK(Q11),"-",Q11-Q10)</f>
        <v>5584</v>
      </c>
      <c r="S11" s="47">
        <f>R11*24/1000</f>
        <v>134.01599999999999</v>
      </c>
      <c r="T11" s="47">
        <f>R11/1000</f>
        <v>5.5839999999999996</v>
      </c>
      <c r="U11" s="104">
        <v>3.8</v>
      </c>
      <c r="V11" s="104">
        <f>U11</f>
        <v>3.8</v>
      </c>
      <c r="W11" s="105" t="s">
        <v>131</v>
      </c>
      <c r="X11" s="107">
        <v>0</v>
      </c>
      <c r="Y11" s="107">
        <v>0</v>
      </c>
      <c r="Z11" s="107">
        <v>1186</v>
      </c>
      <c r="AA11" s="107">
        <v>1185</v>
      </c>
      <c r="AB11" s="107">
        <v>1186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49900730</v>
      </c>
      <c r="AH11" s="49">
        <f>IF(ISBLANK(AG11),"-",AG11-AG10)</f>
        <v>1050</v>
      </c>
      <c r="AI11" s="50">
        <f>AH11/T11</f>
        <v>188.03724928366762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11225563</v>
      </c>
      <c r="AQ11" s="107">
        <f t="shared" ref="AQ11:AQ34" si="1">AP11-AP10</f>
        <v>834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7">
        <v>75</v>
      </c>
      <c r="G12" s="41">
        <f t="shared" ref="G12:G34" si="2">F12/1.42</f>
        <v>52.816901408450704</v>
      </c>
      <c r="H12" s="42" t="s">
        <v>88</v>
      </c>
      <c r="I12" s="42">
        <f t="shared" ref="I12:I34" si="3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03">
        <v>134</v>
      </c>
      <c r="P12" s="103">
        <v>114</v>
      </c>
      <c r="Q12" s="103">
        <v>16290640</v>
      </c>
      <c r="R12" s="46">
        <f t="shared" ref="R12:R34" si="4">IF(ISBLANK(Q12),"-",Q12-Q11)</f>
        <v>4708</v>
      </c>
      <c r="S12" s="47">
        <f t="shared" ref="S12:S34" si="5">R12*24/1000</f>
        <v>112.992</v>
      </c>
      <c r="T12" s="47">
        <f t="shared" ref="T12:T34" si="6">R12/1000</f>
        <v>4.7080000000000002</v>
      </c>
      <c r="U12" s="104">
        <v>4.7</v>
      </c>
      <c r="V12" s="104">
        <f t="shared" ref="V12:V34" si="7">U12</f>
        <v>4.7</v>
      </c>
      <c r="W12" s="105" t="s">
        <v>131</v>
      </c>
      <c r="X12" s="107">
        <v>0</v>
      </c>
      <c r="Y12" s="107">
        <v>0</v>
      </c>
      <c r="Z12" s="107">
        <v>1148</v>
      </c>
      <c r="AA12" s="107">
        <v>1185</v>
      </c>
      <c r="AB12" s="107">
        <v>1146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49901778</v>
      </c>
      <c r="AH12" s="49">
        <f>IF(ISBLANK(AG12),"-",AG12-AG11)</f>
        <v>1048</v>
      </c>
      <c r="AI12" s="50">
        <f t="shared" ref="AI12:AI34" si="8">AH12/T12</f>
        <v>222.59983007646559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11226215</v>
      </c>
      <c r="AQ12" s="107">
        <f t="shared" si="1"/>
        <v>652</v>
      </c>
      <c r="AR12" s="110">
        <v>1.06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7">
        <v>75</v>
      </c>
      <c r="G13" s="41">
        <f t="shared" si="2"/>
        <v>52.816901408450704</v>
      </c>
      <c r="H13" s="42" t="s">
        <v>88</v>
      </c>
      <c r="I13" s="42">
        <f t="shared" si="3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03">
        <v>132</v>
      </c>
      <c r="P13" s="103">
        <v>108</v>
      </c>
      <c r="Q13" s="103">
        <v>16295341</v>
      </c>
      <c r="R13" s="46">
        <f t="shared" si="4"/>
        <v>4701</v>
      </c>
      <c r="S13" s="47">
        <f t="shared" si="5"/>
        <v>112.824</v>
      </c>
      <c r="T13" s="47">
        <f t="shared" si="6"/>
        <v>4.7009999999999996</v>
      </c>
      <c r="U13" s="104">
        <v>5.4</v>
      </c>
      <c r="V13" s="104">
        <f t="shared" si="7"/>
        <v>5.4</v>
      </c>
      <c r="W13" s="105" t="s">
        <v>131</v>
      </c>
      <c r="X13" s="107">
        <v>0</v>
      </c>
      <c r="Y13" s="107">
        <v>0</v>
      </c>
      <c r="Z13" s="107">
        <v>1148</v>
      </c>
      <c r="AA13" s="107">
        <v>1185</v>
      </c>
      <c r="AB13" s="107">
        <v>1146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49902838</v>
      </c>
      <c r="AH13" s="49">
        <f>IF(ISBLANK(AG13),"-",AG13-AG12)</f>
        <v>1060</v>
      </c>
      <c r="AI13" s="50">
        <f t="shared" si="8"/>
        <v>225.48393958732186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11226456</v>
      </c>
      <c r="AQ13" s="107">
        <f t="shared" si="1"/>
        <v>241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130</v>
      </c>
      <c r="P14" s="103">
        <v>106</v>
      </c>
      <c r="Q14" s="103">
        <v>16299341</v>
      </c>
      <c r="R14" s="46">
        <f t="shared" si="4"/>
        <v>4000</v>
      </c>
      <c r="S14" s="47">
        <f t="shared" si="5"/>
        <v>96</v>
      </c>
      <c r="T14" s="47">
        <f t="shared" si="6"/>
        <v>4</v>
      </c>
      <c r="U14" s="104">
        <v>7.8</v>
      </c>
      <c r="V14" s="104">
        <f t="shared" si="7"/>
        <v>7.8</v>
      </c>
      <c r="W14" s="105" t="s">
        <v>131</v>
      </c>
      <c r="X14" s="107">
        <v>0</v>
      </c>
      <c r="Y14" s="107">
        <v>0</v>
      </c>
      <c r="Z14" s="107">
        <v>1146</v>
      </c>
      <c r="AA14" s="107">
        <v>1185</v>
      </c>
      <c r="AB14" s="107">
        <v>1146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49903848</v>
      </c>
      <c r="AH14" s="49">
        <f t="shared" ref="AH14:AH34" si="9">IF(ISBLANK(AG14),"-",AG14-AG13)</f>
        <v>1010</v>
      </c>
      <c r="AI14" s="50">
        <f t="shared" si="8"/>
        <v>252.5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11226656</v>
      </c>
      <c r="AQ14" s="107">
        <f>AP14-AP13</f>
        <v>200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4</v>
      </c>
      <c r="E15" s="41">
        <f t="shared" si="0"/>
        <v>2.8169014084507045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129</v>
      </c>
      <c r="P15" s="103">
        <v>121</v>
      </c>
      <c r="Q15" s="103">
        <v>16303374</v>
      </c>
      <c r="R15" s="46">
        <f t="shared" si="4"/>
        <v>4033</v>
      </c>
      <c r="S15" s="47">
        <f t="shared" si="5"/>
        <v>96.792000000000002</v>
      </c>
      <c r="T15" s="47">
        <f t="shared" si="6"/>
        <v>4.0330000000000004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1157</v>
      </c>
      <c r="AA15" s="107">
        <v>1185</v>
      </c>
      <c r="AB15" s="107">
        <v>1157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49904892</v>
      </c>
      <c r="AH15" s="49">
        <f t="shared" si="9"/>
        <v>1044</v>
      </c>
      <c r="AI15" s="50">
        <f t="shared" si="8"/>
        <v>258.86436895611206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11226982</v>
      </c>
      <c r="AQ15" s="107">
        <f>AP15-AP14</f>
        <v>326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4</v>
      </c>
      <c r="E16" s="41">
        <f t="shared" si="0"/>
        <v>2.8169014084507045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146</v>
      </c>
      <c r="P16" s="103">
        <v>141</v>
      </c>
      <c r="Q16" s="103">
        <v>16309044</v>
      </c>
      <c r="R16" s="46">
        <f t="shared" si="4"/>
        <v>5670</v>
      </c>
      <c r="S16" s="47">
        <f t="shared" si="5"/>
        <v>136.08000000000001</v>
      </c>
      <c r="T16" s="47">
        <f t="shared" si="6"/>
        <v>5.67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1187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49905994</v>
      </c>
      <c r="AH16" s="49">
        <f t="shared" si="9"/>
        <v>1102</v>
      </c>
      <c r="AI16" s="50">
        <f t="shared" si="8"/>
        <v>194.3562610229277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11226982</v>
      </c>
      <c r="AQ16" s="107">
        <f>AP16-AP15</f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135</v>
      </c>
      <c r="P17" s="103">
        <v>150</v>
      </c>
      <c r="Q17" s="103">
        <v>16315480</v>
      </c>
      <c r="R17" s="46">
        <f t="shared" si="4"/>
        <v>6436</v>
      </c>
      <c r="S17" s="47">
        <f t="shared" si="5"/>
        <v>154.464</v>
      </c>
      <c r="T17" s="47">
        <f t="shared" si="6"/>
        <v>6.4359999999999999</v>
      </c>
      <c r="U17" s="104">
        <v>9.3000000000000007</v>
      </c>
      <c r="V17" s="104">
        <f t="shared" si="7"/>
        <v>9.3000000000000007</v>
      </c>
      <c r="W17" s="105" t="s">
        <v>127</v>
      </c>
      <c r="X17" s="107">
        <v>0</v>
      </c>
      <c r="Y17" s="107">
        <v>1037</v>
      </c>
      <c r="Z17" s="107">
        <v>1187</v>
      </c>
      <c r="AA17" s="107">
        <v>1185</v>
      </c>
      <c r="AB17" s="107">
        <v>1187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49907267</v>
      </c>
      <c r="AH17" s="49">
        <f t="shared" si="9"/>
        <v>1273</v>
      </c>
      <c r="AI17" s="50">
        <f t="shared" si="8"/>
        <v>197.79366065879429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11226982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135</v>
      </c>
      <c r="P18" s="103">
        <v>152</v>
      </c>
      <c r="Q18" s="103">
        <v>16321859</v>
      </c>
      <c r="R18" s="46">
        <f t="shared" si="4"/>
        <v>6379</v>
      </c>
      <c r="S18" s="47">
        <f t="shared" si="5"/>
        <v>153.096</v>
      </c>
      <c r="T18" s="47">
        <f t="shared" si="6"/>
        <v>6.3789999999999996</v>
      </c>
      <c r="U18" s="104">
        <v>8.6</v>
      </c>
      <c r="V18" s="104">
        <f t="shared" si="7"/>
        <v>8.6</v>
      </c>
      <c r="W18" s="105" t="s">
        <v>127</v>
      </c>
      <c r="X18" s="107">
        <v>0</v>
      </c>
      <c r="Y18" s="107">
        <v>1037</v>
      </c>
      <c r="Z18" s="107">
        <v>1187</v>
      </c>
      <c r="AA18" s="107">
        <v>1185</v>
      </c>
      <c r="AB18" s="107">
        <v>1187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49908507</v>
      </c>
      <c r="AH18" s="49">
        <f t="shared" si="9"/>
        <v>1240</v>
      </c>
      <c r="AI18" s="50">
        <f t="shared" si="8"/>
        <v>194.38783508386896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11226982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136</v>
      </c>
      <c r="P19" s="103">
        <v>147</v>
      </c>
      <c r="Q19" s="103">
        <v>16327815</v>
      </c>
      <c r="R19" s="46">
        <f t="shared" si="4"/>
        <v>5956</v>
      </c>
      <c r="S19" s="47">
        <f t="shared" si="5"/>
        <v>142.94399999999999</v>
      </c>
      <c r="T19" s="47">
        <f t="shared" si="6"/>
        <v>5.9560000000000004</v>
      </c>
      <c r="U19" s="104">
        <v>8</v>
      </c>
      <c r="V19" s="104">
        <f t="shared" si="7"/>
        <v>8</v>
      </c>
      <c r="W19" s="105" t="s">
        <v>127</v>
      </c>
      <c r="X19" s="107">
        <v>0</v>
      </c>
      <c r="Y19" s="107">
        <v>1037</v>
      </c>
      <c r="Z19" s="107">
        <v>1187</v>
      </c>
      <c r="AA19" s="107">
        <v>1185</v>
      </c>
      <c r="AB19" s="107">
        <v>1187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49909680</v>
      </c>
      <c r="AH19" s="49">
        <f t="shared" si="9"/>
        <v>1173</v>
      </c>
      <c r="AI19" s="50">
        <f t="shared" si="8"/>
        <v>196.94425789120214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11226982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137</v>
      </c>
      <c r="P20" s="103">
        <v>145</v>
      </c>
      <c r="Q20" s="103">
        <v>16333588</v>
      </c>
      <c r="R20" s="46">
        <f t="shared" si="4"/>
        <v>5773</v>
      </c>
      <c r="S20" s="47">
        <f t="shared" si="5"/>
        <v>138.55199999999999</v>
      </c>
      <c r="T20" s="47">
        <f t="shared" si="6"/>
        <v>5.7729999999999997</v>
      </c>
      <c r="U20" s="104">
        <v>7.4</v>
      </c>
      <c r="V20" s="104">
        <f t="shared" si="7"/>
        <v>7.4</v>
      </c>
      <c r="W20" s="105" t="s">
        <v>127</v>
      </c>
      <c r="X20" s="107">
        <v>0</v>
      </c>
      <c r="Y20" s="107">
        <v>1037</v>
      </c>
      <c r="Z20" s="107">
        <v>1187</v>
      </c>
      <c r="AA20" s="107">
        <v>1185</v>
      </c>
      <c r="AB20" s="107">
        <v>1187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49910814</v>
      </c>
      <c r="AH20" s="49">
        <f t="shared" si="9"/>
        <v>1134</v>
      </c>
      <c r="AI20" s="50">
        <f t="shared" si="8"/>
        <v>196.43166464576478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11226982</v>
      </c>
      <c r="AQ20" s="107">
        <v>0</v>
      </c>
      <c r="AR20" s="53">
        <v>1.1599999999999999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135</v>
      </c>
      <c r="P21" s="103">
        <v>143</v>
      </c>
      <c r="Q21" s="103">
        <v>16340195</v>
      </c>
      <c r="R21" s="46">
        <f t="shared" si="4"/>
        <v>6607</v>
      </c>
      <c r="S21" s="47">
        <f t="shared" si="5"/>
        <v>158.56800000000001</v>
      </c>
      <c r="T21" s="47">
        <f t="shared" si="6"/>
        <v>6.6070000000000002</v>
      </c>
      <c r="U21" s="104">
        <v>6.9</v>
      </c>
      <c r="V21" s="104">
        <f t="shared" si="7"/>
        <v>6.9</v>
      </c>
      <c r="W21" s="105" t="s">
        <v>127</v>
      </c>
      <c r="X21" s="107">
        <v>0</v>
      </c>
      <c r="Y21" s="107">
        <v>1037</v>
      </c>
      <c r="Z21" s="107">
        <v>1187</v>
      </c>
      <c r="AA21" s="107">
        <v>1185</v>
      </c>
      <c r="AB21" s="107">
        <v>1187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49912109</v>
      </c>
      <c r="AH21" s="49">
        <f t="shared" si="9"/>
        <v>1295</v>
      </c>
      <c r="AI21" s="50">
        <f t="shared" si="8"/>
        <v>196.00423792946873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11226982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134</v>
      </c>
      <c r="P22" s="103">
        <v>142</v>
      </c>
      <c r="Q22" s="103">
        <v>16346269</v>
      </c>
      <c r="R22" s="46">
        <f t="shared" si="4"/>
        <v>6074</v>
      </c>
      <c r="S22" s="47">
        <f t="shared" si="5"/>
        <v>145.77600000000001</v>
      </c>
      <c r="T22" s="47">
        <f t="shared" si="6"/>
        <v>6.0739999999999998</v>
      </c>
      <c r="U22" s="104">
        <v>6.3</v>
      </c>
      <c r="V22" s="104">
        <f t="shared" si="7"/>
        <v>6.3</v>
      </c>
      <c r="W22" s="105" t="s">
        <v>127</v>
      </c>
      <c r="X22" s="107">
        <v>0</v>
      </c>
      <c r="Y22" s="107">
        <v>1037</v>
      </c>
      <c r="Z22" s="107">
        <v>1187</v>
      </c>
      <c r="AA22" s="107">
        <v>1185</v>
      </c>
      <c r="AB22" s="107">
        <v>1187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49913315</v>
      </c>
      <c r="AH22" s="49">
        <f t="shared" si="9"/>
        <v>1206</v>
      </c>
      <c r="AI22" s="50">
        <f t="shared" si="8"/>
        <v>198.55120184392493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11226982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133</v>
      </c>
      <c r="P23" s="103">
        <v>140</v>
      </c>
      <c r="Q23" s="103">
        <v>16352174</v>
      </c>
      <c r="R23" s="46">
        <f t="shared" si="4"/>
        <v>5905</v>
      </c>
      <c r="S23" s="47">
        <f t="shared" si="5"/>
        <v>141.72</v>
      </c>
      <c r="T23" s="47">
        <f t="shared" si="6"/>
        <v>5.9050000000000002</v>
      </c>
      <c r="U23" s="104">
        <v>5.9</v>
      </c>
      <c r="V23" s="104">
        <f t="shared" si="7"/>
        <v>5.9</v>
      </c>
      <c r="W23" s="105" t="s">
        <v>127</v>
      </c>
      <c r="X23" s="107">
        <v>0</v>
      </c>
      <c r="Y23" s="107">
        <v>1037</v>
      </c>
      <c r="Z23" s="107">
        <v>1187</v>
      </c>
      <c r="AA23" s="107">
        <v>1185</v>
      </c>
      <c r="AB23" s="107">
        <v>1187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49914490</v>
      </c>
      <c r="AH23" s="49">
        <f t="shared" si="9"/>
        <v>1175</v>
      </c>
      <c r="AI23" s="50">
        <f t="shared" si="8"/>
        <v>198.9839119390347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11226982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140</v>
      </c>
      <c r="Q24" s="103">
        <v>16357824</v>
      </c>
      <c r="R24" s="46">
        <f t="shared" si="4"/>
        <v>5650</v>
      </c>
      <c r="S24" s="47">
        <f t="shared" si="5"/>
        <v>135.6</v>
      </c>
      <c r="T24" s="47">
        <f t="shared" si="6"/>
        <v>5.65</v>
      </c>
      <c r="U24" s="104">
        <v>5.3</v>
      </c>
      <c r="V24" s="104">
        <f t="shared" si="7"/>
        <v>5.3</v>
      </c>
      <c r="W24" s="105" t="s">
        <v>127</v>
      </c>
      <c r="X24" s="107">
        <v>0</v>
      </c>
      <c r="Y24" s="107">
        <v>1036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49915614</v>
      </c>
      <c r="AH24" s="49">
        <f>IF(ISBLANK(AG24),"-",AG24-AG23)</f>
        <v>1124</v>
      </c>
      <c r="AI24" s="50">
        <f t="shared" si="8"/>
        <v>198.93805309734512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11226982</v>
      </c>
      <c r="AQ24" s="107">
        <f t="shared" si="1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136</v>
      </c>
      <c r="P25" s="103">
        <v>144</v>
      </c>
      <c r="Q25" s="103">
        <v>16363708</v>
      </c>
      <c r="R25" s="46">
        <f t="shared" si="4"/>
        <v>5884</v>
      </c>
      <c r="S25" s="47">
        <f t="shared" si="5"/>
        <v>141.21600000000001</v>
      </c>
      <c r="T25" s="47">
        <f t="shared" si="6"/>
        <v>5.8840000000000003</v>
      </c>
      <c r="U25" s="104">
        <v>4.9000000000000004</v>
      </c>
      <c r="V25" s="104">
        <f t="shared" si="7"/>
        <v>4.9000000000000004</v>
      </c>
      <c r="W25" s="105" t="s">
        <v>127</v>
      </c>
      <c r="X25" s="107">
        <v>0</v>
      </c>
      <c r="Y25" s="107">
        <v>1036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49916792</v>
      </c>
      <c r="AH25" s="49">
        <f t="shared" si="9"/>
        <v>1178</v>
      </c>
      <c r="AI25" s="50">
        <f t="shared" si="8"/>
        <v>200.20394289598912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11226982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134</v>
      </c>
      <c r="P26" s="103">
        <v>138</v>
      </c>
      <c r="Q26" s="103">
        <v>16369604</v>
      </c>
      <c r="R26" s="46">
        <f t="shared" si="4"/>
        <v>5896</v>
      </c>
      <c r="S26" s="47">
        <f t="shared" si="5"/>
        <v>141.50399999999999</v>
      </c>
      <c r="T26" s="47">
        <f t="shared" si="6"/>
        <v>5.8959999999999999</v>
      </c>
      <c r="U26" s="104">
        <v>4.5999999999999996</v>
      </c>
      <c r="V26" s="104">
        <f t="shared" si="7"/>
        <v>4.5999999999999996</v>
      </c>
      <c r="W26" s="105" t="s">
        <v>127</v>
      </c>
      <c r="X26" s="107">
        <v>0</v>
      </c>
      <c r="Y26" s="107">
        <v>1035</v>
      </c>
      <c r="Z26" s="107">
        <v>1187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49917960</v>
      </c>
      <c r="AH26" s="49">
        <f t="shared" si="9"/>
        <v>1168</v>
      </c>
      <c r="AI26" s="50">
        <f t="shared" si="8"/>
        <v>198.10040705563094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11226982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137</v>
      </c>
      <c r="Q27" s="103">
        <v>16375468</v>
      </c>
      <c r="R27" s="46">
        <f t="shared" si="4"/>
        <v>5864</v>
      </c>
      <c r="S27" s="47">
        <f t="shared" si="5"/>
        <v>140.73599999999999</v>
      </c>
      <c r="T27" s="47">
        <f t="shared" si="6"/>
        <v>5.8639999999999999</v>
      </c>
      <c r="U27" s="104">
        <v>4.0999999999999996</v>
      </c>
      <c r="V27" s="104">
        <f t="shared" si="7"/>
        <v>4.0999999999999996</v>
      </c>
      <c r="W27" s="105" t="s">
        <v>127</v>
      </c>
      <c r="X27" s="107">
        <v>0</v>
      </c>
      <c r="Y27" s="107">
        <v>1036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49919148</v>
      </c>
      <c r="AH27" s="49">
        <f t="shared" si="9"/>
        <v>1188</v>
      </c>
      <c r="AI27" s="50">
        <f t="shared" si="8"/>
        <v>202.59208731241475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11226982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134</v>
      </c>
      <c r="P28" s="103">
        <v>140</v>
      </c>
      <c r="Q28" s="103">
        <v>16380926</v>
      </c>
      <c r="R28" s="46">
        <f t="shared" si="4"/>
        <v>5458</v>
      </c>
      <c r="S28" s="47">
        <f t="shared" si="5"/>
        <v>130.99199999999999</v>
      </c>
      <c r="T28" s="47">
        <f t="shared" si="6"/>
        <v>5.4580000000000002</v>
      </c>
      <c r="U28" s="104">
        <v>3.7</v>
      </c>
      <c r="V28" s="104">
        <f t="shared" si="7"/>
        <v>3.7</v>
      </c>
      <c r="W28" s="105" t="s">
        <v>127</v>
      </c>
      <c r="X28" s="107">
        <v>0</v>
      </c>
      <c r="Y28" s="107">
        <v>1025</v>
      </c>
      <c r="Z28" s="107">
        <v>1187</v>
      </c>
      <c r="AA28" s="107">
        <v>1185</v>
      </c>
      <c r="AB28" s="107">
        <v>1188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49920266</v>
      </c>
      <c r="AH28" s="49">
        <f t="shared" si="9"/>
        <v>1118</v>
      </c>
      <c r="AI28" s="50">
        <f t="shared" si="8"/>
        <v>204.83693660681567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11226982</v>
      </c>
      <c r="AQ28" s="107">
        <f t="shared" si="1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5</v>
      </c>
      <c r="E29" s="41">
        <f t="shared" si="0"/>
        <v>3.5211267605633805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134</v>
      </c>
      <c r="Q29" s="103">
        <v>16387196</v>
      </c>
      <c r="R29" s="46">
        <f t="shared" si="4"/>
        <v>6270</v>
      </c>
      <c r="S29" s="47">
        <f t="shared" si="5"/>
        <v>150.47999999999999</v>
      </c>
      <c r="T29" s="47">
        <f t="shared" si="6"/>
        <v>6.27</v>
      </c>
      <c r="U29" s="104">
        <v>3.4</v>
      </c>
      <c r="V29" s="104">
        <f t="shared" si="7"/>
        <v>3.4</v>
      </c>
      <c r="W29" s="105" t="s">
        <v>127</v>
      </c>
      <c r="X29" s="107">
        <v>0</v>
      </c>
      <c r="Y29" s="107">
        <v>1025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49921520</v>
      </c>
      <c r="AH29" s="49">
        <f t="shared" si="9"/>
        <v>1254</v>
      </c>
      <c r="AI29" s="50">
        <f t="shared" si="8"/>
        <v>200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11226982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5</v>
      </c>
      <c r="E30" s="41">
        <f t="shared" si="0"/>
        <v>3.5211267605633805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132</v>
      </c>
      <c r="P30" s="103">
        <v>135</v>
      </c>
      <c r="Q30" s="103">
        <v>16393442</v>
      </c>
      <c r="R30" s="46">
        <f t="shared" si="4"/>
        <v>6246</v>
      </c>
      <c r="S30" s="47">
        <f t="shared" si="5"/>
        <v>149.904</v>
      </c>
      <c r="T30" s="47">
        <f t="shared" si="6"/>
        <v>6.2460000000000004</v>
      </c>
      <c r="U30" s="104">
        <v>3</v>
      </c>
      <c r="V30" s="104">
        <f t="shared" si="7"/>
        <v>3</v>
      </c>
      <c r="W30" s="105" t="s">
        <v>127</v>
      </c>
      <c r="X30" s="107">
        <v>0</v>
      </c>
      <c r="Y30" s="107">
        <v>1027</v>
      </c>
      <c r="Z30" s="107">
        <v>1187</v>
      </c>
      <c r="AA30" s="107">
        <v>1185</v>
      </c>
      <c r="AB30" s="107">
        <v>1186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49922756</v>
      </c>
      <c r="AH30" s="49">
        <f t="shared" si="9"/>
        <v>1236</v>
      </c>
      <c r="AI30" s="50">
        <f t="shared" si="8"/>
        <v>197.88664745437077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11226982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134</v>
      </c>
      <c r="Q31" s="103">
        <v>16398644</v>
      </c>
      <c r="R31" s="46">
        <f t="shared" si="4"/>
        <v>5202</v>
      </c>
      <c r="S31" s="47">
        <f t="shared" si="5"/>
        <v>124.848</v>
      </c>
      <c r="T31" s="47">
        <f t="shared" si="6"/>
        <v>5.202</v>
      </c>
      <c r="U31" s="104">
        <v>2.7</v>
      </c>
      <c r="V31" s="104">
        <f t="shared" si="7"/>
        <v>2.7</v>
      </c>
      <c r="W31" s="105" t="s">
        <v>127</v>
      </c>
      <c r="X31" s="107">
        <v>0</v>
      </c>
      <c r="Y31" s="107">
        <v>1024</v>
      </c>
      <c r="Z31" s="107">
        <v>1186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49923858</v>
      </c>
      <c r="AH31" s="49">
        <f t="shared" si="9"/>
        <v>1102</v>
      </c>
      <c r="AI31" s="50">
        <f t="shared" si="8"/>
        <v>211.84159938485197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11226982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134</v>
      </c>
      <c r="P32" s="103">
        <v>133</v>
      </c>
      <c r="Q32" s="103">
        <v>16404242</v>
      </c>
      <c r="R32" s="46">
        <f t="shared" si="4"/>
        <v>5598</v>
      </c>
      <c r="S32" s="47">
        <f t="shared" si="5"/>
        <v>134.352</v>
      </c>
      <c r="T32" s="47">
        <f t="shared" si="6"/>
        <v>5.5979999999999999</v>
      </c>
      <c r="U32" s="104">
        <v>2.5</v>
      </c>
      <c r="V32" s="104">
        <f t="shared" si="7"/>
        <v>2.5</v>
      </c>
      <c r="W32" s="105" t="s">
        <v>127</v>
      </c>
      <c r="X32" s="107">
        <v>0</v>
      </c>
      <c r="Y32" s="107">
        <v>1025</v>
      </c>
      <c r="Z32" s="107">
        <v>1186</v>
      </c>
      <c r="AA32" s="107">
        <v>1185</v>
      </c>
      <c r="AB32" s="107">
        <v>1188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49925010</v>
      </c>
      <c r="AH32" s="49">
        <f t="shared" si="9"/>
        <v>1152</v>
      </c>
      <c r="AI32" s="50">
        <f t="shared" si="8"/>
        <v>205.78778135048233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11226982</v>
      </c>
      <c r="AQ32" s="107">
        <f t="shared" si="1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133</v>
      </c>
      <c r="P33" s="103">
        <v>126</v>
      </c>
      <c r="Q33" s="103">
        <v>16409910</v>
      </c>
      <c r="R33" s="46">
        <f t="shared" si="4"/>
        <v>5668</v>
      </c>
      <c r="S33" s="47">
        <f t="shared" si="5"/>
        <v>136.03200000000001</v>
      </c>
      <c r="T33" s="47">
        <f t="shared" si="6"/>
        <v>5.6680000000000001</v>
      </c>
      <c r="U33" s="104">
        <v>2.7</v>
      </c>
      <c r="V33" s="104">
        <f t="shared" si="7"/>
        <v>2.7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49926154</v>
      </c>
      <c r="AH33" s="49">
        <f t="shared" si="9"/>
        <v>1144</v>
      </c>
      <c r="AI33" s="50">
        <f t="shared" si="8"/>
        <v>201.83486238532109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11227157</v>
      </c>
      <c r="AQ33" s="107">
        <f t="shared" si="1"/>
        <v>175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139</v>
      </c>
      <c r="P34" s="103">
        <v>121</v>
      </c>
      <c r="Q34" s="103">
        <v>16415012</v>
      </c>
      <c r="R34" s="46">
        <f t="shared" si="4"/>
        <v>5102</v>
      </c>
      <c r="S34" s="47">
        <f t="shared" si="5"/>
        <v>122.44799999999999</v>
      </c>
      <c r="T34" s="47">
        <f t="shared" si="6"/>
        <v>5.1020000000000003</v>
      </c>
      <c r="U34" s="104">
        <v>3</v>
      </c>
      <c r="V34" s="104">
        <f t="shared" si="7"/>
        <v>3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1187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49927208</v>
      </c>
      <c r="AH34" s="49">
        <f t="shared" si="9"/>
        <v>1054</v>
      </c>
      <c r="AI34" s="50">
        <f t="shared" si="8"/>
        <v>206.58565268522148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11227568</v>
      </c>
      <c r="AQ34" s="107">
        <f t="shared" si="1"/>
        <v>411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134664</v>
      </c>
      <c r="S35" s="65">
        <f>AVERAGE(S11:S34)</f>
        <v>134.66399999999999</v>
      </c>
      <c r="T35" s="65">
        <f>SUM(T11:T34)</f>
        <v>134.66399999999999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27528</v>
      </c>
      <c r="AH35" s="67">
        <f>SUM(AH11:AH34)</f>
        <v>27528</v>
      </c>
      <c r="AI35" s="68">
        <f>$AH$35/$T35</f>
        <v>204.41988950276246</v>
      </c>
      <c r="AJ35" s="95"/>
      <c r="AK35" s="95"/>
      <c r="AL35" s="95"/>
      <c r="AM35" s="95"/>
      <c r="AN35" s="95"/>
      <c r="AO35" s="69"/>
      <c r="AP35" s="70">
        <f>AP34-AP10</f>
        <v>2839</v>
      </c>
      <c r="AQ35" s="71">
        <f>SUM(AQ11:AQ34)</f>
        <v>2839</v>
      </c>
      <c r="AR35" s="72">
        <f>AVERAGE(AR11:AR34)</f>
        <v>1.1666666666666667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156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43" t="s">
        <v>137</v>
      </c>
      <c r="C41" s="140"/>
      <c r="D41" s="140"/>
      <c r="E41" s="140"/>
      <c r="F41" s="140"/>
      <c r="G41" s="140"/>
      <c r="H41" s="14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2"/>
      <c r="T41" s="142"/>
      <c r="U41" s="142"/>
      <c r="V41" s="128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170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171</v>
      </c>
      <c r="C47" s="99"/>
      <c r="D47" s="99"/>
      <c r="E47" s="99"/>
      <c r="F47" s="99"/>
      <c r="G47" s="99"/>
      <c r="H47" s="9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56" t="s">
        <v>172</v>
      </c>
      <c r="C50" s="157"/>
      <c r="D50" s="157"/>
      <c r="E50" s="157"/>
      <c r="F50" s="157"/>
      <c r="G50" s="157"/>
      <c r="H50" s="157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9"/>
      <c r="T50" s="159"/>
      <c r="U50" s="159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146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23" t="s">
        <v>147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14" t="s">
        <v>150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23" t="s">
        <v>155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 t="s">
        <v>149</v>
      </c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5:M52 E42:M43" name="Range2_2_12_1_6_1_1_1_1"/>
    <protectedRange sqref="D57:D69 D39:D40 D45:D52 D42:D43" name="Range2_1_1_1_1_11_1_1_1_1_1_1"/>
    <protectedRange sqref="C57:C69 C39:C40 C45:C52 C42:C43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175" priority="36" operator="containsText" text="N/A">
      <formula>NOT(ISERROR(SEARCH("N/A",X11)))</formula>
    </cfRule>
    <cfRule type="cellIs" dxfId="1174" priority="49" operator="equal">
      <formula>0</formula>
    </cfRule>
  </conditionalFormatting>
  <conditionalFormatting sqref="AC11:AE34 AA11:AA34 X11:Y34">
    <cfRule type="cellIs" dxfId="1173" priority="48" operator="greaterThanOrEqual">
      <formula>1185</formula>
    </cfRule>
  </conditionalFormatting>
  <conditionalFormatting sqref="AC11:AE34 AA11:AA34 X11:Y34">
    <cfRule type="cellIs" dxfId="1172" priority="47" operator="between">
      <formula>0.1</formula>
      <formula>1184</formula>
    </cfRule>
  </conditionalFormatting>
  <conditionalFormatting sqref="X8">
    <cfRule type="cellIs" dxfId="1171" priority="46" operator="equal">
      <formula>0</formula>
    </cfRule>
  </conditionalFormatting>
  <conditionalFormatting sqref="X8">
    <cfRule type="cellIs" dxfId="1170" priority="45" operator="greaterThan">
      <formula>1179</formula>
    </cfRule>
  </conditionalFormatting>
  <conditionalFormatting sqref="X8">
    <cfRule type="cellIs" dxfId="1169" priority="44" operator="greaterThan">
      <formula>99</formula>
    </cfRule>
  </conditionalFormatting>
  <conditionalFormatting sqref="X8">
    <cfRule type="cellIs" dxfId="1168" priority="43" operator="greaterThan">
      <formula>0.99</formula>
    </cfRule>
  </conditionalFormatting>
  <conditionalFormatting sqref="AB8">
    <cfRule type="cellIs" dxfId="1167" priority="42" operator="equal">
      <formula>0</formula>
    </cfRule>
  </conditionalFormatting>
  <conditionalFormatting sqref="AB8">
    <cfRule type="cellIs" dxfId="1166" priority="41" operator="greaterThan">
      <formula>1179</formula>
    </cfRule>
  </conditionalFormatting>
  <conditionalFormatting sqref="AB8">
    <cfRule type="cellIs" dxfId="1165" priority="40" operator="greaterThan">
      <formula>99</formula>
    </cfRule>
  </conditionalFormatting>
  <conditionalFormatting sqref="AB8">
    <cfRule type="cellIs" dxfId="1164" priority="39" operator="greaterThan">
      <formula>0.99</formula>
    </cfRule>
  </conditionalFormatting>
  <conditionalFormatting sqref="AH11:AH31">
    <cfRule type="cellIs" dxfId="1163" priority="37" operator="greaterThan">
      <formula>$AH$8</formula>
    </cfRule>
    <cfRule type="cellIs" dxfId="1162" priority="38" operator="greaterThan">
      <formula>$AH$8</formula>
    </cfRule>
  </conditionalFormatting>
  <conditionalFormatting sqref="AB11:AB34">
    <cfRule type="containsText" dxfId="1161" priority="32" operator="containsText" text="N/A">
      <formula>NOT(ISERROR(SEARCH("N/A",AB11)))</formula>
    </cfRule>
    <cfRule type="cellIs" dxfId="1160" priority="35" operator="equal">
      <formula>0</formula>
    </cfRule>
  </conditionalFormatting>
  <conditionalFormatting sqref="AB11:AB34">
    <cfRule type="cellIs" dxfId="1159" priority="34" operator="greaterThanOrEqual">
      <formula>1185</formula>
    </cfRule>
  </conditionalFormatting>
  <conditionalFormatting sqref="AB11:AB34">
    <cfRule type="cellIs" dxfId="1158" priority="33" operator="between">
      <formula>0.1</formula>
      <formula>1184</formula>
    </cfRule>
  </conditionalFormatting>
  <conditionalFormatting sqref="AO11:AO34 AN11:AN35">
    <cfRule type="cellIs" dxfId="1157" priority="31" operator="equal">
      <formula>0</formula>
    </cfRule>
  </conditionalFormatting>
  <conditionalFormatting sqref="AO11:AO34 AN11:AN35">
    <cfRule type="cellIs" dxfId="1156" priority="30" operator="greaterThan">
      <formula>1179</formula>
    </cfRule>
  </conditionalFormatting>
  <conditionalFormatting sqref="AO11:AO34 AN11:AN35">
    <cfRule type="cellIs" dxfId="1155" priority="29" operator="greaterThan">
      <formula>99</formula>
    </cfRule>
  </conditionalFormatting>
  <conditionalFormatting sqref="AO11:AO34 AN11:AN35">
    <cfRule type="cellIs" dxfId="1154" priority="28" operator="greaterThan">
      <formula>0.99</formula>
    </cfRule>
  </conditionalFormatting>
  <conditionalFormatting sqref="AQ11:AQ34">
    <cfRule type="cellIs" dxfId="1153" priority="27" operator="equal">
      <formula>0</formula>
    </cfRule>
  </conditionalFormatting>
  <conditionalFormatting sqref="AQ11:AQ34">
    <cfRule type="cellIs" dxfId="1152" priority="26" operator="greaterThan">
      <formula>1179</formula>
    </cfRule>
  </conditionalFormatting>
  <conditionalFormatting sqref="AQ11:AQ34">
    <cfRule type="cellIs" dxfId="1151" priority="25" operator="greaterThan">
      <formula>99</formula>
    </cfRule>
  </conditionalFormatting>
  <conditionalFormatting sqref="AQ11:AQ34">
    <cfRule type="cellIs" dxfId="1150" priority="24" operator="greaterThan">
      <formula>0.99</formula>
    </cfRule>
  </conditionalFormatting>
  <conditionalFormatting sqref="Z11:Z34">
    <cfRule type="containsText" dxfId="1149" priority="20" operator="containsText" text="N/A">
      <formula>NOT(ISERROR(SEARCH("N/A",Z11)))</formula>
    </cfRule>
    <cfRule type="cellIs" dxfId="1148" priority="23" operator="equal">
      <formula>0</formula>
    </cfRule>
  </conditionalFormatting>
  <conditionalFormatting sqref="Z11:Z34">
    <cfRule type="cellIs" dxfId="1147" priority="22" operator="greaterThanOrEqual">
      <formula>1185</formula>
    </cfRule>
  </conditionalFormatting>
  <conditionalFormatting sqref="Z11:Z34">
    <cfRule type="cellIs" dxfId="1146" priority="21" operator="between">
      <formula>0.1</formula>
      <formula>1184</formula>
    </cfRule>
  </conditionalFormatting>
  <conditionalFormatting sqref="AJ11:AN35">
    <cfRule type="cellIs" dxfId="1145" priority="19" operator="equal">
      <formula>0</formula>
    </cfRule>
  </conditionalFormatting>
  <conditionalFormatting sqref="AJ11:AN35">
    <cfRule type="cellIs" dxfId="1144" priority="18" operator="greaterThan">
      <formula>1179</formula>
    </cfRule>
  </conditionalFormatting>
  <conditionalFormatting sqref="AJ11:AN35">
    <cfRule type="cellIs" dxfId="1143" priority="17" operator="greaterThan">
      <formula>99</formula>
    </cfRule>
  </conditionalFormatting>
  <conditionalFormatting sqref="AJ11:AN35">
    <cfRule type="cellIs" dxfId="1142" priority="16" operator="greaterThan">
      <formula>0.99</formula>
    </cfRule>
  </conditionalFormatting>
  <conditionalFormatting sqref="AP11:AP34">
    <cfRule type="cellIs" dxfId="1141" priority="15" operator="equal">
      <formula>0</formula>
    </cfRule>
  </conditionalFormatting>
  <conditionalFormatting sqref="AP11:AP34">
    <cfRule type="cellIs" dxfId="1140" priority="14" operator="greaterThan">
      <formula>1179</formula>
    </cfRule>
  </conditionalFormatting>
  <conditionalFormatting sqref="AP11:AP34">
    <cfRule type="cellIs" dxfId="1139" priority="13" operator="greaterThan">
      <formula>99</formula>
    </cfRule>
  </conditionalFormatting>
  <conditionalFormatting sqref="AP11:AP34">
    <cfRule type="cellIs" dxfId="1138" priority="12" operator="greaterThan">
      <formula>0.99</formula>
    </cfRule>
  </conditionalFormatting>
  <conditionalFormatting sqref="AH32:AH34">
    <cfRule type="cellIs" dxfId="1137" priority="10" operator="greaterThan">
      <formula>$AH$8</formula>
    </cfRule>
    <cfRule type="cellIs" dxfId="1136" priority="11" operator="greaterThan">
      <formula>$AH$8</formula>
    </cfRule>
  </conditionalFormatting>
  <conditionalFormatting sqref="AI11:AI34">
    <cfRule type="cellIs" dxfId="1135" priority="9" operator="greaterThan">
      <formula>$AI$8</formula>
    </cfRule>
  </conditionalFormatting>
  <conditionalFormatting sqref="AL32:AN34 AL11:AL31">
    <cfRule type="cellIs" dxfId="1134" priority="8" operator="equal">
      <formula>0</formula>
    </cfRule>
  </conditionalFormatting>
  <conditionalFormatting sqref="AL32:AN34 AL11:AL31">
    <cfRule type="cellIs" dxfId="1133" priority="7" operator="greaterThan">
      <formula>1179</formula>
    </cfRule>
  </conditionalFormatting>
  <conditionalFormatting sqref="AL32:AN34 AL11:AL31">
    <cfRule type="cellIs" dxfId="1132" priority="6" operator="greaterThan">
      <formula>99</formula>
    </cfRule>
  </conditionalFormatting>
  <conditionalFormatting sqref="AL32:AN34 AL11:AL31">
    <cfRule type="cellIs" dxfId="1131" priority="5" operator="greaterThan">
      <formula>0.99</formula>
    </cfRule>
  </conditionalFormatting>
  <conditionalFormatting sqref="AM16:AM34">
    <cfRule type="cellIs" dxfId="1130" priority="4" operator="equal">
      <formula>0</formula>
    </cfRule>
  </conditionalFormatting>
  <conditionalFormatting sqref="AM16:AM34">
    <cfRule type="cellIs" dxfId="1129" priority="3" operator="greaterThan">
      <formula>1179</formula>
    </cfRule>
  </conditionalFormatting>
  <conditionalFormatting sqref="AM16:AM34">
    <cfRule type="cellIs" dxfId="1128" priority="2" operator="greaterThan">
      <formula>99</formula>
    </cfRule>
  </conditionalFormatting>
  <conditionalFormatting sqref="AM16:AM34">
    <cfRule type="cellIs" dxfId="112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AY96"/>
  <sheetViews>
    <sheetView showWhiteSpace="0" topLeftCell="A5" zoomScaleNormal="100" workbookViewId="0">
      <selection activeCell="O17" sqref="O17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125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125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125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42621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27120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7'!Q34</f>
        <v>16415012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7'!AG34</f>
        <v>49927208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7'!AP34</f>
        <v>11227568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112</v>
      </c>
      <c r="Q11" s="103">
        <v>16419928</v>
      </c>
      <c r="R11" s="46">
        <f>IF(ISBLANK(Q11),"-",Q11-Q10)</f>
        <v>4916</v>
      </c>
      <c r="S11" s="47">
        <f>R11*24/1000</f>
        <v>117.98399999999999</v>
      </c>
      <c r="T11" s="47">
        <f>R11/1000</f>
        <v>4.9160000000000004</v>
      </c>
      <c r="U11" s="104">
        <v>3.8</v>
      </c>
      <c r="V11" s="104">
        <f>U11</f>
        <v>3.8</v>
      </c>
      <c r="W11" s="105" t="s">
        <v>131</v>
      </c>
      <c r="X11" s="107">
        <v>0</v>
      </c>
      <c r="Y11" s="107">
        <v>0</v>
      </c>
      <c r="Z11" s="107">
        <v>1166</v>
      </c>
      <c r="AA11" s="107">
        <v>1185</v>
      </c>
      <c r="AB11" s="107">
        <v>1167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49928234</v>
      </c>
      <c r="AH11" s="49">
        <f>IF(ISBLANK(AG11),"-",AG11-AG10)</f>
        <v>1026</v>
      </c>
      <c r="AI11" s="50">
        <f>AH11/T11</f>
        <v>208.70626525630593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0.6</v>
      </c>
      <c r="AP11" s="107">
        <v>11228313</v>
      </c>
      <c r="AQ11" s="107">
        <f t="shared" ref="AQ11:AQ34" si="1">AP11-AP10</f>
        <v>745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111</v>
      </c>
      <c r="Q12" s="103">
        <v>16424994</v>
      </c>
      <c r="R12" s="46">
        <f t="shared" ref="R12:R34" si="4">IF(ISBLANK(Q12),"-",Q12-Q11)</f>
        <v>5066</v>
      </c>
      <c r="S12" s="47">
        <f t="shared" ref="S12:S34" si="5">R12*24/1000</f>
        <v>121.584</v>
      </c>
      <c r="T12" s="47">
        <f t="shared" ref="T12:T34" si="6">R12/1000</f>
        <v>5.0659999999999998</v>
      </c>
      <c r="U12" s="104">
        <v>4.9000000000000004</v>
      </c>
      <c r="V12" s="104">
        <f t="shared" ref="V12:V34" si="7">U12</f>
        <v>4.9000000000000004</v>
      </c>
      <c r="W12" s="105" t="s">
        <v>131</v>
      </c>
      <c r="X12" s="107">
        <v>0</v>
      </c>
      <c r="Y12" s="107">
        <v>0</v>
      </c>
      <c r="Z12" s="107">
        <v>1156</v>
      </c>
      <c r="AA12" s="107">
        <v>1185</v>
      </c>
      <c r="AB12" s="107">
        <v>1157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49929252</v>
      </c>
      <c r="AH12" s="49">
        <f>IF(ISBLANK(AG12),"-",AG12-AG11)</f>
        <v>1018</v>
      </c>
      <c r="AI12" s="50">
        <f t="shared" ref="AI12:AI34" si="8">AH12/T12</f>
        <v>200.94749309119621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0.6</v>
      </c>
      <c r="AP12" s="107">
        <v>11229195</v>
      </c>
      <c r="AQ12" s="107">
        <f t="shared" si="1"/>
        <v>882</v>
      </c>
      <c r="AR12" s="110">
        <v>1.1200000000000001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132</v>
      </c>
      <c r="P13" s="103">
        <v>113</v>
      </c>
      <c r="Q13" s="103">
        <v>16429666</v>
      </c>
      <c r="R13" s="46">
        <f t="shared" si="4"/>
        <v>4672</v>
      </c>
      <c r="S13" s="47">
        <f t="shared" si="5"/>
        <v>112.128</v>
      </c>
      <c r="T13" s="47">
        <f t="shared" si="6"/>
        <v>4.6719999999999997</v>
      </c>
      <c r="U13" s="104">
        <v>5.8</v>
      </c>
      <c r="V13" s="104">
        <f t="shared" si="7"/>
        <v>5.8</v>
      </c>
      <c r="W13" s="105" t="s">
        <v>131</v>
      </c>
      <c r="X13" s="107">
        <v>0</v>
      </c>
      <c r="Y13" s="107">
        <v>0</v>
      </c>
      <c r="Z13" s="107">
        <v>1136</v>
      </c>
      <c r="AA13" s="107">
        <v>1185</v>
      </c>
      <c r="AB13" s="107">
        <v>1137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49930252</v>
      </c>
      <c r="AH13" s="49">
        <f>IF(ISBLANK(AG13),"-",AG13-AG12)</f>
        <v>1000</v>
      </c>
      <c r="AI13" s="50">
        <f t="shared" si="8"/>
        <v>214.04109589041099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0.6</v>
      </c>
      <c r="AP13" s="107">
        <v>11230019</v>
      </c>
      <c r="AQ13" s="107">
        <f t="shared" si="1"/>
        <v>824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130</v>
      </c>
      <c r="P14" s="103">
        <v>112</v>
      </c>
      <c r="Q14" s="103">
        <v>16433842</v>
      </c>
      <c r="R14" s="46">
        <f t="shared" si="4"/>
        <v>4176</v>
      </c>
      <c r="S14" s="47">
        <f t="shared" si="5"/>
        <v>100.224</v>
      </c>
      <c r="T14" s="47">
        <f t="shared" si="6"/>
        <v>4.1760000000000002</v>
      </c>
      <c r="U14" s="104">
        <v>7.7</v>
      </c>
      <c r="V14" s="104">
        <f t="shared" si="7"/>
        <v>7.7</v>
      </c>
      <c r="W14" s="105" t="s">
        <v>131</v>
      </c>
      <c r="X14" s="107">
        <v>0</v>
      </c>
      <c r="Y14" s="107">
        <v>0</v>
      </c>
      <c r="Z14" s="107">
        <v>1136</v>
      </c>
      <c r="AA14" s="107">
        <v>1185</v>
      </c>
      <c r="AB14" s="107">
        <v>1137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49931292</v>
      </c>
      <c r="AH14" s="49">
        <f t="shared" ref="AH14:AH34" si="9">IF(ISBLANK(AG14),"-",AG14-AG13)</f>
        <v>1040</v>
      </c>
      <c r="AI14" s="50">
        <f t="shared" si="8"/>
        <v>249.04214559386972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0.6</v>
      </c>
      <c r="AP14" s="107">
        <v>11230119</v>
      </c>
      <c r="AQ14" s="107">
        <f>AP14-AP13</f>
        <v>100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124</v>
      </c>
      <c r="P15" s="103">
        <v>124</v>
      </c>
      <c r="Q15" s="103">
        <v>16437862</v>
      </c>
      <c r="R15" s="46">
        <f t="shared" si="4"/>
        <v>4020</v>
      </c>
      <c r="S15" s="47">
        <f t="shared" si="5"/>
        <v>96.48</v>
      </c>
      <c r="T15" s="47">
        <f t="shared" si="6"/>
        <v>4.0199999999999996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1136</v>
      </c>
      <c r="AA15" s="107">
        <v>1185</v>
      </c>
      <c r="AB15" s="107">
        <v>1137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49932344</v>
      </c>
      <c r="AH15" s="49">
        <f t="shared" si="9"/>
        <v>1052</v>
      </c>
      <c r="AI15" s="50">
        <f t="shared" si="8"/>
        <v>261.69154228855723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0.6</v>
      </c>
      <c r="AP15" s="107">
        <v>11230140</v>
      </c>
      <c r="AQ15" s="107">
        <f>AP15-AP14</f>
        <v>21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136</v>
      </c>
      <c r="P16" s="103">
        <v>131</v>
      </c>
      <c r="Q16" s="103">
        <v>16442693</v>
      </c>
      <c r="R16" s="46">
        <f t="shared" si="4"/>
        <v>4831</v>
      </c>
      <c r="S16" s="47">
        <f t="shared" si="5"/>
        <v>115.944</v>
      </c>
      <c r="T16" s="47">
        <f t="shared" si="6"/>
        <v>4.8310000000000004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1186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49933355</v>
      </c>
      <c r="AH16" s="49">
        <f t="shared" si="9"/>
        <v>1011</v>
      </c>
      <c r="AI16" s="50">
        <f t="shared" si="8"/>
        <v>209.27344235148001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</v>
      </c>
      <c r="AQ16" s="107">
        <f>AP16-AP15</f>
        <v>-11230028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132</v>
      </c>
      <c r="P17" s="103">
        <v>141</v>
      </c>
      <c r="Q17" s="103">
        <v>16448568</v>
      </c>
      <c r="R17" s="46">
        <f t="shared" si="4"/>
        <v>5875</v>
      </c>
      <c r="S17" s="47">
        <f t="shared" si="5"/>
        <v>141</v>
      </c>
      <c r="T17" s="47">
        <f t="shared" si="6"/>
        <v>5.875</v>
      </c>
      <c r="U17" s="104">
        <v>9.3000000000000007</v>
      </c>
      <c r="V17" s="104">
        <f t="shared" si="7"/>
        <v>9.3000000000000007</v>
      </c>
      <c r="W17" s="105" t="s">
        <v>127</v>
      </c>
      <c r="X17" s="107">
        <v>1027</v>
      </c>
      <c r="Y17" s="107">
        <v>0</v>
      </c>
      <c r="Z17" s="107">
        <v>1187</v>
      </c>
      <c r="AA17" s="107">
        <v>1185</v>
      </c>
      <c r="AB17" s="107">
        <v>1186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49934492</v>
      </c>
      <c r="AH17" s="49">
        <f t="shared" si="9"/>
        <v>1137</v>
      </c>
      <c r="AI17" s="50">
        <f t="shared" si="8"/>
        <v>193.53191489361703</v>
      </c>
      <c r="AJ17" s="95">
        <v>1</v>
      </c>
      <c r="AK17" s="95">
        <v>0</v>
      </c>
      <c r="AL17" s="95">
        <v>1</v>
      </c>
      <c r="AM17" s="95">
        <v>1</v>
      </c>
      <c r="AN17" s="95">
        <v>1</v>
      </c>
      <c r="AO17" s="95">
        <v>0</v>
      </c>
      <c r="AP17" s="107">
        <v>11230140</v>
      </c>
      <c r="AQ17" s="107">
        <f t="shared" si="1"/>
        <v>11230028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4</v>
      </c>
      <c r="E18" s="41">
        <f t="shared" si="0"/>
        <v>2.8169014084507045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132</v>
      </c>
      <c r="P18" s="103">
        <v>140</v>
      </c>
      <c r="Q18" s="103">
        <v>16454591</v>
      </c>
      <c r="R18" s="46">
        <f t="shared" si="4"/>
        <v>6023</v>
      </c>
      <c r="S18" s="47">
        <f t="shared" si="5"/>
        <v>144.55199999999999</v>
      </c>
      <c r="T18" s="47">
        <f t="shared" si="6"/>
        <v>6.0229999999999997</v>
      </c>
      <c r="U18" s="104">
        <v>8.8000000000000007</v>
      </c>
      <c r="V18" s="104">
        <f t="shared" si="7"/>
        <v>8.8000000000000007</v>
      </c>
      <c r="W18" s="105" t="s">
        <v>127</v>
      </c>
      <c r="X18" s="107">
        <v>1027</v>
      </c>
      <c r="Y18" s="107">
        <v>0</v>
      </c>
      <c r="Z18" s="107">
        <v>1187</v>
      </c>
      <c r="AA18" s="107">
        <v>1185</v>
      </c>
      <c r="AB18" s="107">
        <v>1186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49935697</v>
      </c>
      <c r="AH18" s="49">
        <f t="shared" si="9"/>
        <v>1205</v>
      </c>
      <c r="AI18" s="50">
        <f t="shared" si="8"/>
        <v>200.06641208699983</v>
      </c>
      <c r="AJ18" s="95">
        <v>1</v>
      </c>
      <c r="AK18" s="95">
        <v>0</v>
      </c>
      <c r="AL18" s="95">
        <v>1</v>
      </c>
      <c r="AM18" s="95">
        <v>1</v>
      </c>
      <c r="AN18" s="95">
        <v>1</v>
      </c>
      <c r="AO18" s="95">
        <v>0</v>
      </c>
      <c r="AP18" s="107">
        <v>11230140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4</v>
      </c>
      <c r="E19" s="41">
        <f t="shared" si="0"/>
        <v>2.8169014084507045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132</v>
      </c>
      <c r="P19" s="103">
        <v>139</v>
      </c>
      <c r="Q19" s="103">
        <v>16460524</v>
      </c>
      <c r="R19" s="46">
        <f t="shared" si="4"/>
        <v>5933</v>
      </c>
      <c r="S19" s="47">
        <f t="shared" si="5"/>
        <v>142.392</v>
      </c>
      <c r="T19" s="47">
        <f t="shared" si="6"/>
        <v>5.9329999999999998</v>
      </c>
      <c r="U19" s="104">
        <v>8.1999999999999993</v>
      </c>
      <c r="V19" s="104">
        <f t="shared" si="7"/>
        <v>8.1999999999999993</v>
      </c>
      <c r="W19" s="105" t="s">
        <v>127</v>
      </c>
      <c r="X19" s="107">
        <v>1027</v>
      </c>
      <c r="Y19" s="107">
        <v>0</v>
      </c>
      <c r="Z19" s="107">
        <v>1187</v>
      </c>
      <c r="AA19" s="107">
        <v>1185</v>
      </c>
      <c r="AB19" s="107">
        <v>1186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49936881</v>
      </c>
      <c r="AH19" s="49">
        <f t="shared" si="9"/>
        <v>1184</v>
      </c>
      <c r="AI19" s="50">
        <f t="shared" si="8"/>
        <v>199.56177313332211</v>
      </c>
      <c r="AJ19" s="95">
        <v>1</v>
      </c>
      <c r="AK19" s="95">
        <v>0</v>
      </c>
      <c r="AL19" s="95">
        <v>1</v>
      </c>
      <c r="AM19" s="95">
        <v>1</v>
      </c>
      <c r="AN19" s="95">
        <v>1</v>
      </c>
      <c r="AO19" s="95">
        <v>0</v>
      </c>
      <c r="AP19" s="107">
        <v>11230140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4</v>
      </c>
      <c r="E20" s="41">
        <f t="shared" si="0"/>
        <v>2.8169014084507045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135</v>
      </c>
      <c r="P20" s="103">
        <v>141</v>
      </c>
      <c r="Q20" s="103">
        <v>16466592</v>
      </c>
      <c r="R20" s="46">
        <f t="shared" si="4"/>
        <v>6068</v>
      </c>
      <c r="S20" s="47">
        <f t="shared" si="5"/>
        <v>145.63200000000001</v>
      </c>
      <c r="T20" s="47">
        <f t="shared" si="6"/>
        <v>6.0679999999999996</v>
      </c>
      <c r="U20" s="104">
        <v>7.6</v>
      </c>
      <c r="V20" s="104">
        <f t="shared" si="7"/>
        <v>7.6</v>
      </c>
      <c r="W20" s="105" t="s">
        <v>127</v>
      </c>
      <c r="X20" s="107">
        <v>1027</v>
      </c>
      <c r="Y20" s="107">
        <v>0</v>
      </c>
      <c r="Z20" s="107">
        <v>1187</v>
      </c>
      <c r="AA20" s="107">
        <v>1185</v>
      </c>
      <c r="AB20" s="107">
        <v>1186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49938084</v>
      </c>
      <c r="AH20" s="49">
        <f t="shared" si="9"/>
        <v>1203</v>
      </c>
      <c r="AI20" s="50">
        <f t="shared" si="8"/>
        <v>198.25313117996046</v>
      </c>
      <c r="AJ20" s="95">
        <v>1</v>
      </c>
      <c r="AK20" s="95">
        <v>0</v>
      </c>
      <c r="AL20" s="95">
        <v>1</v>
      </c>
      <c r="AM20" s="95">
        <v>1</v>
      </c>
      <c r="AN20" s="95">
        <v>1</v>
      </c>
      <c r="AO20" s="95">
        <v>0</v>
      </c>
      <c r="AP20" s="107">
        <v>11230140</v>
      </c>
      <c r="AQ20" s="107">
        <v>0</v>
      </c>
      <c r="AR20" s="53">
        <v>1.2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4</v>
      </c>
      <c r="E21" s="41">
        <f t="shared" si="0"/>
        <v>2.8169014084507045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136</v>
      </c>
      <c r="P21" s="103">
        <v>138</v>
      </c>
      <c r="Q21" s="103">
        <v>16472653</v>
      </c>
      <c r="R21" s="46">
        <f t="shared" si="4"/>
        <v>6061</v>
      </c>
      <c r="S21" s="47">
        <f t="shared" si="5"/>
        <v>145.464</v>
      </c>
      <c r="T21" s="47">
        <f t="shared" si="6"/>
        <v>6.0609999999999999</v>
      </c>
      <c r="U21" s="104">
        <v>7.1</v>
      </c>
      <c r="V21" s="104">
        <f t="shared" si="7"/>
        <v>7.1</v>
      </c>
      <c r="W21" s="105" t="s">
        <v>127</v>
      </c>
      <c r="X21" s="107">
        <v>1027</v>
      </c>
      <c r="Y21" s="107">
        <v>0</v>
      </c>
      <c r="Z21" s="107">
        <v>1187</v>
      </c>
      <c r="AA21" s="107">
        <v>1185</v>
      </c>
      <c r="AB21" s="107">
        <v>1186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49939282</v>
      </c>
      <c r="AH21" s="49">
        <f t="shared" si="9"/>
        <v>1198</v>
      </c>
      <c r="AI21" s="50">
        <f t="shared" si="8"/>
        <v>197.65715228510146</v>
      </c>
      <c r="AJ21" s="95">
        <v>1</v>
      </c>
      <c r="AK21" s="95">
        <v>0</v>
      </c>
      <c r="AL21" s="95">
        <v>1</v>
      </c>
      <c r="AM21" s="95">
        <v>1</v>
      </c>
      <c r="AN21" s="95">
        <v>1</v>
      </c>
      <c r="AO21" s="95">
        <v>0</v>
      </c>
      <c r="AP21" s="107">
        <v>11230140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4</v>
      </c>
      <c r="E22" s="41">
        <f t="shared" si="0"/>
        <v>2.8169014084507045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134</v>
      </c>
      <c r="P22" s="103">
        <v>141</v>
      </c>
      <c r="Q22" s="103">
        <v>16478857</v>
      </c>
      <c r="R22" s="46">
        <f t="shared" si="4"/>
        <v>6204</v>
      </c>
      <c r="S22" s="47">
        <f t="shared" si="5"/>
        <v>148.89599999999999</v>
      </c>
      <c r="T22" s="47">
        <f t="shared" si="6"/>
        <v>6.2039999999999997</v>
      </c>
      <c r="U22" s="104">
        <v>6.5</v>
      </c>
      <c r="V22" s="104">
        <f t="shared" si="7"/>
        <v>6.5</v>
      </c>
      <c r="W22" s="105" t="s">
        <v>127</v>
      </c>
      <c r="X22" s="107">
        <v>1027</v>
      </c>
      <c r="Y22" s="107">
        <v>0</v>
      </c>
      <c r="Z22" s="107">
        <v>1187</v>
      </c>
      <c r="AA22" s="107">
        <v>1185</v>
      </c>
      <c r="AB22" s="107">
        <v>1186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49940475</v>
      </c>
      <c r="AH22" s="49">
        <f t="shared" si="9"/>
        <v>1193</v>
      </c>
      <c r="AI22" s="50">
        <f t="shared" si="8"/>
        <v>192.29529335912315</v>
      </c>
      <c r="AJ22" s="95">
        <v>1</v>
      </c>
      <c r="AK22" s="95">
        <v>0</v>
      </c>
      <c r="AL22" s="95">
        <v>1</v>
      </c>
      <c r="AM22" s="95">
        <v>1</v>
      </c>
      <c r="AN22" s="95">
        <v>1</v>
      </c>
      <c r="AO22" s="95">
        <v>0</v>
      </c>
      <c r="AP22" s="107">
        <v>11230140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4</v>
      </c>
      <c r="E23" s="41">
        <f t="shared" si="0"/>
        <v>2.8169014084507045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134</v>
      </c>
      <c r="P23" s="103">
        <v>135</v>
      </c>
      <c r="Q23" s="103">
        <v>16484781</v>
      </c>
      <c r="R23" s="46">
        <f t="shared" si="4"/>
        <v>5924</v>
      </c>
      <c r="S23" s="47">
        <f t="shared" si="5"/>
        <v>142.17599999999999</v>
      </c>
      <c r="T23" s="47">
        <f t="shared" si="6"/>
        <v>5.9240000000000004</v>
      </c>
      <c r="U23" s="104">
        <v>6.1</v>
      </c>
      <c r="V23" s="104">
        <f t="shared" si="7"/>
        <v>6.1</v>
      </c>
      <c r="W23" s="105" t="s">
        <v>127</v>
      </c>
      <c r="X23" s="107">
        <v>1005</v>
      </c>
      <c r="Y23" s="107">
        <v>0</v>
      </c>
      <c r="Z23" s="107">
        <v>1187</v>
      </c>
      <c r="AA23" s="107">
        <v>1185</v>
      </c>
      <c r="AB23" s="107">
        <v>1186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49941648</v>
      </c>
      <c r="AH23" s="49">
        <f t="shared" si="9"/>
        <v>1173</v>
      </c>
      <c r="AI23" s="50">
        <f t="shared" si="8"/>
        <v>198.00810263335583</v>
      </c>
      <c r="AJ23" s="95">
        <v>1</v>
      </c>
      <c r="AK23" s="95">
        <v>0</v>
      </c>
      <c r="AL23" s="95">
        <v>1</v>
      </c>
      <c r="AM23" s="95">
        <v>1</v>
      </c>
      <c r="AN23" s="95">
        <v>1</v>
      </c>
      <c r="AO23" s="95">
        <v>0</v>
      </c>
      <c r="AP23" s="107">
        <v>11230140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4</v>
      </c>
      <c r="E24" s="41">
        <f t="shared" si="0"/>
        <v>2.8169014084507045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134</v>
      </c>
      <c r="P24" s="103">
        <v>136</v>
      </c>
      <c r="Q24" s="103">
        <v>16490685</v>
      </c>
      <c r="R24" s="46">
        <f t="shared" si="4"/>
        <v>5904</v>
      </c>
      <c r="S24" s="47">
        <f t="shared" si="5"/>
        <v>141.696</v>
      </c>
      <c r="T24" s="47">
        <f t="shared" si="6"/>
        <v>5.9039999999999999</v>
      </c>
      <c r="U24" s="104">
        <v>5.8</v>
      </c>
      <c r="V24" s="104">
        <f t="shared" si="7"/>
        <v>5.8</v>
      </c>
      <c r="W24" s="105" t="s">
        <v>127</v>
      </c>
      <c r="X24" s="107">
        <v>1005</v>
      </c>
      <c r="Y24" s="107">
        <v>0</v>
      </c>
      <c r="Z24" s="107">
        <v>1187</v>
      </c>
      <c r="AA24" s="107">
        <v>1185</v>
      </c>
      <c r="AB24" s="107">
        <v>1186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49942820</v>
      </c>
      <c r="AH24" s="49">
        <f>IF(ISBLANK(AG24),"-",AG24-AG23)</f>
        <v>1172</v>
      </c>
      <c r="AI24" s="50">
        <f t="shared" si="8"/>
        <v>198.50948509485096</v>
      </c>
      <c r="AJ24" s="95">
        <v>1</v>
      </c>
      <c r="AK24" s="95">
        <v>0</v>
      </c>
      <c r="AL24" s="95">
        <v>1</v>
      </c>
      <c r="AM24" s="95">
        <v>1</v>
      </c>
      <c r="AN24" s="95">
        <v>1</v>
      </c>
      <c r="AO24" s="95">
        <v>0</v>
      </c>
      <c r="AP24" s="107">
        <v>11230140</v>
      </c>
      <c r="AQ24" s="107">
        <f t="shared" si="1"/>
        <v>0</v>
      </c>
      <c r="AR24" s="53">
        <v>1.29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4</v>
      </c>
      <c r="E25" s="41">
        <f t="shared" si="0"/>
        <v>2.8169014084507045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134</v>
      </c>
      <c r="P25" s="103">
        <v>137</v>
      </c>
      <c r="Q25" s="103">
        <v>16496613</v>
      </c>
      <c r="R25" s="46">
        <f t="shared" si="4"/>
        <v>5928</v>
      </c>
      <c r="S25" s="47">
        <f t="shared" si="5"/>
        <v>142.27199999999999</v>
      </c>
      <c r="T25" s="47">
        <f t="shared" si="6"/>
        <v>5.9279999999999999</v>
      </c>
      <c r="U25" s="104">
        <v>5.6</v>
      </c>
      <c r="V25" s="104">
        <f t="shared" si="7"/>
        <v>5.6</v>
      </c>
      <c r="W25" s="105" t="s">
        <v>127</v>
      </c>
      <c r="X25" s="107">
        <v>1005</v>
      </c>
      <c r="Y25" s="107">
        <v>0</v>
      </c>
      <c r="Z25" s="107">
        <v>1187</v>
      </c>
      <c r="AA25" s="107">
        <v>1185</v>
      </c>
      <c r="AB25" s="107">
        <v>1186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49943989</v>
      </c>
      <c r="AH25" s="49">
        <f t="shared" si="9"/>
        <v>1169</v>
      </c>
      <c r="AI25" s="50">
        <f t="shared" si="8"/>
        <v>197.19973009446693</v>
      </c>
      <c r="AJ25" s="95">
        <v>1</v>
      </c>
      <c r="AK25" s="95">
        <v>0</v>
      </c>
      <c r="AL25" s="95">
        <v>1</v>
      </c>
      <c r="AM25" s="95">
        <v>1</v>
      </c>
      <c r="AN25" s="95">
        <v>1</v>
      </c>
      <c r="AO25" s="95">
        <v>0</v>
      </c>
      <c r="AP25" s="107">
        <v>11230140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4</v>
      </c>
      <c r="E26" s="41">
        <f t="shared" si="0"/>
        <v>2.8169014084507045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135</v>
      </c>
      <c r="P26" s="103">
        <v>140</v>
      </c>
      <c r="Q26" s="103">
        <v>16502370</v>
      </c>
      <c r="R26" s="46">
        <f t="shared" si="4"/>
        <v>5757</v>
      </c>
      <c r="S26" s="47">
        <f t="shared" si="5"/>
        <v>138.16800000000001</v>
      </c>
      <c r="T26" s="47">
        <f t="shared" si="6"/>
        <v>5.7569999999999997</v>
      </c>
      <c r="U26" s="104">
        <v>5.3</v>
      </c>
      <c r="V26" s="104">
        <f t="shared" si="7"/>
        <v>5.3</v>
      </c>
      <c r="W26" s="105" t="s">
        <v>127</v>
      </c>
      <c r="X26" s="107">
        <v>1005</v>
      </c>
      <c r="Y26" s="107">
        <v>0</v>
      </c>
      <c r="Z26" s="107">
        <v>1187</v>
      </c>
      <c r="AA26" s="107">
        <v>1185</v>
      </c>
      <c r="AB26" s="107">
        <v>1186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49945147</v>
      </c>
      <c r="AH26" s="49">
        <f t="shared" si="9"/>
        <v>1158</v>
      </c>
      <c r="AI26" s="50">
        <f t="shared" si="8"/>
        <v>201.14643043251695</v>
      </c>
      <c r="AJ26" s="95">
        <v>1</v>
      </c>
      <c r="AK26" s="95">
        <v>0</v>
      </c>
      <c r="AL26" s="95">
        <v>1</v>
      </c>
      <c r="AM26" s="95">
        <v>1</v>
      </c>
      <c r="AN26" s="95">
        <v>1</v>
      </c>
      <c r="AO26" s="95">
        <v>0</v>
      </c>
      <c r="AP26" s="107">
        <v>11230140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4</v>
      </c>
      <c r="E27" s="41">
        <f t="shared" si="0"/>
        <v>2.8169014084507045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133</v>
      </c>
      <c r="P27" s="103">
        <v>133</v>
      </c>
      <c r="Q27" s="103">
        <v>16508166</v>
      </c>
      <c r="R27" s="46">
        <f t="shared" si="4"/>
        <v>5796</v>
      </c>
      <c r="S27" s="47">
        <f t="shared" si="5"/>
        <v>139.10400000000001</v>
      </c>
      <c r="T27" s="47">
        <f t="shared" si="6"/>
        <v>5.7960000000000003</v>
      </c>
      <c r="U27" s="104">
        <v>5</v>
      </c>
      <c r="V27" s="104">
        <f t="shared" si="7"/>
        <v>5</v>
      </c>
      <c r="W27" s="105" t="s">
        <v>127</v>
      </c>
      <c r="X27" s="107">
        <v>1005</v>
      </c>
      <c r="Y27" s="107">
        <v>0</v>
      </c>
      <c r="Z27" s="107">
        <v>1187</v>
      </c>
      <c r="AA27" s="107">
        <v>1185</v>
      </c>
      <c r="AB27" s="107">
        <v>1186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49946312</v>
      </c>
      <c r="AH27" s="49">
        <f t="shared" si="9"/>
        <v>1165</v>
      </c>
      <c r="AI27" s="50">
        <f t="shared" si="8"/>
        <v>201.00069013112491</v>
      </c>
      <c r="AJ27" s="95">
        <v>1</v>
      </c>
      <c r="AK27" s="95">
        <v>0</v>
      </c>
      <c r="AL27" s="95">
        <v>1</v>
      </c>
      <c r="AM27" s="95">
        <v>1</v>
      </c>
      <c r="AN27" s="95">
        <v>1</v>
      </c>
      <c r="AO27" s="95">
        <v>0</v>
      </c>
      <c r="AP27" s="107">
        <v>11230140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4</v>
      </c>
      <c r="E28" s="41">
        <f t="shared" si="0"/>
        <v>2.8169014084507045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133</v>
      </c>
      <c r="P28" s="103">
        <v>136</v>
      </c>
      <c r="Q28" s="103">
        <v>16513866</v>
      </c>
      <c r="R28" s="46">
        <f t="shared" si="4"/>
        <v>5700</v>
      </c>
      <c r="S28" s="47">
        <f t="shared" si="5"/>
        <v>136.80000000000001</v>
      </c>
      <c r="T28" s="47">
        <f t="shared" si="6"/>
        <v>5.7</v>
      </c>
      <c r="U28" s="104">
        <v>4.8</v>
      </c>
      <c r="V28" s="104">
        <f t="shared" si="7"/>
        <v>4.8</v>
      </c>
      <c r="W28" s="105" t="s">
        <v>127</v>
      </c>
      <c r="X28" s="107">
        <v>1005</v>
      </c>
      <c r="Y28" s="107">
        <v>0</v>
      </c>
      <c r="Z28" s="107">
        <v>1187</v>
      </c>
      <c r="AA28" s="107">
        <v>1185</v>
      </c>
      <c r="AB28" s="107">
        <v>1186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49947479</v>
      </c>
      <c r="AH28" s="49">
        <f t="shared" si="9"/>
        <v>1167</v>
      </c>
      <c r="AI28" s="50">
        <f t="shared" si="8"/>
        <v>204.73684210526315</v>
      </c>
      <c r="AJ28" s="95">
        <v>1</v>
      </c>
      <c r="AK28" s="95">
        <v>0</v>
      </c>
      <c r="AL28" s="95">
        <v>1</v>
      </c>
      <c r="AM28" s="95">
        <v>1</v>
      </c>
      <c r="AN28" s="95">
        <v>1</v>
      </c>
      <c r="AO28" s="95">
        <v>0</v>
      </c>
      <c r="AP28" s="107">
        <v>11230140</v>
      </c>
      <c r="AQ28" s="107">
        <f t="shared" si="1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133</v>
      </c>
      <c r="P29" s="103">
        <v>137</v>
      </c>
      <c r="Q29" s="103">
        <v>16519616</v>
      </c>
      <c r="R29" s="46">
        <f t="shared" si="4"/>
        <v>5750</v>
      </c>
      <c r="S29" s="47">
        <f t="shared" si="5"/>
        <v>138</v>
      </c>
      <c r="T29" s="47">
        <f t="shared" si="6"/>
        <v>5.75</v>
      </c>
      <c r="U29" s="104">
        <v>4.5</v>
      </c>
      <c r="V29" s="104">
        <f t="shared" si="7"/>
        <v>4.5</v>
      </c>
      <c r="W29" s="105" t="s">
        <v>127</v>
      </c>
      <c r="X29" s="107">
        <v>1005</v>
      </c>
      <c r="Y29" s="107">
        <v>0</v>
      </c>
      <c r="Z29" s="107">
        <v>1187</v>
      </c>
      <c r="AA29" s="107">
        <v>1185</v>
      </c>
      <c r="AB29" s="107">
        <v>1186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49948644</v>
      </c>
      <c r="AH29" s="49">
        <f t="shared" si="9"/>
        <v>1165</v>
      </c>
      <c r="AI29" s="50">
        <f t="shared" si="8"/>
        <v>202.60869565217391</v>
      </c>
      <c r="AJ29" s="95">
        <v>1</v>
      </c>
      <c r="AK29" s="95">
        <v>0</v>
      </c>
      <c r="AL29" s="95">
        <v>1</v>
      </c>
      <c r="AM29" s="95">
        <v>1</v>
      </c>
      <c r="AN29" s="95">
        <v>1</v>
      </c>
      <c r="AO29" s="95">
        <v>0</v>
      </c>
      <c r="AP29" s="107">
        <v>11230140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135</v>
      </c>
      <c r="P30" s="103">
        <v>138</v>
      </c>
      <c r="Q30" s="103">
        <v>16525338</v>
      </c>
      <c r="R30" s="46">
        <f t="shared" si="4"/>
        <v>5722</v>
      </c>
      <c r="S30" s="47">
        <f t="shared" si="5"/>
        <v>137.328</v>
      </c>
      <c r="T30" s="47">
        <f t="shared" si="6"/>
        <v>5.7220000000000004</v>
      </c>
      <c r="U30" s="104">
        <v>4.3</v>
      </c>
      <c r="V30" s="104">
        <f t="shared" si="7"/>
        <v>4.3</v>
      </c>
      <c r="W30" s="105" t="s">
        <v>127</v>
      </c>
      <c r="X30" s="107">
        <v>1005</v>
      </c>
      <c r="Y30" s="107">
        <v>0</v>
      </c>
      <c r="Z30" s="107">
        <v>1187</v>
      </c>
      <c r="AA30" s="107">
        <v>1185</v>
      </c>
      <c r="AB30" s="107">
        <v>1186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49949817</v>
      </c>
      <c r="AH30" s="49">
        <f t="shared" si="9"/>
        <v>1173</v>
      </c>
      <c r="AI30" s="50">
        <f t="shared" si="8"/>
        <v>204.9982523593149</v>
      </c>
      <c r="AJ30" s="95">
        <v>1</v>
      </c>
      <c r="AK30" s="95">
        <v>0</v>
      </c>
      <c r="AL30" s="95">
        <v>1</v>
      </c>
      <c r="AM30" s="95">
        <v>1</v>
      </c>
      <c r="AN30" s="95">
        <v>1</v>
      </c>
      <c r="AO30" s="95">
        <v>0</v>
      </c>
      <c r="AP30" s="107">
        <v>11230140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130</v>
      </c>
      <c r="P31" s="103">
        <v>137</v>
      </c>
      <c r="Q31" s="103">
        <v>16531221</v>
      </c>
      <c r="R31" s="46">
        <f t="shared" si="4"/>
        <v>5883</v>
      </c>
      <c r="S31" s="47">
        <f t="shared" si="5"/>
        <v>141.19200000000001</v>
      </c>
      <c r="T31" s="47">
        <f t="shared" si="6"/>
        <v>5.883</v>
      </c>
      <c r="U31" s="104">
        <v>3.7</v>
      </c>
      <c r="V31" s="104">
        <f t="shared" si="7"/>
        <v>3.7</v>
      </c>
      <c r="W31" s="105" t="s">
        <v>127</v>
      </c>
      <c r="X31" s="107">
        <v>1056</v>
      </c>
      <c r="Y31" s="107">
        <v>0</v>
      </c>
      <c r="Z31" s="107">
        <v>1187</v>
      </c>
      <c r="AA31" s="107">
        <v>1185</v>
      </c>
      <c r="AB31" s="107">
        <v>1186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49951006</v>
      </c>
      <c r="AH31" s="49">
        <f t="shared" si="9"/>
        <v>1189</v>
      </c>
      <c r="AI31" s="50">
        <f t="shared" si="8"/>
        <v>202.107768145504</v>
      </c>
      <c r="AJ31" s="95">
        <v>1</v>
      </c>
      <c r="AK31" s="95">
        <v>0</v>
      </c>
      <c r="AL31" s="95">
        <v>1</v>
      </c>
      <c r="AM31" s="95">
        <v>1</v>
      </c>
      <c r="AN31" s="95">
        <v>1</v>
      </c>
      <c r="AO31" s="95">
        <v>0</v>
      </c>
      <c r="AP31" s="107">
        <v>11230140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128</v>
      </c>
      <c r="P32" s="103">
        <v>132</v>
      </c>
      <c r="Q32" s="103">
        <v>16536906</v>
      </c>
      <c r="R32" s="46">
        <f t="shared" si="4"/>
        <v>5685</v>
      </c>
      <c r="S32" s="47">
        <f t="shared" si="5"/>
        <v>136.44</v>
      </c>
      <c r="T32" s="47">
        <f t="shared" si="6"/>
        <v>5.6849999999999996</v>
      </c>
      <c r="U32" s="104">
        <v>3.4</v>
      </c>
      <c r="V32" s="104">
        <f t="shared" si="7"/>
        <v>3.4</v>
      </c>
      <c r="W32" s="105" t="s">
        <v>127</v>
      </c>
      <c r="X32" s="107">
        <v>1035</v>
      </c>
      <c r="Y32" s="107">
        <v>0</v>
      </c>
      <c r="Z32" s="107">
        <v>1187</v>
      </c>
      <c r="AA32" s="107">
        <v>1185</v>
      </c>
      <c r="AB32" s="107">
        <v>1186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49952175</v>
      </c>
      <c r="AH32" s="49">
        <f t="shared" si="9"/>
        <v>1169</v>
      </c>
      <c r="AI32" s="50">
        <f t="shared" si="8"/>
        <v>205.62884784520671</v>
      </c>
      <c r="AJ32" s="95">
        <v>1</v>
      </c>
      <c r="AK32" s="95">
        <v>0</v>
      </c>
      <c r="AL32" s="95">
        <v>1</v>
      </c>
      <c r="AM32" s="95">
        <v>1</v>
      </c>
      <c r="AN32" s="95">
        <v>1</v>
      </c>
      <c r="AO32" s="95">
        <v>0</v>
      </c>
      <c r="AP32" s="107">
        <v>11230140</v>
      </c>
      <c r="AQ32" s="107">
        <f t="shared" si="1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125</v>
      </c>
      <c r="P33" s="103">
        <v>121</v>
      </c>
      <c r="Q33" s="103">
        <v>16542010</v>
      </c>
      <c r="R33" s="46">
        <f t="shared" si="4"/>
        <v>5104</v>
      </c>
      <c r="S33" s="47">
        <f t="shared" si="5"/>
        <v>122.496</v>
      </c>
      <c r="T33" s="47">
        <f t="shared" si="6"/>
        <v>5.1040000000000001</v>
      </c>
      <c r="U33" s="104">
        <v>3.3</v>
      </c>
      <c r="V33" s="104">
        <f t="shared" si="7"/>
        <v>3.3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1186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49953180</v>
      </c>
      <c r="AH33" s="49">
        <f t="shared" si="9"/>
        <v>1005</v>
      </c>
      <c r="AI33" s="50">
        <f t="shared" si="8"/>
        <v>196.90438871473353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0.2</v>
      </c>
      <c r="AP33" s="107">
        <v>11230180</v>
      </c>
      <c r="AQ33" s="107">
        <f t="shared" si="1"/>
        <v>40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4</v>
      </c>
      <c r="E34" s="41">
        <f t="shared" si="0"/>
        <v>2.8169014084507045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126</v>
      </c>
      <c r="P34" s="103">
        <v>120</v>
      </c>
      <c r="Q34" s="103">
        <v>16547263</v>
      </c>
      <c r="R34" s="46">
        <f t="shared" si="4"/>
        <v>5253</v>
      </c>
      <c r="S34" s="47">
        <f t="shared" si="5"/>
        <v>126.072</v>
      </c>
      <c r="T34" s="47">
        <f t="shared" si="6"/>
        <v>5.2530000000000001</v>
      </c>
      <c r="U34" s="104">
        <v>3.4</v>
      </c>
      <c r="V34" s="104">
        <f t="shared" si="7"/>
        <v>3.4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1186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49954328</v>
      </c>
      <c r="AH34" s="49">
        <f t="shared" si="9"/>
        <v>1148</v>
      </c>
      <c r="AI34" s="50">
        <f t="shared" si="8"/>
        <v>218.54178564629734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0.2</v>
      </c>
      <c r="AP34" s="107">
        <v>11230248</v>
      </c>
      <c r="AQ34" s="107">
        <f t="shared" si="1"/>
        <v>68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132251</v>
      </c>
      <c r="S35" s="65">
        <f>AVERAGE(S11:S34)</f>
        <v>132.251</v>
      </c>
      <c r="T35" s="65">
        <f>SUM(T11:T34)</f>
        <v>132.25099999999998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27120</v>
      </c>
      <c r="AH35" s="67">
        <f>SUM(AH11:AH34)</f>
        <v>27120</v>
      </c>
      <c r="AI35" s="68">
        <f>$AH$35/$T35</f>
        <v>205.06461198781111</v>
      </c>
      <c r="AJ35" s="95"/>
      <c r="AK35" s="95"/>
      <c r="AL35" s="95"/>
      <c r="AM35" s="95"/>
      <c r="AN35" s="95"/>
      <c r="AO35" s="69"/>
      <c r="AP35" s="70">
        <f>AP34-AP10</f>
        <v>2680</v>
      </c>
      <c r="AQ35" s="71">
        <f>SUM(AQ11:AQ34)</f>
        <v>2680</v>
      </c>
      <c r="AR35" s="72">
        <f>AVERAGE(AR11:AR34)</f>
        <v>1.2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151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173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175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148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176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E11:E34 R11:T34 AC11:AF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126" priority="36" operator="containsText" text="N/A">
      <formula>NOT(ISERROR(SEARCH("N/A",X11)))</formula>
    </cfRule>
    <cfRule type="cellIs" dxfId="1125" priority="49" operator="equal">
      <formula>0</formula>
    </cfRule>
  </conditionalFormatting>
  <conditionalFormatting sqref="AC11:AE34 X11:Y34 AA11:AA34">
    <cfRule type="cellIs" dxfId="1124" priority="48" operator="greaterThanOrEqual">
      <formula>1185</formula>
    </cfRule>
  </conditionalFormatting>
  <conditionalFormatting sqref="AC11:AE34 X11:Y34 AA11:AA34">
    <cfRule type="cellIs" dxfId="1123" priority="47" operator="between">
      <formula>0.1</formula>
      <formula>1184</formula>
    </cfRule>
  </conditionalFormatting>
  <conditionalFormatting sqref="X8">
    <cfRule type="cellIs" dxfId="1122" priority="46" operator="equal">
      <formula>0</formula>
    </cfRule>
  </conditionalFormatting>
  <conditionalFormatting sqref="X8">
    <cfRule type="cellIs" dxfId="1121" priority="45" operator="greaterThan">
      <formula>1179</formula>
    </cfRule>
  </conditionalFormatting>
  <conditionalFormatting sqref="X8">
    <cfRule type="cellIs" dxfId="1120" priority="44" operator="greaterThan">
      <formula>99</formula>
    </cfRule>
  </conditionalFormatting>
  <conditionalFormatting sqref="X8">
    <cfRule type="cellIs" dxfId="1119" priority="43" operator="greaterThan">
      <formula>0.99</formula>
    </cfRule>
  </conditionalFormatting>
  <conditionalFormatting sqref="AB8">
    <cfRule type="cellIs" dxfId="1118" priority="42" operator="equal">
      <formula>0</formula>
    </cfRule>
  </conditionalFormatting>
  <conditionalFormatting sqref="AB8">
    <cfRule type="cellIs" dxfId="1117" priority="41" operator="greaterThan">
      <formula>1179</formula>
    </cfRule>
  </conditionalFormatting>
  <conditionalFormatting sqref="AB8">
    <cfRule type="cellIs" dxfId="1116" priority="40" operator="greaterThan">
      <formula>99</formula>
    </cfRule>
  </conditionalFormatting>
  <conditionalFormatting sqref="AB8">
    <cfRule type="cellIs" dxfId="1115" priority="39" operator="greaterThan">
      <formula>0.99</formula>
    </cfRule>
  </conditionalFormatting>
  <conditionalFormatting sqref="AH11:AH31">
    <cfRule type="cellIs" dxfId="1114" priority="37" operator="greaterThan">
      <formula>$AH$8</formula>
    </cfRule>
    <cfRule type="cellIs" dxfId="1113" priority="38" operator="greaterThan">
      <formula>$AH$8</formula>
    </cfRule>
  </conditionalFormatting>
  <conditionalFormatting sqref="AB11:AB34">
    <cfRule type="containsText" dxfId="1112" priority="32" operator="containsText" text="N/A">
      <formula>NOT(ISERROR(SEARCH("N/A",AB11)))</formula>
    </cfRule>
    <cfRule type="cellIs" dxfId="1111" priority="35" operator="equal">
      <formula>0</formula>
    </cfRule>
  </conditionalFormatting>
  <conditionalFormatting sqref="AB11:AB34">
    <cfRule type="cellIs" dxfId="1110" priority="34" operator="greaterThanOrEqual">
      <formula>1185</formula>
    </cfRule>
  </conditionalFormatting>
  <conditionalFormatting sqref="AB11:AB34">
    <cfRule type="cellIs" dxfId="1109" priority="33" operator="between">
      <formula>0.1</formula>
      <formula>1184</formula>
    </cfRule>
  </conditionalFormatting>
  <conditionalFormatting sqref="AO11:AO34 AN11:AN35">
    <cfRule type="cellIs" dxfId="1108" priority="31" operator="equal">
      <formula>0</formula>
    </cfRule>
  </conditionalFormatting>
  <conditionalFormatting sqref="AO11:AO34 AN11:AN35">
    <cfRule type="cellIs" dxfId="1107" priority="30" operator="greaterThan">
      <formula>1179</formula>
    </cfRule>
  </conditionalFormatting>
  <conditionalFormatting sqref="AO11:AO34 AN11:AN35">
    <cfRule type="cellIs" dxfId="1106" priority="29" operator="greaterThan">
      <formula>99</formula>
    </cfRule>
  </conditionalFormatting>
  <conditionalFormatting sqref="AO11:AO34 AN11:AN35">
    <cfRule type="cellIs" dxfId="1105" priority="28" operator="greaterThan">
      <formula>0.99</formula>
    </cfRule>
  </conditionalFormatting>
  <conditionalFormatting sqref="AQ11:AQ34">
    <cfRule type="cellIs" dxfId="1104" priority="27" operator="equal">
      <formula>0</formula>
    </cfRule>
  </conditionalFormatting>
  <conditionalFormatting sqref="AQ11:AQ34">
    <cfRule type="cellIs" dxfId="1103" priority="26" operator="greaterThan">
      <formula>1179</formula>
    </cfRule>
  </conditionalFormatting>
  <conditionalFormatting sqref="AQ11:AQ34">
    <cfRule type="cellIs" dxfId="1102" priority="25" operator="greaterThan">
      <formula>99</formula>
    </cfRule>
  </conditionalFormatting>
  <conditionalFormatting sqref="AQ11:AQ34">
    <cfRule type="cellIs" dxfId="1101" priority="24" operator="greaterThan">
      <formula>0.99</formula>
    </cfRule>
  </conditionalFormatting>
  <conditionalFormatting sqref="Z11:Z34">
    <cfRule type="containsText" dxfId="1100" priority="20" operator="containsText" text="N/A">
      <formula>NOT(ISERROR(SEARCH("N/A",Z11)))</formula>
    </cfRule>
    <cfRule type="cellIs" dxfId="1099" priority="23" operator="equal">
      <formula>0</formula>
    </cfRule>
  </conditionalFormatting>
  <conditionalFormatting sqref="Z11:Z34">
    <cfRule type="cellIs" dxfId="1098" priority="22" operator="greaterThanOrEqual">
      <formula>1185</formula>
    </cfRule>
  </conditionalFormatting>
  <conditionalFormatting sqref="Z11:Z34">
    <cfRule type="cellIs" dxfId="1097" priority="21" operator="between">
      <formula>0.1</formula>
      <formula>1184</formula>
    </cfRule>
  </conditionalFormatting>
  <conditionalFormatting sqref="AJ11:AN35">
    <cfRule type="cellIs" dxfId="1096" priority="19" operator="equal">
      <formula>0</formula>
    </cfRule>
  </conditionalFormatting>
  <conditionalFormatting sqref="AJ11:AN35">
    <cfRule type="cellIs" dxfId="1095" priority="18" operator="greaterThan">
      <formula>1179</formula>
    </cfRule>
  </conditionalFormatting>
  <conditionalFormatting sqref="AJ11:AN35">
    <cfRule type="cellIs" dxfId="1094" priority="17" operator="greaterThan">
      <formula>99</formula>
    </cfRule>
  </conditionalFormatting>
  <conditionalFormatting sqref="AJ11:AN35">
    <cfRule type="cellIs" dxfId="1093" priority="16" operator="greaterThan">
      <formula>0.99</formula>
    </cfRule>
  </conditionalFormatting>
  <conditionalFormatting sqref="AP11:AP34">
    <cfRule type="cellIs" dxfId="1092" priority="15" operator="equal">
      <formula>0</formula>
    </cfRule>
  </conditionalFormatting>
  <conditionalFormatting sqref="AP11:AP34">
    <cfRule type="cellIs" dxfId="1091" priority="14" operator="greaterThan">
      <formula>1179</formula>
    </cfRule>
  </conditionalFormatting>
  <conditionalFormatting sqref="AP11:AP34">
    <cfRule type="cellIs" dxfId="1090" priority="13" operator="greaterThan">
      <formula>99</formula>
    </cfRule>
  </conditionalFormatting>
  <conditionalFormatting sqref="AP11:AP34">
    <cfRule type="cellIs" dxfId="1089" priority="12" operator="greaterThan">
      <formula>0.99</formula>
    </cfRule>
  </conditionalFormatting>
  <conditionalFormatting sqref="AH32:AH34">
    <cfRule type="cellIs" dxfId="1088" priority="10" operator="greaterThan">
      <formula>$AH$8</formula>
    </cfRule>
    <cfRule type="cellIs" dxfId="1087" priority="11" operator="greaterThan">
      <formula>$AH$8</formula>
    </cfRule>
  </conditionalFormatting>
  <conditionalFormatting sqref="AI11:AI34">
    <cfRule type="cellIs" dxfId="1086" priority="9" operator="greaterThan">
      <formula>$AI$8</formula>
    </cfRule>
  </conditionalFormatting>
  <conditionalFormatting sqref="AL11:AL31 AL32:AN34">
    <cfRule type="cellIs" dxfId="1085" priority="8" operator="equal">
      <formula>0</formula>
    </cfRule>
  </conditionalFormatting>
  <conditionalFormatting sqref="AL11:AL31 AL32:AN34">
    <cfRule type="cellIs" dxfId="1084" priority="7" operator="greaterThan">
      <formula>1179</formula>
    </cfRule>
  </conditionalFormatting>
  <conditionalFormatting sqref="AL11:AL31 AL32:AN34">
    <cfRule type="cellIs" dxfId="1083" priority="6" operator="greaterThan">
      <formula>99</formula>
    </cfRule>
  </conditionalFormatting>
  <conditionalFormatting sqref="AL11:AL31 AL32:AN34">
    <cfRule type="cellIs" dxfId="1082" priority="5" operator="greaterThan">
      <formula>0.99</formula>
    </cfRule>
  </conditionalFormatting>
  <conditionalFormatting sqref="AM16:AM34">
    <cfRule type="cellIs" dxfId="1081" priority="4" operator="equal">
      <formula>0</formula>
    </cfRule>
  </conditionalFormatting>
  <conditionalFormatting sqref="AM16:AM34">
    <cfRule type="cellIs" dxfId="1080" priority="3" operator="greaterThan">
      <formula>1179</formula>
    </cfRule>
  </conditionalFormatting>
  <conditionalFormatting sqref="AM16:AM34">
    <cfRule type="cellIs" dxfId="1079" priority="2" operator="greaterThan">
      <formula>99</formula>
    </cfRule>
  </conditionalFormatting>
  <conditionalFormatting sqref="AM16:AM34">
    <cfRule type="cellIs" dxfId="107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AY96"/>
  <sheetViews>
    <sheetView showWhiteSpace="0" topLeftCell="A22" zoomScaleNormal="100" workbookViewId="0">
      <selection activeCell="B46" sqref="B46"/>
    </sheetView>
  </sheetViews>
  <sheetFormatPr defaultRowHeight="15" x14ac:dyDescent="0.25"/>
  <cols>
    <col min="1" max="1" width="5.7109375" style="94" customWidth="1"/>
    <col min="2" max="2" width="10.28515625" style="94" customWidth="1"/>
    <col min="3" max="3" width="14" style="94" customWidth="1"/>
    <col min="4" max="7" width="9.140625" style="94"/>
    <col min="8" max="8" width="20.42578125" style="94" customWidth="1"/>
    <col min="9" max="10" width="9.140625" style="94"/>
    <col min="11" max="11" width="9" style="94" customWidth="1"/>
    <col min="12" max="14" width="9.140625" style="94" hidden="1" customWidth="1"/>
    <col min="15" max="15" width="9.28515625" style="94" customWidth="1"/>
    <col min="16" max="16" width="9.28515625" style="94" bestFit="1" customWidth="1"/>
    <col min="17" max="18" width="9.140625" style="94" customWidth="1"/>
    <col min="19" max="19" width="11.5703125" style="94" bestFit="1" customWidth="1"/>
    <col min="20" max="20" width="10.5703125" style="94" bestFit="1" customWidth="1"/>
    <col min="21" max="22" width="9.28515625" style="94" bestFit="1" customWidth="1"/>
    <col min="23" max="23" width="9.140625" style="94"/>
    <col min="24" max="28" width="9.28515625" style="94" bestFit="1" customWidth="1"/>
    <col min="29" max="32" width="9.140625" style="94"/>
    <col min="33" max="33" width="10.5703125" style="94" bestFit="1" customWidth="1"/>
    <col min="34" max="35" width="9.28515625" style="94" bestFit="1" customWidth="1"/>
    <col min="36" max="41" width="9.140625" style="94"/>
    <col min="42" max="42" width="9.5703125" style="94" bestFit="1" customWidth="1"/>
    <col min="43" max="44" width="9.140625" style="94"/>
    <col min="45" max="45" width="83.85546875" style="12" customWidth="1"/>
    <col min="46" max="47" width="9.140625" style="96"/>
    <col min="48" max="48" width="29.7109375" style="96" customWidth="1"/>
    <col min="49" max="49" width="22" style="96" customWidth="1"/>
    <col min="50" max="50" width="9.140625" style="96"/>
    <col min="51" max="51" width="38.5703125" style="96" bestFit="1" customWidth="1"/>
    <col min="52" max="16384" width="9.140625" style="94"/>
  </cols>
  <sheetData>
    <row r="2" spans="2:51" ht="21" x14ac:dyDescent="0.25">
      <c r="B2" s="2"/>
      <c r="C2" s="96"/>
      <c r="D2" s="96"/>
      <c r="E2" s="3"/>
      <c r="F2" s="3"/>
      <c r="G2" s="96"/>
      <c r="H2" s="4"/>
      <c r="I2" s="4"/>
      <c r="J2" s="96"/>
      <c r="K2" s="4"/>
      <c r="L2" s="4"/>
      <c r="M2" s="96"/>
      <c r="N2" s="96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6"/>
      <c r="AN2" s="96"/>
      <c r="AO2" s="96"/>
      <c r="AP2" s="96"/>
      <c r="AQ2" s="96"/>
      <c r="AR2" s="96"/>
    </row>
    <row r="3" spans="2:51" ht="15.75" customHeight="1" x14ac:dyDescent="0.25">
      <c r="B3" s="13" t="s">
        <v>1</v>
      </c>
      <c r="C3" s="13"/>
      <c r="D3" s="13"/>
      <c r="E3" s="96"/>
      <c r="F3" s="4"/>
      <c r="G3" s="4"/>
      <c r="H3" s="96"/>
      <c r="I3" s="96"/>
      <c r="J3" s="96"/>
      <c r="K3" s="14"/>
      <c r="L3" s="15"/>
      <c r="M3" s="96"/>
      <c r="N3" s="96"/>
      <c r="O3" s="16" t="s">
        <v>2</v>
      </c>
      <c r="P3" s="170" t="s">
        <v>153</v>
      </c>
      <c r="Q3" s="171"/>
      <c r="R3" s="171"/>
      <c r="S3" s="171"/>
      <c r="T3" s="171"/>
      <c r="U3" s="172"/>
      <c r="V3" s="17"/>
      <c r="W3" s="17"/>
      <c r="X3" s="17"/>
      <c r="Y3" s="17"/>
      <c r="Z3" s="17"/>
      <c r="AH3" s="96"/>
      <c r="AI3" s="96"/>
      <c r="AJ3" s="96"/>
      <c r="AK3" s="96"/>
      <c r="AL3" s="12"/>
      <c r="AM3" s="96"/>
      <c r="AN3" s="96"/>
      <c r="AO3" s="96"/>
      <c r="AP3" s="96"/>
      <c r="AQ3" s="96"/>
      <c r="AR3" s="96"/>
      <c r="AS3" s="96"/>
    </row>
    <row r="4" spans="2:51" x14ac:dyDescent="0.25">
      <c r="B4" s="18" t="s">
        <v>3</v>
      </c>
      <c r="C4" s="18"/>
      <c r="D4" s="18"/>
      <c r="E4" s="96"/>
      <c r="F4" s="19"/>
      <c r="G4" s="96"/>
      <c r="H4" s="96"/>
      <c r="I4" s="96"/>
      <c r="J4" s="96"/>
      <c r="K4" s="96"/>
      <c r="L4" s="96"/>
      <c r="M4" s="96"/>
      <c r="N4" s="96"/>
      <c r="O4" s="16" t="s">
        <v>4</v>
      </c>
      <c r="P4" s="170" t="s">
        <v>124</v>
      </c>
      <c r="Q4" s="171"/>
      <c r="R4" s="171"/>
      <c r="S4" s="171"/>
      <c r="T4" s="171"/>
      <c r="U4" s="172"/>
      <c r="V4" s="17"/>
      <c r="W4" s="17"/>
      <c r="X4" s="17"/>
      <c r="Y4" s="17"/>
      <c r="Z4" s="17"/>
      <c r="AH4" s="96"/>
      <c r="AI4" s="96"/>
      <c r="AJ4" s="96"/>
      <c r="AK4" s="96"/>
      <c r="AL4" s="12"/>
      <c r="AM4" s="96"/>
      <c r="AN4" s="96"/>
      <c r="AO4" s="96"/>
      <c r="AP4" s="96"/>
      <c r="AQ4" s="96"/>
      <c r="AR4" s="96"/>
      <c r="AS4" s="96"/>
    </row>
    <row r="5" spans="2:51" x14ac:dyDescent="0.25">
      <c r="B5" s="96"/>
      <c r="C5" s="96"/>
      <c r="D5" s="96"/>
      <c r="E5" s="20"/>
      <c r="F5" s="20"/>
      <c r="G5" s="96"/>
      <c r="H5" s="96"/>
      <c r="I5" s="96"/>
      <c r="J5" s="96"/>
      <c r="K5" s="96"/>
      <c r="L5" s="96"/>
      <c r="M5" s="96"/>
      <c r="N5" s="96"/>
      <c r="O5" s="16" t="s">
        <v>5</v>
      </c>
      <c r="P5" s="170" t="s">
        <v>124</v>
      </c>
      <c r="Q5" s="171"/>
      <c r="R5" s="171"/>
      <c r="S5" s="171"/>
      <c r="T5" s="171"/>
      <c r="U5" s="172"/>
      <c r="V5" s="17"/>
      <c r="W5" s="17"/>
      <c r="X5" s="17"/>
      <c r="Y5" s="17"/>
      <c r="Z5" s="17"/>
      <c r="AH5" s="96"/>
      <c r="AI5" s="96"/>
      <c r="AJ5" s="96"/>
      <c r="AK5" s="96"/>
      <c r="AL5" s="12"/>
      <c r="AM5" s="96"/>
      <c r="AN5" s="96"/>
      <c r="AO5" s="96"/>
      <c r="AP5" s="96"/>
      <c r="AQ5" s="96"/>
      <c r="AR5" s="96"/>
      <c r="AS5" s="96"/>
    </row>
    <row r="6" spans="2:51" x14ac:dyDescent="0.25">
      <c r="B6" s="170" t="s">
        <v>6</v>
      </c>
      <c r="C6" s="172"/>
      <c r="D6" s="173" t="s">
        <v>7</v>
      </c>
      <c r="E6" s="174"/>
      <c r="F6" s="174"/>
      <c r="G6" s="174"/>
      <c r="H6" s="175"/>
      <c r="I6" s="96"/>
      <c r="J6" s="96"/>
      <c r="K6" s="145"/>
      <c r="L6" s="176">
        <v>41686</v>
      </c>
      <c r="M6" s="177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178" t="s">
        <v>8</v>
      </c>
      <c r="C7" s="179"/>
      <c r="D7" s="178" t="s">
        <v>9</v>
      </c>
      <c r="E7" s="180"/>
      <c r="F7" s="180"/>
      <c r="G7" s="179"/>
      <c r="H7" s="148" t="s">
        <v>10</v>
      </c>
      <c r="I7" s="108" t="s">
        <v>11</v>
      </c>
      <c r="J7" s="108" t="s">
        <v>12</v>
      </c>
      <c r="K7" s="108" t="s">
        <v>13</v>
      </c>
      <c r="L7" s="12"/>
      <c r="M7" s="12"/>
      <c r="N7" s="12"/>
      <c r="O7" s="148" t="s">
        <v>14</v>
      </c>
      <c r="P7" s="178" t="s">
        <v>15</v>
      </c>
      <c r="Q7" s="180"/>
      <c r="R7" s="180"/>
      <c r="S7" s="180"/>
      <c r="T7" s="179"/>
      <c r="U7" s="178" t="s">
        <v>16</v>
      </c>
      <c r="V7" s="179"/>
      <c r="W7" s="108" t="s">
        <v>17</v>
      </c>
      <c r="X7" s="178" t="s">
        <v>18</v>
      </c>
      <c r="Y7" s="179"/>
      <c r="Z7" s="178" t="s">
        <v>19</v>
      </c>
      <c r="AA7" s="179"/>
      <c r="AB7" s="178" t="s">
        <v>20</v>
      </c>
      <c r="AC7" s="179"/>
      <c r="AD7" s="178" t="s">
        <v>21</v>
      </c>
      <c r="AE7" s="179"/>
      <c r="AF7" s="108" t="s">
        <v>22</v>
      </c>
      <c r="AG7" s="108" t="s">
        <v>23</v>
      </c>
      <c r="AH7" s="108" t="s">
        <v>24</v>
      </c>
      <c r="AI7" s="108" t="s">
        <v>25</v>
      </c>
      <c r="AJ7" s="178" t="s">
        <v>26</v>
      </c>
      <c r="AK7" s="180"/>
      <c r="AL7" s="180"/>
      <c r="AM7" s="180"/>
      <c r="AN7" s="179"/>
      <c r="AO7" s="178" t="s">
        <v>27</v>
      </c>
      <c r="AP7" s="180"/>
      <c r="AQ7" s="179"/>
      <c r="AR7" s="108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181">
        <v>42622</v>
      </c>
      <c r="C8" s="182"/>
      <c r="D8" s="183" t="s">
        <v>29</v>
      </c>
      <c r="E8" s="184"/>
      <c r="F8" s="184"/>
      <c r="G8" s="185"/>
      <c r="H8" s="28"/>
      <c r="I8" s="183" t="s">
        <v>29</v>
      </c>
      <c r="J8" s="184"/>
      <c r="K8" s="185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183" t="s">
        <v>33</v>
      </c>
      <c r="V8" s="185"/>
      <c r="W8" s="30" t="s">
        <v>34</v>
      </c>
      <c r="X8" s="186">
        <v>0</v>
      </c>
      <c r="Y8" s="187"/>
      <c r="Z8" s="188" t="s">
        <v>35</v>
      </c>
      <c r="AA8" s="189"/>
      <c r="AB8" s="186">
        <v>1185</v>
      </c>
      <c r="AC8" s="187"/>
      <c r="AD8" s="190">
        <v>800</v>
      </c>
      <c r="AE8" s="191"/>
      <c r="AF8" s="28"/>
      <c r="AG8" s="30">
        <f>AG34-AG10</f>
        <v>27258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192" t="s">
        <v>39</v>
      </c>
      <c r="C9" s="193"/>
      <c r="D9" s="192" t="s">
        <v>40</v>
      </c>
      <c r="E9" s="193"/>
      <c r="F9" s="192" t="s">
        <v>41</v>
      </c>
      <c r="G9" s="193"/>
      <c r="H9" s="194" t="s">
        <v>42</v>
      </c>
      <c r="I9" s="192" t="s">
        <v>43</v>
      </c>
      <c r="J9" s="196"/>
      <c r="K9" s="193"/>
      <c r="L9" s="108" t="s">
        <v>44</v>
      </c>
      <c r="M9" s="197" t="s">
        <v>45</v>
      </c>
      <c r="N9" s="33" t="s">
        <v>46</v>
      </c>
      <c r="O9" s="199" t="s">
        <v>47</v>
      </c>
      <c r="P9" s="199" t="s">
        <v>48</v>
      </c>
      <c r="Q9" s="34" t="s">
        <v>49</v>
      </c>
      <c r="R9" s="206" t="s">
        <v>50</v>
      </c>
      <c r="S9" s="207"/>
      <c r="T9" s="208"/>
      <c r="U9" s="146" t="s">
        <v>51</v>
      </c>
      <c r="V9" s="146" t="s">
        <v>52</v>
      </c>
      <c r="W9" s="212" t="s">
        <v>53</v>
      </c>
      <c r="X9" s="213" t="s">
        <v>54</v>
      </c>
      <c r="Y9" s="214"/>
      <c r="Z9" s="214"/>
      <c r="AA9" s="214"/>
      <c r="AB9" s="214"/>
      <c r="AC9" s="214"/>
      <c r="AD9" s="214"/>
      <c r="AE9" s="215"/>
      <c r="AF9" s="144" t="s">
        <v>55</v>
      </c>
      <c r="AG9" s="144" t="s">
        <v>56</v>
      </c>
      <c r="AH9" s="201" t="s">
        <v>57</v>
      </c>
      <c r="AI9" s="216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199" t="s">
        <v>66</v>
      </c>
      <c r="AR9" s="146" t="s">
        <v>67</v>
      </c>
      <c r="AS9" s="201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195"/>
      <c r="I10" s="146" t="s">
        <v>75</v>
      </c>
      <c r="J10" s="146" t="s">
        <v>75</v>
      </c>
      <c r="K10" s="146" t="s">
        <v>75</v>
      </c>
      <c r="L10" s="28" t="s">
        <v>29</v>
      </c>
      <c r="M10" s="198"/>
      <c r="N10" s="28" t="s">
        <v>29</v>
      </c>
      <c r="O10" s="200"/>
      <c r="P10" s="200"/>
      <c r="Q10" s="1">
        <f>'SEPT 8'!Q34</f>
        <v>16547263</v>
      </c>
      <c r="R10" s="209"/>
      <c r="S10" s="210"/>
      <c r="T10" s="211"/>
      <c r="U10" s="146" t="s">
        <v>75</v>
      </c>
      <c r="V10" s="146" t="s">
        <v>75</v>
      </c>
      <c r="W10" s="21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144"/>
      <c r="AG10" s="1">
        <f>'SEPT 8'!AG34</f>
        <v>49954328</v>
      </c>
      <c r="AH10" s="201"/>
      <c r="AI10" s="217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1">
        <f>'SEPT 8'!AP34</f>
        <v>11230248</v>
      </c>
      <c r="AQ10" s="200"/>
      <c r="AR10" s="147" t="s">
        <v>85</v>
      </c>
      <c r="AS10" s="201"/>
      <c r="AV10" s="39" t="s">
        <v>86</v>
      </c>
      <c r="AW10" s="39" t="s">
        <v>87</v>
      </c>
      <c r="AY10" s="80" t="s">
        <v>153</v>
      </c>
    </row>
    <row r="11" spans="2:51" x14ac:dyDescent="0.25">
      <c r="B11" s="40">
        <v>2</v>
      </c>
      <c r="C11" s="40">
        <v>4.1666666666666664E-2</v>
      </c>
      <c r="D11" s="102">
        <v>5</v>
      </c>
      <c r="E11" s="41">
        <f t="shared" ref="E11:E34" si="0">D11/1.42</f>
        <v>3.5211267605633805</v>
      </c>
      <c r="F11" s="126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3">
        <v>138</v>
      </c>
      <c r="P11" s="103">
        <v>119</v>
      </c>
      <c r="Q11" s="103">
        <v>16551765</v>
      </c>
      <c r="R11" s="46">
        <f>IF(ISBLANK(Q11),"-",Q11-Q10)</f>
        <v>4502</v>
      </c>
      <c r="S11" s="47">
        <f>R11*24/1000</f>
        <v>108.048</v>
      </c>
      <c r="T11" s="47">
        <f>R11/1000</f>
        <v>4.5019999999999998</v>
      </c>
      <c r="U11" s="104">
        <v>5.2</v>
      </c>
      <c r="V11" s="104">
        <f>U11</f>
        <v>5.2</v>
      </c>
      <c r="W11" s="105" t="s">
        <v>131</v>
      </c>
      <c r="X11" s="107">
        <v>0</v>
      </c>
      <c r="Y11" s="107">
        <v>0</v>
      </c>
      <c r="Z11" s="107">
        <v>1127</v>
      </c>
      <c r="AA11" s="107">
        <v>1185</v>
      </c>
      <c r="AB11" s="107">
        <v>1127</v>
      </c>
      <c r="AC11" s="48" t="s">
        <v>90</v>
      </c>
      <c r="AD11" s="48" t="s">
        <v>90</v>
      </c>
      <c r="AE11" s="48" t="s">
        <v>90</v>
      </c>
      <c r="AF11" s="106" t="s">
        <v>90</v>
      </c>
      <c r="AG11" s="112">
        <v>49955268</v>
      </c>
      <c r="AH11" s="49">
        <f>IF(ISBLANK(AG11),"-",AG11-AG10)</f>
        <v>940</v>
      </c>
      <c r="AI11" s="50">
        <f>AH11/T11</f>
        <v>208.79609062638829</v>
      </c>
      <c r="AJ11" s="95">
        <v>0</v>
      </c>
      <c r="AK11" s="95">
        <v>0</v>
      </c>
      <c r="AL11" s="95">
        <v>1</v>
      </c>
      <c r="AM11" s="95">
        <v>1</v>
      </c>
      <c r="AN11" s="95">
        <v>1</v>
      </c>
      <c r="AO11" s="95">
        <v>0.75</v>
      </c>
      <c r="AP11" s="107">
        <v>11230865</v>
      </c>
      <c r="AQ11" s="107">
        <f t="shared" ref="AQ11:AQ34" si="1">AP11-AP10</f>
        <v>617</v>
      </c>
      <c r="AR11" s="51"/>
      <c r="AS11" s="52" t="s">
        <v>113</v>
      </c>
      <c r="AV11" s="39" t="s">
        <v>88</v>
      </c>
      <c r="AW11" s="39" t="s">
        <v>91</v>
      </c>
      <c r="AY11" s="80" t="s">
        <v>125</v>
      </c>
    </row>
    <row r="12" spans="2:51" x14ac:dyDescent="0.25">
      <c r="B12" s="40">
        <v>2.0416666666666701</v>
      </c>
      <c r="C12" s="40">
        <v>8.3333333333333329E-2</v>
      </c>
      <c r="D12" s="102">
        <v>5</v>
      </c>
      <c r="E12" s="41">
        <f t="shared" si="0"/>
        <v>3.5211267605633805</v>
      </c>
      <c r="F12" s="126">
        <v>83</v>
      </c>
      <c r="G12" s="41">
        <f t="shared" ref="G12:G34" si="2">F12/1.42</f>
        <v>58.450704225352112</v>
      </c>
      <c r="H12" s="42" t="s">
        <v>88</v>
      </c>
      <c r="I12" s="42">
        <f t="shared" ref="I12:I34" si="3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3">
        <v>137</v>
      </c>
      <c r="P12" s="103">
        <v>110</v>
      </c>
      <c r="Q12" s="103">
        <v>16556225</v>
      </c>
      <c r="R12" s="46">
        <f t="shared" ref="R12:R34" si="4">IF(ISBLANK(Q12),"-",Q12-Q11)</f>
        <v>4460</v>
      </c>
      <c r="S12" s="47">
        <f t="shared" ref="S12:S34" si="5">R12*24/1000</f>
        <v>107.04</v>
      </c>
      <c r="T12" s="47">
        <f t="shared" ref="T12:T34" si="6">R12/1000</f>
        <v>4.46</v>
      </c>
      <c r="U12" s="104">
        <v>6.8</v>
      </c>
      <c r="V12" s="104">
        <f t="shared" ref="V12:V34" si="7">U12</f>
        <v>6.8</v>
      </c>
      <c r="W12" s="105" t="s">
        <v>131</v>
      </c>
      <c r="X12" s="107">
        <v>0</v>
      </c>
      <c r="Y12" s="107">
        <v>0</v>
      </c>
      <c r="Z12" s="107">
        <v>1127</v>
      </c>
      <c r="AA12" s="107">
        <v>1185</v>
      </c>
      <c r="AB12" s="107">
        <v>1127</v>
      </c>
      <c r="AC12" s="48" t="s">
        <v>90</v>
      </c>
      <c r="AD12" s="48" t="s">
        <v>90</v>
      </c>
      <c r="AE12" s="48" t="s">
        <v>90</v>
      </c>
      <c r="AF12" s="106" t="s">
        <v>90</v>
      </c>
      <c r="AG12" s="112">
        <v>49956250</v>
      </c>
      <c r="AH12" s="49">
        <f>IF(ISBLANK(AG12),"-",AG12-AG11)</f>
        <v>982</v>
      </c>
      <c r="AI12" s="50">
        <f t="shared" ref="AI12:AI34" si="8">AH12/T12</f>
        <v>220.17937219730942</v>
      </c>
      <c r="AJ12" s="95">
        <v>0</v>
      </c>
      <c r="AK12" s="95">
        <v>0</v>
      </c>
      <c r="AL12" s="95">
        <v>1</v>
      </c>
      <c r="AM12" s="95">
        <v>1</v>
      </c>
      <c r="AN12" s="95">
        <v>1</v>
      </c>
      <c r="AO12" s="95">
        <v>0.75</v>
      </c>
      <c r="AP12" s="107">
        <v>11231465</v>
      </c>
      <c r="AQ12" s="107">
        <f t="shared" si="1"/>
        <v>600</v>
      </c>
      <c r="AR12" s="110">
        <v>1.02</v>
      </c>
      <c r="AS12" s="52" t="s">
        <v>113</v>
      </c>
      <c r="AV12" s="39" t="s">
        <v>92</v>
      </c>
      <c r="AW12" s="39" t="s">
        <v>93</v>
      </c>
      <c r="AY12" s="80" t="s">
        <v>124</v>
      </c>
    </row>
    <row r="13" spans="2:51" x14ac:dyDescent="0.25">
      <c r="B13" s="40">
        <v>2.0833333333333299</v>
      </c>
      <c r="C13" s="40">
        <v>0.125</v>
      </c>
      <c r="D13" s="102">
        <v>5</v>
      </c>
      <c r="E13" s="41">
        <f t="shared" si="0"/>
        <v>3.5211267605633805</v>
      </c>
      <c r="F13" s="126">
        <v>83</v>
      </c>
      <c r="G13" s="41">
        <f t="shared" si="2"/>
        <v>58.450704225352112</v>
      </c>
      <c r="H13" s="42" t="s">
        <v>88</v>
      </c>
      <c r="I13" s="42">
        <f t="shared" si="3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3">
        <v>135</v>
      </c>
      <c r="P13" s="103">
        <v>113</v>
      </c>
      <c r="Q13" s="103">
        <v>16560893</v>
      </c>
      <c r="R13" s="46">
        <f t="shared" si="4"/>
        <v>4668</v>
      </c>
      <c r="S13" s="47">
        <f t="shared" si="5"/>
        <v>112.032</v>
      </c>
      <c r="T13" s="47">
        <f t="shared" si="6"/>
        <v>4.6680000000000001</v>
      </c>
      <c r="U13" s="104">
        <v>7.7</v>
      </c>
      <c r="V13" s="104">
        <f t="shared" si="7"/>
        <v>7.7</v>
      </c>
      <c r="W13" s="105" t="s">
        <v>131</v>
      </c>
      <c r="X13" s="107">
        <v>0</v>
      </c>
      <c r="Y13" s="107">
        <v>0</v>
      </c>
      <c r="Z13" s="107">
        <v>1147</v>
      </c>
      <c r="AA13" s="107">
        <v>1185</v>
      </c>
      <c r="AB13" s="107">
        <v>1146</v>
      </c>
      <c r="AC13" s="48" t="s">
        <v>90</v>
      </c>
      <c r="AD13" s="48" t="s">
        <v>90</v>
      </c>
      <c r="AE13" s="48" t="s">
        <v>90</v>
      </c>
      <c r="AF13" s="106" t="s">
        <v>90</v>
      </c>
      <c r="AG13" s="112">
        <v>49957347</v>
      </c>
      <c r="AH13" s="49">
        <f>IF(ISBLANK(AG13),"-",AG13-AG12)</f>
        <v>1097</v>
      </c>
      <c r="AI13" s="50">
        <f t="shared" si="8"/>
        <v>235.00428449014566</v>
      </c>
      <c r="AJ13" s="95">
        <v>0</v>
      </c>
      <c r="AK13" s="95">
        <v>0</v>
      </c>
      <c r="AL13" s="95">
        <v>1</v>
      </c>
      <c r="AM13" s="95">
        <v>1</v>
      </c>
      <c r="AN13" s="95">
        <v>1</v>
      </c>
      <c r="AO13" s="95">
        <v>0.75</v>
      </c>
      <c r="AP13" s="107">
        <v>11232055</v>
      </c>
      <c r="AQ13" s="107">
        <f t="shared" si="1"/>
        <v>590</v>
      </c>
      <c r="AR13" s="51"/>
      <c r="AS13" s="52" t="s">
        <v>113</v>
      </c>
      <c r="AV13" s="39" t="s">
        <v>94</v>
      </c>
      <c r="AW13" s="39" t="s">
        <v>95</v>
      </c>
      <c r="AY13" s="80" t="s">
        <v>129</v>
      </c>
    </row>
    <row r="14" spans="2:51" x14ac:dyDescent="0.25">
      <c r="B14" s="40">
        <v>2.125</v>
      </c>
      <c r="C14" s="40">
        <v>0.16666666666666699</v>
      </c>
      <c r="D14" s="102">
        <v>5</v>
      </c>
      <c r="E14" s="41">
        <f t="shared" si="0"/>
        <v>3.5211267605633805</v>
      </c>
      <c r="F14" s="126">
        <v>83</v>
      </c>
      <c r="G14" s="41">
        <f t="shared" si="2"/>
        <v>58.450704225352112</v>
      </c>
      <c r="H14" s="42" t="s">
        <v>88</v>
      </c>
      <c r="I14" s="42">
        <f t="shared" si="3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3">
        <v>121</v>
      </c>
      <c r="P14" s="103">
        <v>116</v>
      </c>
      <c r="Q14" s="103">
        <v>16565483</v>
      </c>
      <c r="R14" s="46">
        <f t="shared" si="4"/>
        <v>4590</v>
      </c>
      <c r="S14" s="47">
        <f t="shared" si="5"/>
        <v>110.16</v>
      </c>
      <c r="T14" s="47">
        <f t="shared" si="6"/>
        <v>4.59</v>
      </c>
      <c r="U14" s="104">
        <v>8.9</v>
      </c>
      <c r="V14" s="104">
        <f t="shared" si="7"/>
        <v>8.9</v>
      </c>
      <c r="W14" s="105" t="s">
        <v>131</v>
      </c>
      <c r="X14" s="107">
        <v>0</v>
      </c>
      <c r="Y14" s="107">
        <v>0</v>
      </c>
      <c r="Z14" s="107">
        <v>1136</v>
      </c>
      <c r="AA14" s="107">
        <v>1185</v>
      </c>
      <c r="AB14" s="107">
        <v>1137</v>
      </c>
      <c r="AC14" s="48" t="s">
        <v>90</v>
      </c>
      <c r="AD14" s="48" t="s">
        <v>90</v>
      </c>
      <c r="AE14" s="48" t="s">
        <v>90</v>
      </c>
      <c r="AF14" s="106" t="s">
        <v>90</v>
      </c>
      <c r="AG14" s="112">
        <v>49958353</v>
      </c>
      <c r="AH14" s="49">
        <f t="shared" ref="AH14:AH34" si="9">IF(ISBLANK(AG14),"-",AG14-AG13)</f>
        <v>1006</v>
      </c>
      <c r="AI14" s="50">
        <f t="shared" si="8"/>
        <v>219.17211328976035</v>
      </c>
      <c r="AJ14" s="95">
        <v>0</v>
      </c>
      <c r="AK14" s="95">
        <v>0</v>
      </c>
      <c r="AL14" s="95">
        <v>1</v>
      </c>
      <c r="AM14" s="95">
        <v>1</v>
      </c>
      <c r="AN14" s="95">
        <v>1</v>
      </c>
      <c r="AO14" s="95">
        <v>0.75</v>
      </c>
      <c r="AP14" s="107">
        <v>11232675</v>
      </c>
      <c r="AQ14" s="107">
        <f>AP14-AP13</f>
        <v>620</v>
      </c>
      <c r="AR14" s="51"/>
      <c r="AS14" s="52" t="s">
        <v>113</v>
      </c>
      <c r="AT14" s="54"/>
      <c r="AV14" s="39" t="s">
        <v>96</v>
      </c>
      <c r="AW14" s="39" t="s">
        <v>97</v>
      </c>
      <c r="AY14" s="80"/>
    </row>
    <row r="15" spans="2:51" ht="14.25" customHeight="1" x14ac:dyDescent="0.25">
      <c r="B15" s="40">
        <v>2.1666666666666701</v>
      </c>
      <c r="C15" s="40">
        <v>0.20833333333333301</v>
      </c>
      <c r="D15" s="102">
        <v>5</v>
      </c>
      <c r="E15" s="41">
        <f t="shared" si="0"/>
        <v>3.5211267605633805</v>
      </c>
      <c r="F15" s="126">
        <v>83</v>
      </c>
      <c r="G15" s="41">
        <f t="shared" si="2"/>
        <v>58.450704225352112</v>
      </c>
      <c r="H15" s="42" t="s">
        <v>88</v>
      </c>
      <c r="I15" s="42">
        <f t="shared" si="3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3">
        <v>118</v>
      </c>
      <c r="P15" s="103">
        <v>115</v>
      </c>
      <c r="Q15" s="103">
        <v>16570227</v>
      </c>
      <c r="R15" s="46">
        <f t="shared" si="4"/>
        <v>4744</v>
      </c>
      <c r="S15" s="47">
        <f t="shared" si="5"/>
        <v>113.85599999999999</v>
      </c>
      <c r="T15" s="47">
        <f t="shared" si="6"/>
        <v>4.7439999999999998</v>
      </c>
      <c r="U15" s="104">
        <v>9.5</v>
      </c>
      <c r="V15" s="104">
        <f t="shared" si="7"/>
        <v>9.5</v>
      </c>
      <c r="W15" s="105" t="s">
        <v>131</v>
      </c>
      <c r="X15" s="107">
        <v>0</v>
      </c>
      <c r="Y15" s="107">
        <v>0</v>
      </c>
      <c r="Z15" s="107">
        <v>1136</v>
      </c>
      <c r="AA15" s="107">
        <v>1185</v>
      </c>
      <c r="AB15" s="107">
        <v>1137</v>
      </c>
      <c r="AC15" s="48" t="s">
        <v>90</v>
      </c>
      <c r="AD15" s="48" t="s">
        <v>90</v>
      </c>
      <c r="AE15" s="48" t="s">
        <v>90</v>
      </c>
      <c r="AF15" s="106" t="s">
        <v>90</v>
      </c>
      <c r="AG15" s="112">
        <v>49959399</v>
      </c>
      <c r="AH15" s="49">
        <f t="shared" si="9"/>
        <v>1046</v>
      </c>
      <c r="AI15" s="50">
        <f t="shared" si="8"/>
        <v>220.48903878583474</v>
      </c>
      <c r="AJ15" s="95">
        <v>0</v>
      </c>
      <c r="AK15" s="95">
        <v>0</v>
      </c>
      <c r="AL15" s="95">
        <v>1</v>
      </c>
      <c r="AM15" s="95">
        <v>1</v>
      </c>
      <c r="AN15" s="95">
        <v>1</v>
      </c>
      <c r="AO15" s="95">
        <v>0.75</v>
      </c>
      <c r="AP15" s="107">
        <v>11232816</v>
      </c>
      <c r="AQ15" s="107">
        <f>AP15-AP14</f>
        <v>141</v>
      </c>
      <c r="AR15" s="51"/>
      <c r="AS15" s="52" t="s">
        <v>113</v>
      </c>
      <c r="AV15" s="39" t="s">
        <v>98</v>
      </c>
      <c r="AW15" s="39" t="s">
        <v>99</v>
      </c>
      <c r="AY15" s="94"/>
    </row>
    <row r="16" spans="2:51" x14ac:dyDescent="0.25">
      <c r="B16" s="40">
        <v>2.2083333333333299</v>
      </c>
      <c r="C16" s="40">
        <v>0.25</v>
      </c>
      <c r="D16" s="102">
        <v>5</v>
      </c>
      <c r="E16" s="41">
        <f t="shared" si="0"/>
        <v>3.5211267605633805</v>
      </c>
      <c r="F16" s="126">
        <v>83</v>
      </c>
      <c r="G16" s="41">
        <f t="shared" si="2"/>
        <v>58.450704225352112</v>
      </c>
      <c r="H16" s="42" t="s">
        <v>88</v>
      </c>
      <c r="I16" s="42">
        <f t="shared" si="3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3">
        <v>138</v>
      </c>
      <c r="P16" s="103">
        <v>136</v>
      </c>
      <c r="Q16" s="103">
        <v>16575539</v>
      </c>
      <c r="R16" s="46">
        <f t="shared" si="4"/>
        <v>5312</v>
      </c>
      <c r="S16" s="47">
        <f t="shared" si="5"/>
        <v>127.488</v>
      </c>
      <c r="T16" s="47">
        <f t="shared" si="6"/>
        <v>5.3120000000000003</v>
      </c>
      <c r="U16" s="104">
        <v>9.5</v>
      </c>
      <c r="V16" s="104">
        <f t="shared" si="7"/>
        <v>9.5</v>
      </c>
      <c r="W16" s="105" t="s">
        <v>131</v>
      </c>
      <c r="X16" s="107">
        <v>0</v>
      </c>
      <c r="Y16" s="107">
        <v>0</v>
      </c>
      <c r="Z16" s="107">
        <v>1187</v>
      </c>
      <c r="AA16" s="107">
        <v>1185</v>
      </c>
      <c r="AB16" s="107">
        <v>1186</v>
      </c>
      <c r="AC16" s="48" t="s">
        <v>90</v>
      </c>
      <c r="AD16" s="48" t="s">
        <v>90</v>
      </c>
      <c r="AE16" s="48" t="s">
        <v>90</v>
      </c>
      <c r="AF16" s="106" t="s">
        <v>90</v>
      </c>
      <c r="AG16" s="112">
        <v>49960395</v>
      </c>
      <c r="AH16" s="49">
        <f t="shared" si="9"/>
        <v>996</v>
      </c>
      <c r="AI16" s="50">
        <f t="shared" si="8"/>
        <v>187.5</v>
      </c>
      <c r="AJ16" s="95">
        <v>0</v>
      </c>
      <c r="AK16" s="95">
        <v>0</v>
      </c>
      <c r="AL16" s="95">
        <v>1</v>
      </c>
      <c r="AM16" s="95">
        <v>1</v>
      </c>
      <c r="AN16" s="95">
        <v>1</v>
      </c>
      <c r="AO16" s="95">
        <v>0</v>
      </c>
      <c r="AP16" s="107">
        <v>11232816</v>
      </c>
      <c r="AQ16" s="107">
        <f>AP16-AP15</f>
        <v>0</v>
      </c>
      <c r="AR16" s="53">
        <v>1.0900000000000001</v>
      </c>
      <c r="AS16" s="52" t="s">
        <v>101</v>
      </c>
      <c r="AV16" s="39" t="s">
        <v>102</v>
      </c>
      <c r="AW16" s="39" t="s">
        <v>103</v>
      </c>
      <c r="AY16" s="94"/>
    </row>
    <row r="17" spans="1:51" x14ac:dyDescent="0.25">
      <c r="B17" s="40">
        <v>2.25</v>
      </c>
      <c r="C17" s="40">
        <v>0.29166666666666702</v>
      </c>
      <c r="D17" s="102">
        <v>5</v>
      </c>
      <c r="E17" s="41">
        <f t="shared" si="0"/>
        <v>3.5211267605633805</v>
      </c>
      <c r="F17" s="126">
        <v>83</v>
      </c>
      <c r="G17" s="41">
        <f t="shared" si="2"/>
        <v>58.450704225352112</v>
      </c>
      <c r="H17" s="42" t="s">
        <v>88</v>
      </c>
      <c r="I17" s="42">
        <f t="shared" si="3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3">
        <v>137</v>
      </c>
      <c r="P17" s="103">
        <v>144</v>
      </c>
      <c r="Q17" s="103">
        <v>16582388</v>
      </c>
      <c r="R17" s="46">
        <f t="shared" si="4"/>
        <v>6849</v>
      </c>
      <c r="S17" s="47">
        <f t="shared" si="5"/>
        <v>164.376</v>
      </c>
      <c r="T17" s="47">
        <f t="shared" si="6"/>
        <v>6.8490000000000002</v>
      </c>
      <c r="U17" s="104">
        <v>9.1999999999999993</v>
      </c>
      <c r="V17" s="104">
        <f t="shared" si="7"/>
        <v>9.1999999999999993</v>
      </c>
      <c r="W17" s="105" t="s">
        <v>127</v>
      </c>
      <c r="X17" s="107">
        <v>0</v>
      </c>
      <c r="Y17" s="107">
        <v>1006</v>
      </c>
      <c r="Z17" s="107">
        <v>1187</v>
      </c>
      <c r="AA17" s="107">
        <v>1185</v>
      </c>
      <c r="AB17" s="107">
        <v>1186</v>
      </c>
      <c r="AC17" s="48" t="s">
        <v>90</v>
      </c>
      <c r="AD17" s="48" t="s">
        <v>90</v>
      </c>
      <c r="AE17" s="48" t="s">
        <v>90</v>
      </c>
      <c r="AF17" s="106" t="s">
        <v>90</v>
      </c>
      <c r="AG17" s="112">
        <v>49961744</v>
      </c>
      <c r="AH17" s="49">
        <f t="shared" si="9"/>
        <v>1349</v>
      </c>
      <c r="AI17" s="50">
        <f t="shared" si="8"/>
        <v>196.96306030077383</v>
      </c>
      <c r="AJ17" s="95">
        <v>0</v>
      </c>
      <c r="AK17" s="95">
        <v>1</v>
      </c>
      <c r="AL17" s="95">
        <v>1</v>
      </c>
      <c r="AM17" s="95">
        <v>1</v>
      </c>
      <c r="AN17" s="95">
        <v>1</v>
      </c>
      <c r="AO17" s="95">
        <v>0</v>
      </c>
      <c r="AP17" s="107">
        <v>11232816</v>
      </c>
      <c r="AQ17" s="107">
        <f t="shared" si="1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7"/>
    </row>
    <row r="18" spans="1:51" x14ac:dyDescent="0.25">
      <c r="B18" s="40">
        <v>2.2916666666666701</v>
      </c>
      <c r="C18" s="40">
        <v>0.33333333333333298</v>
      </c>
      <c r="D18" s="102">
        <v>5</v>
      </c>
      <c r="E18" s="41">
        <f t="shared" si="0"/>
        <v>3.5211267605633805</v>
      </c>
      <c r="F18" s="126">
        <v>83</v>
      </c>
      <c r="G18" s="41">
        <f t="shared" si="2"/>
        <v>58.450704225352112</v>
      </c>
      <c r="H18" s="42" t="s">
        <v>88</v>
      </c>
      <c r="I18" s="42">
        <f t="shared" si="3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3">
        <v>136</v>
      </c>
      <c r="P18" s="103">
        <v>142</v>
      </c>
      <c r="Q18" s="103">
        <v>16588910</v>
      </c>
      <c r="R18" s="46">
        <f t="shared" si="4"/>
        <v>6522</v>
      </c>
      <c r="S18" s="47">
        <f t="shared" si="5"/>
        <v>156.52799999999999</v>
      </c>
      <c r="T18" s="47">
        <f t="shared" si="6"/>
        <v>6.5220000000000002</v>
      </c>
      <c r="U18" s="104">
        <v>8.6999999999999993</v>
      </c>
      <c r="V18" s="104">
        <f t="shared" si="7"/>
        <v>8.6999999999999993</v>
      </c>
      <c r="W18" s="105" t="s">
        <v>127</v>
      </c>
      <c r="X18" s="107">
        <v>0</v>
      </c>
      <c r="Y18" s="107">
        <v>1016</v>
      </c>
      <c r="Z18" s="107">
        <v>1187</v>
      </c>
      <c r="AA18" s="107">
        <v>1185</v>
      </c>
      <c r="AB18" s="107">
        <v>1186</v>
      </c>
      <c r="AC18" s="48" t="s">
        <v>90</v>
      </c>
      <c r="AD18" s="48" t="s">
        <v>90</v>
      </c>
      <c r="AE18" s="48" t="s">
        <v>90</v>
      </c>
      <c r="AF18" s="106" t="s">
        <v>90</v>
      </c>
      <c r="AG18" s="112">
        <v>49963009</v>
      </c>
      <c r="AH18" s="49">
        <f t="shared" si="9"/>
        <v>1265</v>
      </c>
      <c r="AI18" s="50">
        <f t="shared" si="8"/>
        <v>193.95890831033424</v>
      </c>
      <c r="AJ18" s="95">
        <v>0</v>
      </c>
      <c r="AK18" s="95">
        <v>1</v>
      </c>
      <c r="AL18" s="95">
        <v>1</v>
      </c>
      <c r="AM18" s="95">
        <v>1</v>
      </c>
      <c r="AN18" s="95">
        <v>1</v>
      </c>
      <c r="AO18" s="95">
        <v>0</v>
      </c>
      <c r="AP18" s="107">
        <v>11232816</v>
      </c>
      <c r="AQ18" s="107">
        <f t="shared" si="1"/>
        <v>0</v>
      </c>
      <c r="AR18" s="51"/>
      <c r="AS18" s="52" t="s">
        <v>101</v>
      </c>
      <c r="AV18" s="39" t="s">
        <v>106</v>
      </c>
      <c r="AW18" s="39" t="s">
        <v>107</v>
      </c>
      <c r="AY18" s="97"/>
    </row>
    <row r="19" spans="1:51" x14ac:dyDescent="0.25">
      <c r="A19" s="94" t="s">
        <v>130</v>
      </c>
      <c r="B19" s="40">
        <v>2.3333333333333299</v>
      </c>
      <c r="C19" s="40">
        <v>0.375</v>
      </c>
      <c r="D19" s="102">
        <v>5</v>
      </c>
      <c r="E19" s="41">
        <f t="shared" si="0"/>
        <v>3.5211267605633805</v>
      </c>
      <c r="F19" s="126">
        <v>83</v>
      </c>
      <c r="G19" s="41">
        <f t="shared" si="2"/>
        <v>58.450704225352112</v>
      </c>
      <c r="H19" s="42" t="s">
        <v>88</v>
      </c>
      <c r="I19" s="42">
        <f t="shared" si="3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3">
        <v>138</v>
      </c>
      <c r="P19" s="103">
        <v>145</v>
      </c>
      <c r="Q19" s="103">
        <v>16594970</v>
      </c>
      <c r="R19" s="46">
        <f t="shared" si="4"/>
        <v>6060</v>
      </c>
      <c r="S19" s="47">
        <f t="shared" si="5"/>
        <v>145.44</v>
      </c>
      <c r="T19" s="47">
        <f t="shared" si="6"/>
        <v>6.06</v>
      </c>
      <c r="U19" s="104">
        <v>8.1</v>
      </c>
      <c r="V19" s="104">
        <f t="shared" si="7"/>
        <v>8.1</v>
      </c>
      <c r="W19" s="105" t="s">
        <v>127</v>
      </c>
      <c r="X19" s="107">
        <v>0</v>
      </c>
      <c r="Y19" s="107">
        <v>1016</v>
      </c>
      <c r="Z19" s="107">
        <v>1187</v>
      </c>
      <c r="AA19" s="107">
        <v>1185</v>
      </c>
      <c r="AB19" s="107">
        <v>1186</v>
      </c>
      <c r="AC19" s="48" t="s">
        <v>90</v>
      </c>
      <c r="AD19" s="48" t="s">
        <v>90</v>
      </c>
      <c r="AE19" s="48" t="s">
        <v>90</v>
      </c>
      <c r="AF19" s="106" t="s">
        <v>90</v>
      </c>
      <c r="AG19" s="112">
        <v>49964190</v>
      </c>
      <c r="AH19" s="49">
        <f t="shared" si="9"/>
        <v>1181</v>
      </c>
      <c r="AI19" s="50">
        <f t="shared" si="8"/>
        <v>194.88448844884491</v>
      </c>
      <c r="AJ19" s="95">
        <v>0</v>
      </c>
      <c r="AK19" s="95">
        <v>1</v>
      </c>
      <c r="AL19" s="95">
        <v>1</v>
      </c>
      <c r="AM19" s="95">
        <v>1</v>
      </c>
      <c r="AN19" s="95">
        <v>1</v>
      </c>
      <c r="AO19" s="95">
        <v>0</v>
      </c>
      <c r="AP19" s="107">
        <v>11232816</v>
      </c>
      <c r="AQ19" s="107">
        <f t="shared" si="1"/>
        <v>0</v>
      </c>
      <c r="AR19" s="51"/>
      <c r="AS19" s="52" t="s">
        <v>101</v>
      </c>
      <c r="AV19" s="39" t="s">
        <v>108</v>
      </c>
      <c r="AW19" s="39" t="s">
        <v>109</v>
      </c>
      <c r="AY19" s="97"/>
    </row>
    <row r="20" spans="1:51" x14ac:dyDescent="0.25">
      <c r="B20" s="40">
        <v>2.375</v>
      </c>
      <c r="C20" s="40">
        <v>0.41666666666666669</v>
      </c>
      <c r="D20" s="102">
        <v>5</v>
      </c>
      <c r="E20" s="41">
        <f t="shared" si="0"/>
        <v>3.5211267605633805</v>
      </c>
      <c r="F20" s="126">
        <v>83</v>
      </c>
      <c r="G20" s="41">
        <f t="shared" si="2"/>
        <v>58.450704225352112</v>
      </c>
      <c r="H20" s="42" t="s">
        <v>88</v>
      </c>
      <c r="I20" s="42">
        <f t="shared" si="3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3">
        <v>139</v>
      </c>
      <c r="P20" s="103">
        <v>145</v>
      </c>
      <c r="Q20" s="103">
        <v>16601375</v>
      </c>
      <c r="R20" s="46">
        <f t="shared" si="4"/>
        <v>6405</v>
      </c>
      <c r="S20" s="47">
        <f t="shared" si="5"/>
        <v>153.72</v>
      </c>
      <c r="T20" s="47">
        <f t="shared" si="6"/>
        <v>6.4050000000000002</v>
      </c>
      <c r="U20" s="104">
        <v>7.6</v>
      </c>
      <c r="V20" s="104">
        <f t="shared" si="7"/>
        <v>7.6</v>
      </c>
      <c r="W20" s="105" t="s">
        <v>127</v>
      </c>
      <c r="X20" s="107">
        <v>0</v>
      </c>
      <c r="Y20" s="107">
        <v>1016</v>
      </c>
      <c r="Z20" s="107">
        <v>1187</v>
      </c>
      <c r="AA20" s="107">
        <v>1185</v>
      </c>
      <c r="AB20" s="107">
        <v>1186</v>
      </c>
      <c r="AC20" s="48" t="s">
        <v>90</v>
      </c>
      <c r="AD20" s="48" t="s">
        <v>90</v>
      </c>
      <c r="AE20" s="48" t="s">
        <v>90</v>
      </c>
      <c r="AF20" s="106" t="s">
        <v>90</v>
      </c>
      <c r="AG20" s="112">
        <v>49965397</v>
      </c>
      <c r="AH20" s="49">
        <f t="shared" si="9"/>
        <v>1207</v>
      </c>
      <c r="AI20" s="50">
        <f t="shared" si="8"/>
        <v>188.44652615144417</v>
      </c>
      <c r="AJ20" s="95">
        <v>0</v>
      </c>
      <c r="AK20" s="95">
        <v>1</v>
      </c>
      <c r="AL20" s="95">
        <v>1</v>
      </c>
      <c r="AM20" s="95">
        <v>1</v>
      </c>
      <c r="AN20" s="95">
        <v>1</v>
      </c>
      <c r="AO20" s="95">
        <v>0</v>
      </c>
      <c r="AP20" s="107">
        <v>11232816</v>
      </c>
      <c r="AQ20" s="107">
        <v>0</v>
      </c>
      <c r="AR20" s="53">
        <v>1.1200000000000001</v>
      </c>
      <c r="AS20" s="52" t="s">
        <v>130</v>
      </c>
      <c r="AY20" s="97"/>
    </row>
    <row r="21" spans="1:51" x14ac:dyDescent="0.25">
      <c r="B21" s="40">
        <v>2.4166666666666701</v>
      </c>
      <c r="C21" s="40">
        <v>0.45833333333333298</v>
      </c>
      <c r="D21" s="102">
        <v>5</v>
      </c>
      <c r="E21" s="41">
        <f t="shared" si="0"/>
        <v>3.5211267605633805</v>
      </c>
      <c r="F21" s="126">
        <v>83</v>
      </c>
      <c r="G21" s="41">
        <f t="shared" si="2"/>
        <v>58.450704225352112</v>
      </c>
      <c r="H21" s="42" t="s">
        <v>88</v>
      </c>
      <c r="I21" s="42">
        <f t="shared" si="3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3">
        <v>140</v>
      </c>
      <c r="P21" s="103">
        <v>146</v>
      </c>
      <c r="Q21" s="103">
        <v>16607419</v>
      </c>
      <c r="R21" s="46">
        <f t="shared" si="4"/>
        <v>6044</v>
      </c>
      <c r="S21" s="47">
        <f t="shared" si="5"/>
        <v>145.05600000000001</v>
      </c>
      <c r="T21" s="47">
        <f t="shared" si="6"/>
        <v>6.0439999999999996</v>
      </c>
      <c r="U21" s="104">
        <v>7.2</v>
      </c>
      <c r="V21" s="104">
        <f t="shared" si="7"/>
        <v>7.2</v>
      </c>
      <c r="W21" s="105" t="s">
        <v>127</v>
      </c>
      <c r="X21" s="107">
        <v>0</v>
      </c>
      <c r="Y21" s="107">
        <v>1016</v>
      </c>
      <c r="Z21" s="107">
        <v>1187</v>
      </c>
      <c r="AA21" s="107">
        <v>1185</v>
      </c>
      <c r="AB21" s="107">
        <v>1186</v>
      </c>
      <c r="AC21" s="48" t="s">
        <v>90</v>
      </c>
      <c r="AD21" s="48" t="s">
        <v>90</v>
      </c>
      <c r="AE21" s="48" t="s">
        <v>90</v>
      </c>
      <c r="AF21" s="106" t="s">
        <v>90</v>
      </c>
      <c r="AG21" s="112">
        <v>49966564</v>
      </c>
      <c r="AH21" s="49">
        <f t="shared" si="9"/>
        <v>1167</v>
      </c>
      <c r="AI21" s="50">
        <f t="shared" si="8"/>
        <v>193.08405029781602</v>
      </c>
      <c r="AJ21" s="95">
        <v>0</v>
      </c>
      <c r="AK21" s="95">
        <v>1</v>
      </c>
      <c r="AL21" s="95">
        <v>1</v>
      </c>
      <c r="AM21" s="95">
        <v>1</v>
      </c>
      <c r="AN21" s="95">
        <v>1</v>
      </c>
      <c r="AO21" s="95">
        <v>0</v>
      </c>
      <c r="AP21" s="107">
        <v>11232816</v>
      </c>
      <c r="AQ21" s="107">
        <f t="shared" si="1"/>
        <v>0</v>
      </c>
      <c r="AR21" s="51"/>
      <c r="AS21" s="52" t="s">
        <v>101</v>
      </c>
      <c r="AY21" s="97"/>
    </row>
    <row r="22" spans="1:51" x14ac:dyDescent="0.25">
      <c r="A22" s="94" t="s">
        <v>132</v>
      </c>
      <c r="B22" s="40">
        <v>2.4583333333333299</v>
      </c>
      <c r="C22" s="40">
        <v>0.5</v>
      </c>
      <c r="D22" s="102">
        <v>5</v>
      </c>
      <c r="E22" s="41">
        <f t="shared" si="0"/>
        <v>3.5211267605633805</v>
      </c>
      <c r="F22" s="126">
        <v>83</v>
      </c>
      <c r="G22" s="41">
        <f t="shared" si="2"/>
        <v>58.450704225352112</v>
      </c>
      <c r="H22" s="42" t="s">
        <v>88</v>
      </c>
      <c r="I22" s="42">
        <f t="shared" si="3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3">
        <v>134</v>
      </c>
      <c r="P22" s="103">
        <v>142</v>
      </c>
      <c r="Q22" s="103">
        <v>16613508</v>
      </c>
      <c r="R22" s="46">
        <f t="shared" si="4"/>
        <v>6089</v>
      </c>
      <c r="S22" s="47">
        <f t="shared" si="5"/>
        <v>146.136</v>
      </c>
      <c r="T22" s="47">
        <f t="shared" si="6"/>
        <v>6.0890000000000004</v>
      </c>
      <c r="U22" s="104">
        <v>6.8</v>
      </c>
      <c r="V22" s="104">
        <f t="shared" si="7"/>
        <v>6.8</v>
      </c>
      <c r="W22" s="105" t="s">
        <v>127</v>
      </c>
      <c r="X22" s="107">
        <v>0</v>
      </c>
      <c r="Y22" s="107">
        <v>1016</v>
      </c>
      <c r="Z22" s="107">
        <v>1187</v>
      </c>
      <c r="AA22" s="107">
        <v>1185</v>
      </c>
      <c r="AB22" s="107">
        <v>1186</v>
      </c>
      <c r="AC22" s="48" t="s">
        <v>90</v>
      </c>
      <c r="AD22" s="48" t="s">
        <v>90</v>
      </c>
      <c r="AE22" s="48" t="s">
        <v>90</v>
      </c>
      <c r="AF22" s="106" t="s">
        <v>90</v>
      </c>
      <c r="AG22" s="112">
        <v>49967759</v>
      </c>
      <c r="AH22" s="49">
        <f t="shared" si="9"/>
        <v>1195</v>
      </c>
      <c r="AI22" s="50">
        <f t="shared" si="8"/>
        <v>196.25554278206602</v>
      </c>
      <c r="AJ22" s="95">
        <v>0</v>
      </c>
      <c r="AK22" s="95">
        <v>1</v>
      </c>
      <c r="AL22" s="95">
        <v>1</v>
      </c>
      <c r="AM22" s="95">
        <v>1</v>
      </c>
      <c r="AN22" s="95">
        <v>1</v>
      </c>
      <c r="AO22" s="95">
        <v>0</v>
      </c>
      <c r="AP22" s="107">
        <v>11232816</v>
      </c>
      <c r="AQ22" s="107">
        <f t="shared" si="1"/>
        <v>0</v>
      </c>
      <c r="AR22" s="51"/>
      <c r="AS22" s="52" t="s">
        <v>101</v>
      </c>
      <c r="AV22" s="55" t="s">
        <v>110</v>
      </c>
      <c r="AY22" s="97"/>
    </row>
    <row r="23" spans="1:51" x14ac:dyDescent="0.25">
      <c r="B23" s="40">
        <v>2.5</v>
      </c>
      <c r="C23" s="40">
        <v>0.54166666666666696</v>
      </c>
      <c r="D23" s="102">
        <v>5</v>
      </c>
      <c r="E23" s="41">
        <f t="shared" si="0"/>
        <v>3.5211267605633805</v>
      </c>
      <c r="F23" s="124">
        <v>81</v>
      </c>
      <c r="G23" s="41">
        <f t="shared" si="2"/>
        <v>57.04225352112676</v>
      </c>
      <c r="H23" s="42" t="s">
        <v>88</v>
      </c>
      <c r="I23" s="42">
        <f t="shared" si="3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3">
        <v>132</v>
      </c>
      <c r="P23" s="103">
        <v>135</v>
      </c>
      <c r="Q23" s="103">
        <v>16619632</v>
      </c>
      <c r="R23" s="46">
        <f t="shared" si="4"/>
        <v>6124</v>
      </c>
      <c r="S23" s="47">
        <f t="shared" si="5"/>
        <v>146.976</v>
      </c>
      <c r="T23" s="47">
        <f t="shared" si="6"/>
        <v>6.1239999999999997</v>
      </c>
      <c r="U23" s="104">
        <v>6.4</v>
      </c>
      <c r="V23" s="104">
        <f t="shared" si="7"/>
        <v>6.4</v>
      </c>
      <c r="W23" s="105" t="s">
        <v>127</v>
      </c>
      <c r="X23" s="107">
        <v>0</v>
      </c>
      <c r="Y23" s="107">
        <v>1016</v>
      </c>
      <c r="Z23" s="107">
        <v>1187</v>
      </c>
      <c r="AA23" s="107">
        <v>1185</v>
      </c>
      <c r="AB23" s="107">
        <v>1186</v>
      </c>
      <c r="AC23" s="48" t="s">
        <v>90</v>
      </c>
      <c r="AD23" s="48" t="s">
        <v>90</v>
      </c>
      <c r="AE23" s="48" t="s">
        <v>90</v>
      </c>
      <c r="AF23" s="106" t="s">
        <v>90</v>
      </c>
      <c r="AG23" s="112">
        <v>49968959</v>
      </c>
      <c r="AH23" s="49">
        <f t="shared" si="9"/>
        <v>1200</v>
      </c>
      <c r="AI23" s="50">
        <f t="shared" si="8"/>
        <v>195.95035924232528</v>
      </c>
      <c r="AJ23" s="95">
        <v>0</v>
      </c>
      <c r="AK23" s="95">
        <v>1</v>
      </c>
      <c r="AL23" s="95">
        <v>1</v>
      </c>
      <c r="AM23" s="95">
        <v>1</v>
      </c>
      <c r="AN23" s="95">
        <v>1</v>
      </c>
      <c r="AO23" s="95">
        <v>0</v>
      </c>
      <c r="AP23" s="107">
        <v>11232816</v>
      </c>
      <c r="AQ23" s="107">
        <f t="shared" si="1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7"/>
    </row>
    <row r="24" spans="1:51" x14ac:dyDescent="0.25">
      <c r="B24" s="40">
        <v>2.5416666666666701</v>
      </c>
      <c r="C24" s="40">
        <v>0.58333333333333404</v>
      </c>
      <c r="D24" s="102">
        <v>5</v>
      </c>
      <c r="E24" s="41">
        <f t="shared" si="0"/>
        <v>3.5211267605633805</v>
      </c>
      <c r="F24" s="124">
        <v>81</v>
      </c>
      <c r="G24" s="41">
        <f t="shared" si="2"/>
        <v>57.04225352112676</v>
      </c>
      <c r="H24" s="42" t="s">
        <v>88</v>
      </c>
      <c r="I24" s="42">
        <f t="shared" si="3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3">
        <v>133</v>
      </c>
      <c r="P24" s="103">
        <v>137</v>
      </c>
      <c r="Q24" s="103">
        <v>16624966</v>
      </c>
      <c r="R24" s="46">
        <f t="shared" si="4"/>
        <v>5334</v>
      </c>
      <c r="S24" s="47">
        <f t="shared" si="5"/>
        <v>128.01599999999999</v>
      </c>
      <c r="T24" s="47">
        <f t="shared" si="6"/>
        <v>5.3339999999999996</v>
      </c>
      <c r="U24" s="104">
        <v>5.9</v>
      </c>
      <c r="V24" s="104">
        <f t="shared" si="7"/>
        <v>5.9</v>
      </c>
      <c r="W24" s="105" t="s">
        <v>127</v>
      </c>
      <c r="X24" s="107">
        <v>0</v>
      </c>
      <c r="Y24" s="107">
        <v>1015</v>
      </c>
      <c r="Z24" s="107">
        <v>1187</v>
      </c>
      <c r="AA24" s="107">
        <v>1185</v>
      </c>
      <c r="AB24" s="107">
        <v>1187</v>
      </c>
      <c r="AC24" s="48" t="s">
        <v>90</v>
      </c>
      <c r="AD24" s="48" t="s">
        <v>90</v>
      </c>
      <c r="AE24" s="48" t="s">
        <v>90</v>
      </c>
      <c r="AF24" s="106" t="s">
        <v>90</v>
      </c>
      <c r="AG24" s="112">
        <v>49970012</v>
      </c>
      <c r="AH24" s="49">
        <f>IF(ISBLANK(AG24),"-",AG24-AG23)</f>
        <v>1053</v>
      </c>
      <c r="AI24" s="50">
        <f t="shared" si="8"/>
        <v>197.41282339707539</v>
      </c>
      <c r="AJ24" s="95">
        <v>0</v>
      </c>
      <c r="AK24" s="95">
        <v>1</v>
      </c>
      <c r="AL24" s="95">
        <v>1</v>
      </c>
      <c r="AM24" s="95">
        <v>1</v>
      </c>
      <c r="AN24" s="95">
        <v>1</v>
      </c>
      <c r="AO24" s="95">
        <v>0</v>
      </c>
      <c r="AP24" s="107">
        <v>11232816</v>
      </c>
      <c r="AQ24" s="107">
        <f t="shared" si="1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7"/>
    </row>
    <row r="25" spans="1:51" x14ac:dyDescent="0.25">
      <c r="A25" s="94" t="s">
        <v>130</v>
      </c>
      <c r="B25" s="40">
        <v>2.5833333333333299</v>
      </c>
      <c r="C25" s="40">
        <v>0.625</v>
      </c>
      <c r="D25" s="102">
        <v>5</v>
      </c>
      <c r="E25" s="41">
        <f t="shared" si="0"/>
        <v>3.5211267605633805</v>
      </c>
      <c r="F25" s="124">
        <v>81</v>
      </c>
      <c r="G25" s="41">
        <f t="shared" si="2"/>
        <v>57.04225352112676</v>
      </c>
      <c r="H25" s="42" t="s">
        <v>88</v>
      </c>
      <c r="I25" s="42">
        <f t="shared" si="3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3">
        <v>132</v>
      </c>
      <c r="P25" s="103">
        <v>139</v>
      </c>
      <c r="Q25" s="103">
        <v>16631012</v>
      </c>
      <c r="R25" s="46">
        <f t="shared" si="4"/>
        <v>6046</v>
      </c>
      <c r="S25" s="47">
        <f t="shared" si="5"/>
        <v>145.10400000000001</v>
      </c>
      <c r="T25" s="47">
        <f t="shared" si="6"/>
        <v>6.0460000000000003</v>
      </c>
      <c r="U25" s="104">
        <v>5.6</v>
      </c>
      <c r="V25" s="104">
        <f t="shared" si="7"/>
        <v>5.6</v>
      </c>
      <c r="W25" s="105" t="s">
        <v>127</v>
      </c>
      <c r="X25" s="107">
        <v>0</v>
      </c>
      <c r="Y25" s="107">
        <v>1016</v>
      </c>
      <c r="Z25" s="107">
        <v>1187</v>
      </c>
      <c r="AA25" s="107">
        <v>1185</v>
      </c>
      <c r="AB25" s="107">
        <v>1187</v>
      </c>
      <c r="AC25" s="48" t="s">
        <v>90</v>
      </c>
      <c r="AD25" s="48" t="s">
        <v>90</v>
      </c>
      <c r="AE25" s="48" t="s">
        <v>90</v>
      </c>
      <c r="AF25" s="106" t="s">
        <v>90</v>
      </c>
      <c r="AG25" s="112">
        <v>49971180</v>
      </c>
      <c r="AH25" s="49">
        <f t="shared" si="9"/>
        <v>1168</v>
      </c>
      <c r="AI25" s="50">
        <f t="shared" si="8"/>
        <v>193.18557724115118</v>
      </c>
      <c r="AJ25" s="95">
        <v>0</v>
      </c>
      <c r="AK25" s="95">
        <v>1</v>
      </c>
      <c r="AL25" s="95">
        <v>1</v>
      </c>
      <c r="AM25" s="95">
        <v>1</v>
      </c>
      <c r="AN25" s="95">
        <v>1</v>
      </c>
      <c r="AO25" s="95">
        <v>0</v>
      </c>
      <c r="AP25" s="107">
        <v>11232816</v>
      </c>
      <c r="AQ25" s="107">
        <f t="shared" si="1"/>
        <v>0</v>
      </c>
      <c r="AR25" s="51"/>
      <c r="AS25" s="52" t="s">
        <v>113</v>
      </c>
      <c r="AV25" s="58" t="s">
        <v>74</v>
      </c>
      <c r="AW25" s="58">
        <v>10.36</v>
      </c>
      <c r="AY25" s="97"/>
    </row>
    <row r="26" spans="1:51" x14ac:dyDescent="0.25">
      <c r="B26" s="40">
        <v>2.625</v>
      </c>
      <c r="C26" s="40">
        <v>0.66666666666666696</v>
      </c>
      <c r="D26" s="102">
        <v>5</v>
      </c>
      <c r="E26" s="41">
        <f t="shared" si="0"/>
        <v>3.5211267605633805</v>
      </c>
      <c r="F26" s="124">
        <v>81</v>
      </c>
      <c r="G26" s="41">
        <f t="shared" si="2"/>
        <v>57.04225352112676</v>
      </c>
      <c r="H26" s="42" t="s">
        <v>88</v>
      </c>
      <c r="I26" s="42">
        <f t="shared" si="3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3">
        <v>132</v>
      </c>
      <c r="P26" s="103">
        <v>137</v>
      </c>
      <c r="Q26" s="103">
        <v>16637080</v>
      </c>
      <c r="R26" s="46">
        <f t="shared" si="4"/>
        <v>6068</v>
      </c>
      <c r="S26" s="47">
        <f t="shared" si="5"/>
        <v>145.63200000000001</v>
      </c>
      <c r="T26" s="47">
        <f t="shared" si="6"/>
        <v>6.0679999999999996</v>
      </c>
      <c r="U26" s="104">
        <v>5.3</v>
      </c>
      <c r="V26" s="104">
        <f t="shared" si="7"/>
        <v>5.3</v>
      </c>
      <c r="W26" s="105" t="s">
        <v>127</v>
      </c>
      <c r="X26" s="107">
        <v>0</v>
      </c>
      <c r="Y26" s="107">
        <v>1014</v>
      </c>
      <c r="Z26" s="107">
        <v>1186</v>
      </c>
      <c r="AA26" s="107">
        <v>1185</v>
      </c>
      <c r="AB26" s="107">
        <v>1187</v>
      </c>
      <c r="AC26" s="48" t="s">
        <v>90</v>
      </c>
      <c r="AD26" s="48" t="s">
        <v>90</v>
      </c>
      <c r="AE26" s="48" t="s">
        <v>90</v>
      </c>
      <c r="AF26" s="106" t="s">
        <v>90</v>
      </c>
      <c r="AG26" s="112">
        <v>49972396</v>
      </c>
      <c r="AH26" s="49">
        <f t="shared" si="9"/>
        <v>1216</v>
      </c>
      <c r="AI26" s="50">
        <f t="shared" si="8"/>
        <v>200.39551746868821</v>
      </c>
      <c r="AJ26" s="95">
        <v>0</v>
      </c>
      <c r="AK26" s="95">
        <v>1</v>
      </c>
      <c r="AL26" s="95">
        <v>1</v>
      </c>
      <c r="AM26" s="95">
        <v>1</v>
      </c>
      <c r="AN26" s="95">
        <v>1</v>
      </c>
      <c r="AO26" s="95">
        <v>0</v>
      </c>
      <c r="AP26" s="107">
        <v>11232816</v>
      </c>
      <c r="AQ26" s="107">
        <f t="shared" si="1"/>
        <v>0</v>
      </c>
      <c r="AR26" s="51"/>
      <c r="AS26" s="52" t="s">
        <v>113</v>
      </c>
      <c r="AV26" s="58" t="s">
        <v>114</v>
      </c>
      <c r="AW26" s="58">
        <v>1.01325</v>
      </c>
      <c r="AY26" s="97"/>
    </row>
    <row r="27" spans="1:51" x14ac:dyDescent="0.25">
      <c r="B27" s="40">
        <v>2.6666666666666701</v>
      </c>
      <c r="C27" s="40">
        <v>0.70833333333333404</v>
      </c>
      <c r="D27" s="102">
        <v>5</v>
      </c>
      <c r="E27" s="41">
        <f t="shared" si="0"/>
        <v>3.5211267605633805</v>
      </c>
      <c r="F27" s="124">
        <v>81</v>
      </c>
      <c r="G27" s="41">
        <f t="shared" si="2"/>
        <v>57.04225352112676</v>
      </c>
      <c r="H27" s="42" t="s">
        <v>88</v>
      </c>
      <c r="I27" s="42">
        <f t="shared" si="3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3">
        <v>134</v>
      </c>
      <c r="P27" s="103">
        <v>134</v>
      </c>
      <c r="Q27" s="103">
        <v>16642618</v>
      </c>
      <c r="R27" s="46">
        <f t="shared" si="4"/>
        <v>5538</v>
      </c>
      <c r="S27" s="47">
        <f t="shared" si="5"/>
        <v>132.91200000000001</v>
      </c>
      <c r="T27" s="47">
        <f t="shared" si="6"/>
        <v>5.5380000000000003</v>
      </c>
      <c r="U27" s="104">
        <v>4.9000000000000004</v>
      </c>
      <c r="V27" s="104">
        <f t="shared" si="7"/>
        <v>4.9000000000000004</v>
      </c>
      <c r="W27" s="105" t="s">
        <v>127</v>
      </c>
      <c r="X27" s="107">
        <v>0</v>
      </c>
      <c r="Y27" s="107">
        <v>1014</v>
      </c>
      <c r="Z27" s="107">
        <v>1187</v>
      </c>
      <c r="AA27" s="107">
        <v>1185</v>
      </c>
      <c r="AB27" s="107">
        <v>1187</v>
      </c>
      <c r="AC27" s="48" t="s">
        <v>90</v>
      </c>
      <c r="AD27" s="48" t="s">
        <v>90</v>
      </c>
      <c r="AE27" s="48" t="s">
        <v>90</v>
      </c>
      <c r="AF27" s="106" t="s">
        <v>90</v>
      </c>
      <c r="AG27" s="112">
        <v>49973524</v>
      </c>
      <c r="AH27" s="49">
        <f t="shared" si="9"/>
        <v>1128</v>
      </c>
      <c r="AI27" s="50">
        <f t="shared" si="8"/>
        <v>203.6836403033586</v>
      </c>
      <c r="AJ27" s="95">
        <v>0</v>
      </c>
      <c r="AK27" s="95">
        <v>1</v>
      </c>
      <c r="AL27" s="95">
        <v>1</v>
      </c>
      <c r="AM27" s="95">
        <v>1</v>
      </c>
      <c r="AN27" s="95">
        <v>1</v>
      </c>
      <c r="AO27" s="95">
        <v>0</v>
      </c>
      <c r="AP27" s="107">
        <v>11232816</v>
      </c>
      <c r="AQ27" s="107">
        <f t="shared" si="1"/>
        <v>0</v>
      </c>
      <c r="AR27" s="51"/>
      <c r="AS27" s="52" t="s">
        <v>113</v>
      </c>
      <c r="AV27" s="58" t="s">
        <v>115</v>
      </c>
      <c r="AW27" s="58">
        <v>1</v>
      </c>
      <c r="AY27" s="97"/>
    </row>
    <row r="28" spans="1:51" x14ac:dyDescent="0.25">
      <c r="B28" s="40">
        <v>2.7083333333333299</v>
      </c>
      <c r="C28" s="40">
        <v>0.750000000000002</v>
      </c>
      <c r="D28" s="102">
        <v>5</v>
      </c>
      <c r="E28" s="41">
        <f t="shared" si="0"/>
        <v>3.5211267605633805</v>
      </c>
      <c r="F28" s="125">
        <v>78</v>
      </c>
      <c r="G28" s="41">
        <f t="shared" si="2"/>
        <v>54.929577464788736</v>
      </c>
      <c r="H28" s="42" t="s">
        <v>88</v>
      </c>
      <c r="I28" s="42">
        <f t="shared" si="3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3">
        <v>135</v>
      </c>
      <c r="P28" s="103">
        <v>141</v>
      </c>
      <c r="Q28" s="103">
        <v>16648552</v>
      </c>
      <c r="R28" s="46">
        <f t="shared" si="4"/>
        <v>5934</v>
      </c>
      <c r="S28" s="47">
        <f t="shared" si="5"/>
        <v>142.416</v>
      </c>
      <c r="T28" s="47">
        <f t="shared" si="6"/>
        <v>5.9340000000000002</v>
      </c>
      <c r="U28" s="104">
        <v>4.7</v>
      </c>
      <c r="V28" s="104">
        <f t="shared" si="7"/>
        <v>4.7</v>
      </c>
      <c r="W28" s="105" t="s">
        <v>127</v>
      </c>
      <c r="X28" s="107">
        <v>0</v>
      </c>
      <c r="Y28" s="107">
        <v>1004</v>
      </c>
      <c r="Z28" s="107">
        <v>1187</v>
      </c>
      <c r="AA28" s="107">
        <v>1185</v>
      </c>
      <c r="AB28" s="107">
        <v>1187</v>
      </c>
      <c r="AC28" s="48" t="s">
        <v>90</v>
      </c>
      <c r="AD28" s="48" t="s">
        <v>90</v>
      </c>
      <c r="AE28" s="48" t="s">
        <v>90</v>
      </c>
      <c r="AF28" s="106" t="s">
        <v>90</v>
      </c>
      <c r="AG28" s="112">
        <v>49974718</v>
      </c>
      <c r="AH28" s="49">
        <f t="shared" si="9"/>
        <v>1194</v>
      </c>
      <c r="AI28" s="50">
        <f t="shared" si="8"/>
        <v>201.21334681496461</v>
      </c>
      <c r="AJ28" s="95">
        <v>0</v>
      </c>
      <c r="AK28" s="95">
        <v>1</v>
      </c>
      <c r="AL28" s="95">
        <v>1</v>
      </c>
      <c r="AM28" s="95">
        <v>1</v>
      </c>
      <c r="AN28" s="95">
        <v>1</v>
      </c>
      <c r="AO28" s="95">
        <v>0</v>
      </c>
      <c r="AP28" s="107">
        <v>11232816</v>
      </c>
      <c r="AQ28" s="107">
        <f t="shared" si="1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7"/>
    </row>
    <row r="29" spans="1:51" x14ac:dyDescent="0.25">
      <c r="A29" s="94" t="s">
        <v>130</v>
      </c>
      <c r="B29" s="40">
        <v>2.75</v>
      </c>
      <c r="C29" s="40">
        <v>0.79166666666666896</v>
      </c>
      <c r="D29" s="102">
        <v>4</v>
      </c>
      <c r="E29" s="41">
        <f t="shared" si="0"/>
        <v>2.8169014084507045</v>
      </c>
      <c r="F29" s="125">
        <v>78</v>
      </c>
      <c r="G29" s="41">
        <f t="shared" si="2"/>
        <v>54.929577464788736</v>
      </c>
      <c r="H29" s="42" t="s">
        <v>88</v>
      </c>
      <c r="I29" s="42">
        <f t="shared" si="3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3">
        <v>135</v>
      </c>
      <c r="P29" s="103">
        <v>136</v>
      </c>
      <c r="Q29" s="103">
        <v>16654446</v>
      </c>
      <c r="R29" s="46">
        <f t="shared" si="4"/>
        <v>5894</v>
      </c>
      <c r="S29" s="47">
        <f t="shared" si="5"/>
        <v>141.45599999999999</v>
      </c>
      <c r="T29" s="47">
        <f t="shared" si="6"/>
        <v>5.8940000000000001</v>
      </c>
      <c r="U29" s="104">
        <v>4.4000000000000004</v>
      </c>
      <c r="V29" s="104">
        <f t="shared" si="7"/>
        <v>4.4000000000000004</v>
      </c>
      <c r="W29" s="105" t="s">
        <v>127</v>
      </c>
      <c r="X29" s="107">
        <v>0</v>
      </c>
      <c r="Y29" s="107">
        <v>1006</v>
      </c>
      <c r="Z29" s="107">
        <v>1187</v>
      </c>
      <c r="AA29" s="107">
        <v>1185</v>
      </c>
      <c r="AB29" s="107">
        <v>1187</v>
      </c>
      <c r="AC29" s="48" t="s">
        <v>90</v>
      </c>
      <c r="AD29" s="48" t="s">
        <v>90</v>
      </c>
      <c r="AE29" s="48" t="s">
        <v>90</v>
      </c>
      <c r="AF29" s="106" t="s">
        <v>90</v>
      </c>
      <c r="AG29" s="112">
        <v>49975856</v>
      </c>
      <c r="AH29" s="49">
        <f t="shared" si="9"/>
        <v>1138</v>
      </c>
      <c r="AI29" s="50">
        <f t="shared" si="8"/>
        <v>193.07770614183914</v>
      </c>
      <c r="AJ29" s="95">
        <v>0</v>
      </c>
      <c r="AK29" s="95">
        <v>1</v>
      </c>
      <c r="AL29" s="95">
        <v>1</v>
      </c>
      <c r="AM29" s="95">
        <v>1</v>
      </c>
      <c r="AN29" s="95">
        <v>1</v>
      </c>
      <c r="AO29" s="95">
        <v>0</v>
      </c>
      <c r="AP29" s="107">
        <v>11232816</v>
      </c>
      <c r="AQ29" s="107">
        <f t="shared" si="1"/>
        <v>0</v>
      </c>
      <c r="AR29" s="51"/>
      <c r="AS29" s="52" t="s">
        <v>113</v>
      </c>
      <c r="AY29" s="97"/>
    </row>
    <row r="30" spans="1:51" x14ac:dyDescent="0.25">
      <c r="B30" s="40">
        <v>2.7916666666666701</v>
      </c>
      <c r="C30" s="40">
        <v>0.83333333333333703</v>
      </c>
      <c r="D30" s="102">
        <v>4</v>
      </c>
      <c r="E30" s="41">
        <f t="shared" si="0"/>
        <v>2.8169014084507045</v>
      </c>
      <c r="F30" s="131">
        <v>76</v>
      </c>
      <c r="G30" s="41">
        <f t="shared" si="2"/>
        <v>53.521126760563384</v>
      </c>
      <c r="H30" s="42" t="s">
        <v>88</v>
      </c>
      <c r="I30" s="42">
        <f t="shared" si="3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3">
        <v>135</v>
      </c>
      <c r="P30" s="103">
        <v>134</v>
      </c>
      <c r="Q30" s="103">
        <v>16660322</v>
      </c>
      <c r="R30" s="46">
        <f t="shared" si="4"/>
        <v>5876</v>
      </c>
      <c r="S30" s="47">
        <f t="shared" si="5"/>
        <v>141.024</v>
      </c>
      <c r="T30" s="47">
        <f t="shared" si="6"/>
        <v>5.8760000000000003</v>
      </c>
      <c r="U30" s="104">
        <v>4</v>
      </c>
      <c r="V30" s="104">
        <f t="shared" si="7"/>
        <v>4</v>
      </c>
      <c r="W30" s="105" t="s">
        <v>127</v>
      </c>
      <c r="X30" s="107">
        <v>0</v>
      </c>
      <c r="Y30" s="107">
        <v>1006</v>
      </c>
      <c r="Z30" s="107">
        <v>1187</v>
      </c>
      <c r="AA30" s="107">
        <v>1185</v>
      </c>
      <c r="AB30" s="107">
        <v>1187</v>
      </c>
      <c r="AC30" s="48" t="s">
        <v>90</v>
      </c>
      <c r="AD30" s="48" t="s">
        <v>90</v>
      </c>
      <c r="AE30" s="48" t="s">
        <v>90</v>
      </c>
      <c r="AF30" s="106" t="s">
        <v>90</v>
      </c>
      <c r="AG30" s="112">
        <v>49977010</v>
      </c>
      <c r="AH30" s="49">
        <f t="shared" si="9"/>
        <v>1154</v>
      </c>
      <c r="AI30" s="50">
        <f t="shared" si="8"/>
        <v>196.39210347174946</v>
      </c>
      <c r="AJ30" s="95">
        <v>0</v>
      </c>
      <c r="AK30" s="95">
        <v>1</v>
      </c>
      <c r="AL30" s="95">
        <v>1</v>
      </c>
      <c r="AM30" s="95">
        <v>1</v>
      </c>
      <c r="AN30" s="95">
        <v>1</v>
      </c>
      <c r="AO30" s="95">
        <v>0</v>
      </c>
      <c r="AP30" s="107">
        <v>11232816</v>
      </c>
      <c r="AQ30" s="107">
        <f t="shared" si="1"/>
        <v>0</v>
      </c>
      <c r="AR30" s="51"/>
      <c r="AS30" s="52" t="s">
        <v>113</v>
      </c>
      <c r="AV30" s="202" t="s">
        <v>117</v>
      </c>
      <c r="AW30" s="202"/>
      <c r="AY30" s="97"/>
    </row>
    <row r="31" spans="1:51" x14ac:dyDescent="0.25">
      <c r="B31" s="40">
        <v>2.8333333333333299</v>
      </c>
      <c r="C31" s="40">
        <v>0.875000000000004</v>
      </c>
      <c r="D31" s="102">
        <v>4</v>
      </c>
      <c r="E31" s="41">
        <f t="shared" si="0"/>
        <v>2.8169014084507045</v>
      </c>
      <c r="F31" s="126">
        <v>83</v>
      </c>
      <c r="G31" s="41">
        <f t="shared" si="2"/>
        <v>58.450704225352112</v>
      </c>
      <c r="H31" s="42" t="s">
        <v>88</v>
      </c>
      <c r="I31" s="42">
        <f t="shared" si="3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3">
        <v>134</v>
      </c>
      <c r="P31" s="103">
        <v>131</v>
      </c>
      <c r="Q31" s="103">
        <v>16666264</v>
      </c>
      <c r="R31" s="46">
        <f t="shared" si="4"/>
        <v>5942</v>
      </c>
      <c r="S31" s="47">
        <f t="shared" si="5"/>
        <v>142.608</v>
      </c>
      <c r="T31" s="47">
        <f t="shared" si="6"/>
        <v>5.9420000000000002</v>
      </c>
      <c r="U31" s="104">
        <v>3.8</v>
      </c>
      <c r="V31" s="104">
        <f t="shared" si="7"/>
        <v>3.8</v>
      </c>
      <c r="W31" s="105" t="s">
        <v>127</v>
      </c>
      <c r="X31" s="107">
        <v>0</v>
      </c>
      <c r="Y31" s="107">
        <v>1004</v>
      </c>
      <c r="Z31" s="107">
        <v>1187</v>
      </c>
      <c r="AA31" s="107">
        <v>1185</v>
      </c>
      <c r="AB31" s="107">
        <v>1187</v>
      </c>
      <c r="AC31" s="48" t="s">
        <v>90</v>
      </c>
      <c r="AD31" s="48" t="s">
        <v>90</v>
      </c>
      <c r="AE31" s="48" t="s">
        <v>90</v>
      </c>
      <c r="AF31" s="106" t="s">
        <v>90</v>
      </c>
      <c r="AG31" s="112">
        <v>49978218</v>
      </c>
      <c r="AH31" s="49">
        <f t="shared" si="9"/>
        <v>1208</v>
      </c>
      <c r="AI31" s="50">
        <f t="shared" si="8"/>
        <v>203.29855267586672</v>
      </c>
      <c r="AJ31" s="95">
        <v>0</v>
      </c>
      <c r="AK31" s="95">
        <v>1</v>
      </c>
      <c r="AL31" s="95">
        <v>1</v>
      </c>
      <c r="AM31" s="95">
        <v>1</v>
      </c>
      <c r="AN31" s="95">
        <v>1</v>
      </c>
      <c r="AO31" s="95">
        <v>0</v>
      </c>
      <c r="AP31" s="107">
        <v>11232816</v>
      </c>
      <c r="AQ31" s="107">
        <f t="shared" si="1"/>
        <v>0</v>
      </c>
      <c r="AR31" s="51"/>
      <c r="AS31" s="52" t="s">
        <v>113</v>
      </c>
      <c r="AV31" s="59" t="s">
        <v>29</v>
      </c>
      <c r="AW31" s="59" t="s">
        <v>74</v>
      </c>
      <c r="AY31" s="97"/>
    </row>
    <row r="32" spans="1:51" x14ac:dyDescent="0.25">
      <c r="B32" s="40">
        <v>2.875</v>
      </c>
      <c r="C32" s="40">
        <v>0.91666666666667096</v>
      </c>
      <c r="D32" s="102">
        <v>4</v>
      </c>
      <c r="E32" s="41">
        <f t="shared" si="0"/>
        <v>2.8169014084507045</v>
      </c>
      <c r="F32" s="126">
        <v>83</v>
      </c>
      <c r="G32" s="41">
        <f t="shared" si="2"/>
        <v>58.450704225352112</v>
      </c>
      <c r="H32" s="42" t="s">
        <v>88</v>
      </c>
      <c r="I32" s="42">
        <f t="shared" si="3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3">
        <v>132</v>
      </c>
      <c r="P32" s="103">
        <v>132</v>
      </c>
      <c r="Q32" s="103">
        <v>16671992</v>
      </c>
      <c r="R32" s="46">
        <f t="shared" si="4"/>
        <v>5728</v>
      </c>
      <c r="S32" s="47">
        <f t="shared" si="5"/>
        <v>137.47200000000001</v>
      </c>
      <c r="T32" s="47">
        <f t="shared" si="6"/>
        <v>5.7279999999999998</v>
      </c>
      <c r="U32" s="104">
        <v>3.7</v>
      </c>
      <c r="V32" s="104">
        <f t="shared" si="7"/>
        <v>3.7</v>
      </c>
      <c r="W32" s="105" t="s">
        <v>127</v>
      </c>
      <c r="X32" s="107">
        <v>0</v>
      </c>
      <c r="Y32" s="107">
        <v>1003</v>
      </c>
      <c r="Z32" s="107">
        <v>1188</v>
      </c>
      <c r="AA32" s="107">
        <v>1185</v>
      </c>
      <c r="AB32" s="107">
        <v>1187</v>
      </c>
      <c r="AC32" s="48" t="s">
        <v>90</v>
      </c>
      <c r="AD32" s="48" t="s">
        <v>90</v>
      </c>
      <c r="AE32" s="48" t="s">
        <v>90</v>
      </c>
      <c r="AF32" s="106" t="s">
        <v>90</v>
      </c>
      <c r="AG32" s="112">
        <v>49979376</v>
      </c>
      <c r="AH32" s="49">
        <f t="shared" si="9"/>
        <v>1158</v>
      </c>
      <c r="AI32" s="50">
        <f t="shared" si="8"/>
        <v>202.16480446927375</v>
      </c>
      <c r="AJ32" s="95">
        <v>0</v>
      </c>
      <c r="AK32" s="95">
        <v>1</v>
      </c>
      <c r="AL32" s="95">
        <v>1</v>
      </c>
      <c r="AM32" s="95">
        <v>1</v>
      </c>
      <c r="AN32" s="95">
        <v>1</v>
      </c>
      <c r="AO32" s="95">
        <v>0</v>
      </c>
      <c r="AP32" s="107">
        <v>11232816</v>
      </c>
      <c r="AQ32" s="107">
        <f t="shared" si="1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7"/>
    </row>
    <row r="33" spans="2:51" x14ac:dyDescent="0.25">
      <c r="B33" s="40">
        <v>2.9166666666666701</v>
      </c>
      <c r="C33" s="40">
        <v>0.95833333333333803</v>
      </c>
      <c r="D33" s="102">
        <v>4</v>
      </c>
      <c r="E33" s="41">
        <f t="shared" si="0"/>
        <v>2.8169014084507045</v>
      </c>
      <c r="F33" s="126">
        <v>83</v>
      </c>
      <c r="G33" s="41">
        <f t="shared" si="2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3">
        <v>134</v>
      </c>
      <c r="P33" s="103">
        <v>133</v>
      </c>
      <c r="Q33" s="103">
        <v>16677762</v>
      </c>
      <c r="R33" s="46">
        <f t="shared" si="4"/>
        <v>5770</v>
      </c>
      <c r="S33" s="47">
        <f t="shared" si="5"/>
        <v>138.47999999999999</v>
      </c>
      <c r="T33" s="47">
        <f t="shared" si="6"/>
        <v>5.77</v>
      </c>
      <c r="U33" s="104">
        <v>4</v>
      </c>
      <c r="V33" s="104">
        <f t="shared" si="7"/>
        <v>4</v>
      </c>
      <c r="W33" s="105" t="s">
        <v>131</v>
      </c>
      <c r="X33" s="107">
        <v>0</v>
      </c>
      <c r="Y33" s="107">
        <v>0</v>
      </c>
      <c r="Z33" s="107">
        <v>1187</v>
      </c>
      <c r="AA33" s="107">
        <v>1185</v>
      </c>
      <c r="AB33" s="107">
        <v>1187</v>
      </c>
      <c r="AC33" s="48" t="s">
        <v>90</v>
      </c>
      <c r="AD33" s="48" t="s">
        <v>90</v>
      </c>
      <c r="AE33" s="48" t="s">
        <v>90</v>
      </c>
      <c r="AF33" s="106" t="s">
        <v>90</v>
      </c>
      <c r="AG33" s="112">
        <v>49980466</v>
      </c>
      <c r="AH33" s="49">
        <f t="shared" si="9"/>
        <v>1090</v>
      </c>
      <c r="AI33" s="50">
        <f t="shared" si="8"/>
        <v>188.90814558058926</v>
      </c>
      <c r="AJ33" s="95">
        <v>0</v>
      </c>
      <c r="AK33" s="95">
        <v>0</v>
      </c>
      <c r="AL33" s="95">
        <v>1</v>
      </c>
      <c r="AM33" s="95">
        <v>1</v>
      </c>
      <c r="AN33" s="95">
        <v>1</v>
      </c>
      <c r="AO33" s="95">
        <v>0.3</v>
      </c>
      <c r="AP33" s="107">
        <v>11232916</v>
      </c>
      <c r="AQ33" s="107">
        <f t="shared" si="1"/>
        <v>100</v>
      </c>
      <c r="AR33" s="51"/>
      <c r="AS33" s="52" t="s">
        <v>113</v>
      </c>
      <c r="AY33" s="97"/>
    </row>
    <row r="34" spans="2:51" x14ac:dyDescent="0.25">
      <c r="B34" s="40">
        <v>2.9583333333333299</v>
      </c>
      <c r="C34" s="40">
        <v>1</v>
      </c>
      <c r="D34" s="102">
        <v>5</v>
      </c>
      <c r="E34" s="41">
        <f t="shared" si="0"/>
        <v>3.5211267605633805</v>
      </c>
      <c r="F34" s="126">
        <v>83</v>
      </c>
      <c r="G34" s="41">
        <f t="shared" si="2"/>
        <v>58.450704225352112</v>
      </c>
      <c r="H34" s="42" t="s">
        <v>88</v>
      </c>
      <c r="I34" s="42">
        <f t="shared" si="3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3">
        <v>125</v>
      </c>
      <c r="P34" s="103">
        <v>130</v>
      </c>
      <c r="Q34" s="103">
        <v>16683432</v>
      </c>
      <c r="R34" s="46">
        <f t="shared" si="4"/>
        <v>5670</v>
      </c>
      <c r="S34" s="47">
        <f t="shared" si="5"/>
        <v>136.08000000000001</v>
      </c>
      <c r="T34" s="47">
        <f t="shared" si="6"/>
        <v>5.67</v>
      </c>
      <c r="U34" s="104">
        <v>4.2</v>
      </c>
      <c r="V34" s="104">
        <f t="shared" si="7"/>
        <v>4.2</v>
      </c>
      <c r="W34" s="105" t="s">
        <v>131</v>
      </c>
      <c r="X34" s="107">
        <v>0</v>
      </c>
      <c r="Y34" s="107">
        <v>0</v>
      </c>
      <c r="Z34" s="107">
        <v>1187</v>
      </c>
      <c r="AA34" s="107">
        <v>1185</v>
      </c>
      <c r="AB34" s="107">
        <v>1188</v>
      </c>
      <c r="AC34" s="48" t="s">
        <v>90</v>
      </c>
      <c r="AD34" s="48" t="s">
        <v>90</v>
      </c>
      <c r="AE34" s="48" t="s">
        <v>90</v>
      </c>
      <c r="AF34" s="106" t="s">
        <v>90</v>
      </c>
      <c r="AG34" s="112">
        <v>49981586</v>
      </c>
      <c r="AH34" s="49">
        <f t="shared" si="9"/>
        <v>1120</v>
      </c>
      <c r="AI34" s="50">
        <f t="shared" si="8"/>
        <v>197.53086419753086</v>
      </c>
      <c r="AJ34" s="95">
        <v>0</v>
      </c>
      <c r="AK34" s="95">
        <v>0</v>
      </c>
      <c r="AL34" s="95">
        <v>1</v>
      </c>
      <c r="AM34" s="95">
        <v>1</v>
      </c>
      <c r="AN34" s="95">
        <v>1</v>
      </c>
      <c r="AO34" s="95">
        <v>0.3</v>
      </c>
      <c r="AP34" s="107">
        <v>11233046</v>
      </c>
      <c r="AQ34" s="107">
        <f t="shared" si="1"/>
        <v>130</v>
      </c>
      <c r="AR34" s="51"/>
      <c r="AS34" s="52" t="s">
        <v>113</v>
      </c>
      <c r="AV34" s="56" t="s">
        <v>119</v>
      </c>
      <c r="AW34" s="62" t="s">
        <v>30</v>
      </c>
      <c r="AY34" s="97"/>
    </row>
    <row r="35" spans="2:51" x14ac:dyDescent="0.25">
      <c r="B35" s="89"/>
      <c r="C35" s="90"/>
      <c r="D35" s="89"/>
      <c r="E35" s="92"/>
      <c r="F35" s="92"/>
      <c r="G35" s="93"/>
      <c r="H35" s="91"/>
      <c r="I35" s="92"/>
      <c r="J35" s="92"/>
      <c r="K35" s="93"/>
      <c r="L35" s="203" t="s">
        <v>120</v>
      </c>
      <c r="M35" s="204"/>
      <c r="N35" s="205"/>
      <c r="O35" s="63"/>
      <c r="P35" s="111"/>
      <c r="Q35" s="111"/>
      <c r="R35" s="64">
        <f>SUM(R11:R34)</f>
        <v>136169</v>
      </c>
      <c r="S35" s="65">
        <f>AVERAGE(S11:S34)</f>
        <v>136.16900000000001</v>
      </c>
      <c r="T35" s="65">
        <f>SUM(T11:T34)</f>
        <v>136.16899999999998</v>
      </c>
      <c r="U35" s="91"/>
      <c r="V35" s="91"/>
      <c r="W35" s="57"/>
      <c r="X35" s="85"/>
      <c r="Y35" s="86"/>
      <c r="Z35" s="86"/>
      <c r="AA35" s="86"/>
      <c r="AB35" s="87"/>
      <c r="AC35" s="85"/>
      <c r="AD35" s="86"/>
      <c r="AE35" s="87"/>
      <c r="AF35" s="88"/>
      <c r="AG35" s="66">
        <f>AG34-AG10</f>
        <v>27258</v>
      </c>
      <c r="AH35" s="67">
        <f>SUM(AH11:AH34)</f>
        <v>27258</v>
      </c>
      <c r="AI35" s="68">
        <f>$AH$35/$T35</f>
        <v>200.17772033282174</v>
      </c>
      <c r="AJ35" s="95"/>
      <c r="AK35" s="95"/>
      <c r="AL35" s="95"/>
      <c r="AM35" s="95"/>
      <c r="AN35" s="95"/>
      <c r="AO35" s="69"/>
      <c r="AP35" s="70">
        <f>AP34-AP10</f>
        <v>2798</v>
      </c>
      <c r="AQ35" s="71">
        <f>SUM(AQ11:AQ34)</f>
        <v>2798</v>
      </c>
      <c r="AR35" s="72">
        <f>AVERAGE(AR11:AR34)</f>
        <v>1.125</v>
      </c>
      <c r="AS35" s="69"/>
      <c r="AV35" s="73" t="s">
        <v>30</v>
      </c>
      <c r="AW35" s="73">
        <v>1</v>
      </c>
      <c r="AY35" s="97"/>
    </row>
    <row r="36" spans="2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6"/>
      <c r="M36" s="96"/>
      <c r="N36" s="96"/>
      <c r="O36" s="96"/>
      <c r="P36" s="96"/>
      <c r="Q36" s="96"/>
      <c r="R36" s="96"/>
      <c r="S36" s="96"/>
      <c r="T36" s="96"/>
      <c r="U36" s="77"/>
      <c r="V36" s="77"/>
      <c r="W36" s="96"/>
      <c r="X36" s="96"/>
      <c r="Y36" s="96"/>
      <c r="Z36" s="98"/>
      <c r="AA36" s="96"/>
      <c r="AB36" s="96"/>
      <c r="AC36" s="96"/>
      <c r="AD36" s="96"/>
      <c r="AE36" s="96"/>
      <c r="AH36" s="78"/>
      <c r="AM36" s="96"/>
      <c r="AN36" s="96"/>
      <c r="AO36" s="96"/>
      <c r="AP36" s="96"/>
      <c r="AQ36" s="96"/>
      <c r="AR36" s="96"/>
      <c r="AV36" s="73" t="s">
        <v>121</v>
      </c>
      <c r="AW36" s="73">
        <v>41.67</v>
      </c>
      <c r="AY36" s="97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98"/>
      <c r="X37" s="98"/>
      <c r="Y37" s="98"/>
      <c r="Z37" s="98"/>
      <c r="AA37" s="98"/>
      <c r="AB37" s="98"/>
      <c r="AC37" s="98"/>
      <c r="AD37" s="98"/>
      <c r="AE37" s="98"/>
      <c r="AM37" s="20"/>
      <c r="AN37" s="96"/>
      <c r="AO37" s="96"/>
      <c r="AP37" s="96"/>
      <c r="AQ37" s="96"/>
      <c r="AR37" s="98"/>
      <c r="AV37" s="73" t="s">
        <v>123</v>
      </c>
      <c r="AW37" s="73">
        <v>11.574999999999999</v>
      </c>
      <c r="AY37" s="97"/>
    </row>
    <row r="38" spans="2:51" x14ac:dyDescent="0.25">
      <c r="B38" s="82" t="s">
        <v>128</v>
      </c>
      <c r="C38" s="99"/>
      <c r="D38" s="99"/>
      <c r="E38" s="99"/>
      <c r="F38" s="99"/>
      <c r="G38" s="99"/>
      <c r="H38" s="99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83"/>
      <c r="T38" s="83"/>
      <c r="U38" s="83"/>
      <c r="V38" s="83"/>
      <c r="W38" s="98"/>
      <c r="X38" s="98"/>
      <c r="Y38" s="98"/>
      <c r="Z38" s="98"/>
      <c r="AA38" s="98"/>
      <c r="AB38" s="98"/>
      <c r="AC38" s="98"/>
      <c r="AD38" s="98"/>
      <c r="AE38" s="98"/>
      <c r="AM38" s="20"/>
      <c r="AN38" s="96"/>
      <c r="AO38" s="96"/>
      <c r="AP38" s="96"/>
      <c r="AQ38" s="96"/>
      <c r="AR38" s="98"/>
      <c r="AV38" s="73"/>
      <c r="AW38" s="73"/>
      <c r="AY38" s="97"/>
    </row>
    <row r="39" spans="2:51" x14ac:dyDescent="0.25">
      <c r="B39" s="123" t="s">
        <v>133</v>
      </c>
      <c r="C39" s="99"/>
      <c r="D39" s="99"/>
      <c r="E39" s="99"/>
      <c r="F39" s="99"/>
      <c r="G39" s="99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3"/>
      <c r="T39" s="83"/>
      <c r="U39" s="83"/>
      <c r="V39" s="83"/>
      <c r="W39" s="98"/>
      <c r="X39" s="98"/>
      <c r="Y39" s="98"/>
      <c r="Z39" s="98"/>
      <c r="AA39" s="98"/>
      <c r="AB39" s="98"/>
      <c r="AC39" s="98"/>
      <c r="AD39" s="98"/>
      <c r="AE39" s="98"/>
      <c r="AM39" s="20"/>
      <c r="AN39" s="96"/>
      <c r="AO39" s="96"/>
      <c r="AP39" s="96"/>
      <c r="AQ39" s="96"/>
      <c r="AR39" s="98"/>
      <c r="AV39" s="73"/>
      <c r="AW39" s="73"/>
      <c r="AY39" s="97"/>
    </row>
    <row r="40" spans="2:51" x14ac:dyDescent="0.25">
      <c r="B40" s="123" t="s">
        <v>174</v>
      </c>
      <c r="C40" s="99"/>
      <c r="D40" s="99"/>
      <c r="E40" s="99"/>
      <c r="F40" s="99"/>
      <c r="G40" s="99"/>
      <c r="H40" s="9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83"/>
      <c r="T40" s="83"/>
      <c r="U40" s="83"/>
      <c r="V40" s="83"/>
      <c r="W40" s="98"/>
      <c r="X40" s="98"/>
      <c r="Y40" s="98"/>
      <c r="Z40" s="98"/>
      <c r="AA40" s="98"/>
      <c r="AB40" s="98"/>
      <c r="AC40" s="98"/>
      <c r="AD40" s="98"/>
      <c r="AE40" s="98"/>
      <c r="AM40" s="20"/>
      <c r="AN40" s="96"/>
      <c r="AO40" s="96"/>
      <c r="AP40" s="96"/>
      <c r="AQ40" s="96"/>
      <c r="AR40" s="98"/>
      <c r="AV40" s="73"/>
      <c r="AW40" s="73"/>
      <c r="AY40" s="97"/>
    </row>
    <row r="41" spans="2:51" x14ac:dyDescent="0.25">
      <c r="B41" s="160" t="s">
        <v>172</v>
      </c>
      <c r="C41" s="161"/>
      <c r="D41" s="161"/>
      <c r="E41" s="161"/>
      <c r="F41" s="161"/>
      <c r="G41" s="161"/>
      <c r="H41" s="161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3"/>
      <c r="T41" s="163"/>
      <c r="U41" s="163"/>
      <c r="V41" s="133"/>
      <c r="W41" s="98"/>
      <c r="X41" s="98"/>
      <c r="Y41" s="98"/>
      <c r="Z41" s="98"/>
      <c r="AA41" s="98"/>
      <c r="AB41" s="98"/>
      <c r="AC41" s="98"/>
      <c r="AD41" s="98"/>
      <c r="AE41" s="98"/>
      <c r="AM41" s="20"/>
      <c r="AN41" s="96"/>
      <c r="AO41" s="96"/>
      <c r="AP41" s="96"/>
      <c r="AQ41" s="96"/>
      <c r="AR41" s="98"/>
      <c r="AV41" s="73"/>
      <c r="AW41" s="73"/>
      <c r="AY41" s="97"/>
    </row>
    <row r="42" spans="2:51" x14ac:dyDescent="0.25">
      <c r="B42" s="129" t="s">
        <v>177</v>
      </c>
      <c r="C42" s="99"/>
      <c r="D42" s="99"/>
      <c r="E42" s="99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83"/>
      <c r="T42" s="83"/>
      <c r="U42" s="83"/>
      <c r="V42" s="83"/>
      <c r="W42" s="98"/>
      <c r="X42" s="98"/>
      <c r="Y42" s="98"/>
      <c r="Z42" s="98"/>
      <c r="AA42" s="98"/>
      <c r="AB42" s="98"/>
      <c r="AC42" s="98"/>
      <c r="AD42" s="98"/>
      <c r="AE42" s="98"/>
      <c r="AM42" s="20"/>
      <c r="AN42" s="96"/>
      <c r="AO42" s="96"/>
      <c r="AP42" s="96"/>
      <c r="AQ42" s="96"/>
      <c r="AR42" s="98"/>
      <c r="AV42" s="73"/>
      <c r="AW42" s="73"/>
      <c r="AY42" s="97"/>
    </row>
    <row r="43" spans="2:51" x14ac:dyDescent="0.25">
      <c r="B43" s="123" t="s">
        <v>134</v>
      </c>
      <c r="C43" s="99"/>
      <c r="D43" s="99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3"/>
      <c r="T43" s="83"/>
      <c r="U43" s="83"/>
      <c r="V43" s="83"/>
      <c r="W43" s="98"/>
      <c r="X43" s="98"/>
      <c r="Y43" s="98"/>
      <c r="Z43" s="98"/>
      <c r="AA43" s="98"/>
      <c r="AB43" s="98"/>
      <c r="AC43" s="98"/>
      <c r="AD43" s="98"/>
      <c r="AE43" s="98"/>
      <c r="AM43" s="20"/>
      <c r="AN43" s="96"/>
      <c r="AO43" s="96"/>
      <c r="AP43" s="96"/>
      <c r="AQ43" s="96"/>
      <c r="AR43" s="98"/>
      <c r="AV43" s="113"/>
      <c r="AW43" s="113"/>
      <c r="AY43" s="97"/>
    </row>
    <row r="44" spans="2:51" x14ac:dyDescent="0.25">
      <c r="B44" s="81" t="s">
        <v>178</v>
      </c>
      <c r="C44" s="99"/>
      <c r="D44" s="99"/>
      <c r="E44" s="99"/>
      <c r="F44" s="139"/>
      <c r="G44" s="139"/>
      <c r="H44" s="99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83"/>
      <c r="T44" s="83"/>
      <c r="U44" s="83"/>
      <c r="V44" s="83"/>
      <c r="W44" s="98"/>
      <c r="X44" s="98"/>
      <c r="Y44" s="98"/>
      <c r="Z44" s="98"/>
      <c r="AA44" s="98"/>
      <c r="AB44" s="98"/>
      <c r="AC44" s="98"/>
      <c r="AD44" s="98"/>
      <c r="AE44" s="98"/>
      <c r="AM44" s="20"/>
      <c r="AN44" s="96"/>
      <c r="AO44" s="96"/>
      <c r="AP44" s="96"/>
      <c r="AQ44" s="96"/>
      <c r="AR44" s="98"/>
      <c r="AV44" s="113"/>
      <c r="AW44" s="113"/>
      <c r="AY44" s="97"/>
    </row>
    <row r="45" spans="2:51" x14ac:dyDescent="0.25">
      <c r="B45" s="123" t="s">
        <v>135</v>
      </c>
      <c r="C45" s="139"/>
      <c r="D45" s="139"/>
      <c r="E45" s="139"/>
      <c r="F45" s="139"/>
      <c r="G45" s="139"/>
      <c r="H45" s="99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83"/>
      <c r="T45" s="83"/>
      <c r="U45" s="83"/>
      <c r="V45" s="83"/>
      <c r="W45" s="98"/>
      <c r="X45" s="98"/>
      <c r="Y45" s="98"/>
      <c r="Z45" s="98"/>
      <c r="AA45" s="98"/>
      <c r="AB45" s="98"/>
      <c r="AC45" s="98"/>
      <c r="AD45" s="98"/>
      <c r="AE45" s="98"/>
      <c r="AM45" s="20"/>
      <c r="AN45" s="96"/>
      <c r="AO45" s="96"/>
      <c r="AP45" s="96"/>
      <c r="AQ45" s="96"/>
      <c r="AR45" s="98"/>
      <c r="AV45" s="113"/>
      <c r="AW45" s="113"/>
      <c r="AY45" s="97"/>
    </row>
    <row r="46" spans="2:51" x14ac:dyDescent="0.25">
      <c r="B46" s="114" t="s">
        <v>167</v>
      </c>
      <c r="C46" s="139"/>
      <c r="D46" s="139"/>
      <c r="E46" s="139"/>
      <c r="F46" s="139"/>
      <c r="G46" s="139"/>
      <c r="H46" s="139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83"/>
      <c r="T46" s="83"/>
      <c r="U46" s="83"/>
      <c r="V46" s="83"/>
      <c r="W46" s="98"/>
      <c r="X46" s="98"/>
      <c r="Y46" s="98"/>
      <c r="Z46" s="98"/>
      <c r="AA46" s="98"/>
      <c r="AB46" s="98"/>
      <c r="AC46" s="98"/>
      <c r="AD46" s="98"/>
      <c r="AE46" s="98"/>
      <c r="AM46" s="20"/>
      <c r="AN46" s="96"/>
      <c r="AO46" s="96"/>
      <c r="AP46" s="96"/>
      <c r="AQ46" s="96"/>
      <c r="AR46" s="98"/>
      <c r="AV46" s="113"/>
      <c r="AW46" s="113"/>
      <c r="AY46" s="97"/>
    </row>
    <row r="47" spans="2:51" x14ac:dyDescent="0.25">
      <c r="B47" s="123" t="s">
        <v>179</v>
      </c>
      <c r="C47" s="139"/>
      <c r="D47" s="139"/>
      <c r="E47" s="139"/>
      <c r="F47" s="139"/>
      <c r="G47" s="139"/>
      <c r="H47" s="139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3"/>
      <c r="T47" s="83"/>
      <c r="U47" s="83"/>
      <c r="V47" s="83"/>
      <c r="W47" s="98"/>
      <c r="X47" s="98"/>
      <c r="Y47" s="98"/>
      <c r="Z47" s="98"/>
      <c r="AA47" s="98"/>
      <c r="AB47" s="98"/>
      <c r="AC47" s="98"/>
      <c r="AD47" s="98"/>
      <c r="AE47" s="98"/>
      <c r="AM47" s="20"/>
      <c r="AN47" s="96"/>
      <c r="AO47" s="96"/>
      <c r="AP47" s="96"/>
      <c r="AQ47" s="96"/>
      <c r="AR47" s="98"/>
      <c r="AV47" s="113"/>
      <c r="AW47" s="113"/>
      <c r="AY47" s="97"/>
    </row>
    <row r="48" spans="2:51" x14ac:dyDescent="0.25">
      <c r="B48" s="123" t="s">
        <v>142</v>
      </c>
      <c r="C48" s="99"/>
      <c r="D48" s="99"/>
      <c r="E48" s="99"/>
      <c r="F48" s="99"/>
      <c r="G48" s="99"/>
      <c r="H48" s="99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83"/>
      <c r="T48" s="83"/>
      <c r="U48" s="83"/>
      <c r="V48" s="83"/>
      <c r="W48" s="98"/>
      <c r="X48" s="98"/>
      <c r="Y48" s="98"/>
      <c r="Z48" s="98"/>
      <c r="AA48" s="98"/>
      <c r="AB48" s="98"/>
      <c r="AC48" s="98"/>
      <c r="AD48" s="98"/>
      <c r="AE48" s="98"/>
      <c r="AM48" s="20"/>
      <c r="AN48" s="96"/>
      <c r="AO48" s="96"/>
      <c r="AP48" s="96"/>
      <c r="AQ48" s="96"/>
      <c r="AR48" s="98"/>
      <c r="AV48" s="113"/>
      <c r="AW48" s="113"/>
      <c r="AY48" s="97"/>
    </row>
    <row r="49" spans="2:51" x14ac:dyDescent="0.25">
      <c r="B49" s="123" t="s">
        <v>145</v>
      </c>
      <c r="C49" s="99"/>
      <c r="D49" s="99"/>
      <c r="E49" s="99"/>
      <c r="F49" s="99"/>
      <c r="G49" s="99"/>
      <c r="H49" s="99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83"/>
      <c r="T49" s="83"/>
      <c r="U49" s="83"/>
      <c r="V49" s="83"/>
      <c r="W49" s="98"/>
      <c r="X49" s="98"/>
      <c r="Y49" s="98"/>
      <c r="Z49" s="98"/>
      <c r="AA49" s="98"/>
      <c r="AB49" s="98"/>
      <c r="AC49" s="98"/>
      <c r="AD49" s="98"/>
      <c r="AE49" s="98"/>
      <c r="AM49" s="20"/>
      <c r="AN49" s="96"/>
      <c r="AO49" s="96"/>
      <c r="AP49" s="96"/>
      <c r="AQ49" s="96"/>
      <c r="AR49" s="98"/>
      <c r="AV49" s="113"/>
      <c r="AW49" s="113"/>
      <c r="AY49" s="97"/>
    </row>
    <row r="50" spans="2:51" x14ac:dyDescent="0.25">
      <c r="B50" s="123" t="s">
        <v>146</v>
      </c>
      <c r="C50" s="99"/>
      <c r="D50" s="99"/>
      <c r="E50" s="99"/>
      <c r="F50" s="99"/>
      <c r="G50" s="99"/>
      <c r="H50" s="99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83"/>
      <c r="T50" s="83"/>
      <c r="U50" s="83"/>
      <c r="V50" s="83"/>
      <c r="W50" s="98"/>
      <c r="X50" s="98"/>
      <c r="Y50" s="98"/>
      <c r="Z50" s="98"/>
      <c r="AA50" s="98"/>
      <c r="AB50" s="98"/>
      <c r="AC50" s="98"/>
      <c r="AD50" s="98"/>
      <c r="AE50" s="98"/>
      <c r="AM50" s="20"/>
      <c r="AN50" s="96"/>
      <c r="AO50" s="96"/>
      <c r="AP50" s="96"/>
      <c r="AQ50" s="96"/>
      <c r="AR50" s="98"/>
      <c r="AV50" s="113"/>
      <c r="AW50" s="113"/>
      <c r="AY50" s="97"/>
    </row>
    <row r="51" spans="2:51" x14ac:dyDescent="0.25">
      <c r="B51" s="123" t="s">
        <v>147</v>
      </c>
      <c r="C51" s="99"/>
      <c r="D51" s="99"/>
      <c r="E51" s="99"/>
      <c r="F51" s="99"/>
      <c r="G51" s="99"/>
      <c r="H51" s="99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3"/>
      <c r="T51" s="83"/>
      <c r="U51" s="83"/>
      <c r="V51" s="83"/>
      <c r="W51" s="98"/>
      <c r="X51" s="98"/>
      <c r="Y51" s="98"/>
      <c r="Z51" s="98"/>
      <c r="AA51" s="98"/>
      <c r="AB51" s="98"/>
      <c r="AC51" s="98"/>
      <c r="AD51" s="98"/>
      <c r="AE51" s="98"/>
      <c r="AM51" s="20"/>
      <c r="AN51" s="96"/>
      <c r="AO51" s="96"/>
      <c r="AP51" s="96"/>
      <c r="AQ51" s="96"/>
      <c r="AR51" s="98"/>
      <c r="AV51" s="113"/>
      <c r="AW51" s="113"/>
      <c r="AY51" s="97"/>
    </row>
    <row r="52" spans="2:51" x14ac:dyDescent="0.25">
      <c r="B52" s="114" t="s">
        <v>150</v>
      </c>
      <c r="C52" s="99"/>
      <c r="D52" s="99"/>
      <c r="E52" s="99"/>
      <c r="F52" s="99"/>
      <c r="G52" s="99"/>
      <c r="H52" s="99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83"/>
      <c r="T52" s="83"/>
      <c r="U52" s="83"/>
      <c r="V52" s="83"/>
      <c r="W52" s="98"/>
      <c r="X52" s="98"/>
      <c r="Y52" s="98"/>
      <c r="Z52" s="98"/>
      <c r="AA52" s="98"/>
      <c r="AB52" s="98"/>
      <c r="AC52" s="98"/>
      <c r="AD52" s="98"/>
      <c r="AE52" s="98"/>
      <c r="AM52" s="20"/>
      <c r="AN52" s="96"/>
      <c r="AO52" s="96"/>
      <c r="AP52" s="96"/>
      <c r="AQ52" s="96"/>
      <c r="AR52" s="98"/>
      <c r="AV52" s="113"/>
      <c r="AW52" s="113"/>
      <c r="AY52" s="97"/>
    </row>
    <row r="53" spans="2:51" x14ac:dyDescent="0.25">
      <c r="B53" s="123" t="s">
        <v>155</v>
      </c>
      <c r="C53" s="99"/>
      <c r="D53" s="99"/>
      <c r="E53" s="99"/>
      <c r="F53" s="99"/>
      <c r="G53" s="99"/>
      <c r="H53" s="99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33"/>
      <c r="T53" s="83"/>
      <c r="U53" s="83"/>
      <c r="V53" s="83"/>
      <c r="W53" s="98"/>
      <c r="X53" s="98"/>
      <c r="Y53" s="98"/>
      <c r="Z53" s="98"/>
      <c r="AA53" s="98"/>
      <c r="AB53" s="98"/>
      <c r="AC53" s="98"/>
      <c r="AD53" s="98"/>
      <c r="AE53" s="98"/>
      <c r="AM53" s="20"/>
      <c r="AN53" s="96"/>
      <c r="AO53" s="96"/>
      <c r="AP53" s="96"/>
      <c r="AQ53" s="96"/>
      <c r="AR53" s="98"/>
      <c r="AV53" s="113"/>
      <c r="AW53" s="113"/>
      <c r="AY53" s="97"/>
    </row>
    <row r="54" spans="2:51" x14ac:dyDescent="0.25">
      <c r="B54" s="114" t="s">
        <v>149</v>
      </c>
      <c r="C54" s="99"/>
      <c r="D54" s="99"/>
      <c r="E54" s="99"/>
      <c r="F54" s="99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32"/>
      <c r="T54" s="83"/>
      <c r="U54" s="83"/>
      <c r="V54" s="83"/>
      <c r="W54" s="98"/>
      <c r="X54" s="98"/>
      <c r="Y54" s="98"/>
      <c r="Z54" s="98"/>
      <c r="AA54" s="98"/>
      <c r="AB54" s="98"/>
      <c r="AC54" s="98"/>
      <c r="AD54" s="98"/>
      <c r="AE54" s="98"/>
      <c r="AM54" s="20"/>
      <c r="AN54" s="96"/>
      <c r="AO54" s="96"/>
      <c r="AP54" s="96"/>
      <c r="AQ54" s="96"/>
      <c r="AR54" s="98"/>
      <c r="AV54" s="113"/>
      <c r="AW54" s="113"/>
      <c r="AY54" s="97"/>
    </row>
    <row r="55" spans="2:51" x14ac:dyDescent="0.25">
      <c r="B55" s="114"/>
      <c r="C55" s="99"/>
      <c r="D55" s="99"/>
      <c r="E55" s="99"/>
      <c r="F55" s="99"/>
      <c r="G55" s="99"/>
      <c r="H55" s="99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32"/>
      <c r="T55" s="83"/>
      <c r="U55" s="83"/>
      <c r="V55" s="83"/>
      <c r="W55" s="98"/>
      <c r="X55" s="98"/>
      <c r="Y55" s="98"/>
      <c r="Z55" s="98"/>
      <c r="AA55" s="98"/>
      <c r="AB55" s="98"/>
      <c r="AC55" s="98"/>
      <c r="AD55" s="98"/>
      <c r="AE55" s="98"/>
      <c r="AM55" s="20"/>
      <c r="AN55" s="96"/>
      <c r="AO55" s="96"/>
      <c r="AP55" s="96"/>
      <c r="AQ55" s="96"/>
      <c r="AR55" s="98"/>
      <c r="AV55" s="113"/>
      <c r="AW55" s="113"/>
      <c r="AY55" s="97"/>
    </row>
    <row r="56" spans="2:51" x14ac:dyDescent="0.25">
      <c r="B56" s="114"/>
      <c r="C56" s="99"/>
      <c r="D56" s="99"/>
      <c r="E56" s="99"/>
      <c r="F56" s="99"/>
      <c r="G56" s="99"/>
      <c r="H56" s="99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83"/>
      <c r="T56" s="83"/>
      <c r="U56" s="83"/>
      <c r="V56" s="83"/>
      <c r="W56" s="98"/>
      <c r="X56" s="98"/>
      <c r="Y56" s="98"/>
      <c r="Z56" s="98"/>
      <c r="AA56" s="98"/>
      <c r="AB56" s="98"/>
      <c r="AC56" s="98"/>
      <c r="AD56" s="98"/>
      <c r="AE56" s="98"/>
      <c r="AM56" s="20"/>
      <c r="AN56" s="96"/>
      <c r="AO56" s="96"/>
      <c r="AP56" s="96"/>
      <c r="AQ56" s="96"/>
      <c r="AR56" s="98"/>
      <c r="AV56" s="113"/>
      <c r="AW56" s="113"/>
      <c r="AY56" s="97"/>
    </row>
    <row r="57" spans="2:51" x14ac:dyDescent="0.25">
      <c r="B57" s="123"/>
      <c r="C57" s="99"/>
      <c r="D57" s="99"/>
      <c r="E57" s="99"/>
      <c r="F57" s="99"/>
      <c r="G57" s="99"/>
      <c r="H57" s="99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83"/>
      <c r="T57" s="83"/>
      <c r="U57" s="83"/>
      <c r="V57" s="83"/>
      <c r="W57" s="98"/>
      <c r="X57" s="98"/>
      <c r="Y57" s="98"/>
      <c r="Z57" s="98"/>
      <c r="AA57" s="98"/>
      <c r="AB57" s="98"/>
      <c r="AC57" s="98"/>
      <c r="AD57" s="98"/>
      <c r="AE57" s="98"/>
      <c r="AM57" s="20"/>
      <c r="AN57" s="96"/>
      <c r="AO57" s="96"/>
      <c r="AP57" s="96"/>
      <c r="AQ57" s="96"/>
      <c r="AR57" s="98"/>
      <c r="AV57" s="113"/>
      <c r="AW57" s="113"/>
      <c r="AY57" s="97"/>
    </row>
    <row r="58" spans="2:51" x14ac:dyDescent="0.25">
      <c r="B58" s="114"/>
      <c r="C58" s="99"/>
      <c r="D58" s="99"/>
      <c r="E58" s="99"/>
      <c r="F58" s="99"/>
      <c r="G58" s="99"/>
      <c r="H58" s="99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83"/>
      <c r="T58" s="83"/>
      <c r="U58" s="83"/>
      <c r="V58" s="83"/>
      <c r="W58" s="98"/>
      <c r="X58" s="98"/>
      <c r="Y58" s="98"/>
      <c r="Z58" s="98"/>
      <c r="AA58" s="98"/>
      <c r="AB58" s="98"/>
      <c r="AC58" s="98"/>
      <c r="AD58" s="98"/>
      <c r="AE58" s="98"/>
      <c r="AM58" s="20"/>
      <c r="AN58" s="96"/>
      <c r="AO58" s="96"/>
      <c r="AP58" s="96"/>
      <c r="AQ58" s="96"/>
      <c r="AR58" s="98"/>
      <c r="AV58" s="113"/>
      <c r="AW58" s="113"/>
      <c r="AY58" s="97"/>
    </row>
    <row r="59" spans="2:51" x14ac:dyDescent="0.25">
      <c r="B59" s="81"/>
      <c r="C59" s="99"/>
      <c r="D59" s="99"/>
      <c r="E59" s="99"/>
      <c r="F59" s="99"/>
      <c r="G59" s="99"/>
      <c r="H59" s="99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3"/>
      <c r="T59" s="83"/>
      <c r="U59" s="83"/>
      <c r="V59" s="83"/>
      <c r="W59" s="98"/>
      <c r="X59" s="98"/>
      <c r="Y59" s="98"/>
      <c r="Z59" s="98"/>
      <c r="AA59" s="98"/>
      <c r="AB59" s="98"/>
      <c r="AC59" s="98"/>
      <c r="AD59" s="98"/>
      <c r="AE59" s="98"/>
      <c r="AM59" s="20"/>
      <c r="AN59" s="96"/>
      <c r="AO59" s="96"/>
      <c r="AP59" s="96"/>
      <c r="AQ59" s="96"/>
      <c r="AR59" s="98"/>
      <c r="AV59" s="113"/>
      <c r="AW59" s="113"/>
      <c r="AY59" s="97"/>
    </row>
    <row r="60" spans="2:51" x14ac:dyDescent="0.25">
      <c r="B60" s="81"/>
      <c r="C60" s="99"/>
      <c r="D60" s="99"/>
      <c r="E60" s="99"/>
      <c r="F60" s="99"/>
      <c r="G60" s="99"/>
      <c r="H60" s="99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83"/>
      <c r="T60" s="83"/>
      <c r="U60" s="83"/>
      <c r="V60" s="83"/>
      <c r="W60" s="98"/>
      <c r="X60" s="98"/>
      <c r="Y60" s="98"/>
      <c r="Z60" s="98"/>
      <c r="AA60" s="98"/>
      <c r="AB60" s="98"/>
      <c r="AC60" s="98"/>
      <c r="AD60" s="98"/>
      <c r="AE60" s="98"/>
      <c r="AM60" s="20"/>
      <c r="AN60" s="96"/>
      <c r="AO60" s="96"/>
      <c r="AP60" s="96"/>
      <c r="AQ60" s="96"/>
      <c r="AR60" s="98"/>
      <c r="AV60" s="113"/>
      <c r="AW60" s="113"/>
      <c r="AY60" s="97"/>
    </row>
    <row r="61" spans="2:51" x14ac:dyDescent="0.25">
      <c r="B61" s="81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83"/>
      <c r="T61" s="83"/>
      <c r="U61" s="83"/>
      <c r="V61" s="83"/>
      <c r="W61" s="98"/>
      <c r="X61" s="98"/>
      <c r="Y61" s="98"/>
      <c r="Z61" s="98"/>
      <c r="AA61" s="98"/>
      <c r="AB61" s="98"/>
      <c r="AC61" s="98"/>
      <c r="AD61" s="98"/>
      <c r="AE61" s="98"/>
      <c r="AM61" s="20"/>
      <c r="AN61" s="96"/>
      <c r="AO61" s="96"/>
      <c r="AP61" s="96"/>
      <c r="AQ61" s="96"/>
      <c r="AR61" s="98"/>
      <c r="AV61" s="113"/>
      <c r="AW61" s="113"/>
      <c r="AY61" s="97"/>
    </row>
    <row r="62" spans="2:51" x14ac:dyDescent="0.25">
      <c r="B62" s="81"/>
      <c r="C62" s="99"/>
      <c r="D62" s="99"/>
      <c r="E62" s="99"/>
      <c r="F62" s="99"/>
      <c r="G62" s="99"/>
      <c r="H62" s="99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83"/>
      <c r="T62" s="83"/>
      <c r="U62" s="83"/>
      <c r="V62" s="83"/>
      <c r="W62" s="98"/>
      <c r="X62" s="98"/>
      <c r="Y62" s="98"/>
      <c r="Z62" s="98"/>
      <c r="AA62" s="98"/>
      <c r="AB62" s="98"/>
      <c r="AC62" s="98"/>
      <c r="AD62" s="98"/>
      <c r="AE62" s="98"/>
      <c r="AM62" s="20"/>
      <c r="AN62" s="96"/>
      <c r="AO62" s="96"/>
      <c r="AP62" s="96"/>
      <c r="AQ62" s="96"/>
      <c r="AR62" s="98"/>
      <c r="AV62" s="113"/>
      <c r="AW62" s="113"/>
      <c r="AY62" s="97"/>
    </row>
    <row r="63" spans="2:51" x14ac:dyDescent="0.25">
      <c r="B63" s="81"/>
      <c r="C63" s="99"/>
      <c r="D63" s="99"/>
      <c r="E63" s="99"/>
      <c r="F63" s="99"/>
      <c r="G63" s="99"/>
      <c r="H63" s="99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3"/>
      <c r="T63" s="83"/>
      <c r="U63" s="83"/>
      <c r="V63" s="83"/>
      <c r="W63" s="98"/>
      <c r="X63" s="98"/>
      <c r="Y63" s="98"/>
      <c r="Z63" s="98"/>
      <c r="AA63" s="98"/>
      <c r="AB63" s="98"/>
      <c r="AC63" s="98"/>
      <c r="AD63" s="98"/>
      <c r="AE63" s="98"/>
      <c r="AM63" s="20"/>
      <c r="AN63" s="96"/>
      <c r="AO63" s="96"/>
      <c r="AP63" s="96"/>
      <c r="AQ63" s="96"/>
      <c r="AR63" s="98"/>
      <c r="AV63" s="113"/>
      <c r="AW63" s="113"/>
      <c r="AY63" s="97"/>
    </row>
    <row r="64" spans="2:51" x14ac:dyDescent="0.25">
      <c r="B64" s="81"/>
      <c r="C64" s="99"/>
      <c r="D64" s="99"/>
      <c r="E64" s="99"/>
      <c r="F64" s="99"/>
      <c r="G64" s="99"/>
      <c r="H64" s="99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83"/>
      <c r="T64" s="83"/>
      <c r="U64" s="83"/>
      <c r="V64" s="83"/>
      <c r="W64" s="98"/>
      <c r="X64" s="98"/>
      <c r="Y64" s="98"/>
      <c r="Z64" s="98"/>
      <c r="AA64" s="98"/>
      <c r="AB64" s="98"/>
      <c r="AC64" s="98"/>
      <c r="AD64" s="98"/>
      <c r="AE64" s="98"/>
      <c r="AM64" s="20"/>
      <c r="AN64" s="96"/>
      <c r="AO64" s="96"/>
      <c r="AP64" s="96"/>
      <c r="AQ64" s="96"/>
      <c r="AR64" s="98"/>
      <c r="AV64" s="113"/>
      <c r="AW64" s="113"/>
      <c r="AY64" s="97"/>
    </row>
    <row r="65" spans="1:51" x14ac:dyDescent="0.25">
      <c r="B65" s="81"/>
      <c r="C65" s="99"/>
      <c r="D65" s="99"/>
      <c r="E65" s="99"/>
      <c r="F65" s="99"/>
      <c r="G65" s="99"/>
      <c r="H65" s="99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83"/>
      <c r="T65" s="83"/>
      <c r="U65" s="83"/>
      <c r="V65" s="83"/>
      <c r="W65" s="98"/>
      <c r="X65" s="98"/>
      <c r="Y65" s="98"/>
      <c r="Z65" s="98"/>
      <c r="AA65" s="98"/>
      <c r="AB65" s="98"/>
      <c r="AC65" s="98"/>
      <c r="AD65" s="98"/>
      <c r="AE65" s="98"/>
      <c r="AM65" s="20"/>
      <c r="AN65" s="96"/>
      <c r="AO65" s="96"/>
      <c r="AP65" s="96"/>
      <c r="AQ65" s="96"/>
      <c r="AR65" s="98"/>
      <c r="AV65" s="113"/>
      <c r="AW65" s="113"/>
      <c r="AY65" s="97"/>
    </row>
    <row r="66" spans="1:51" x14ac:dyDescent="0.25">
      <c r="B66" s="81"/>
      <c r="C66" s="99"/>
      <c r="D66" s="99"/>
      <c r="E66" s="99"/>
      <c r="F66" s="99"/>
      <c r="G66" s="99"/>
      <c r="H66" s="99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83"/>
      <c r="T66" s="83"/>
      <c r="U66" s="83"/>
      <c r="V66" s="83"/>
      <c r="W66" s="98"/>
      <c r="X66" s="98"/>
      <c r="Y66" s="98"/>
      <c r="Z66" s="98"/>
      <c r="AA66" s="98"/>
      <c r="AB66" s="98"/>
      <c r="AC66" s="98"/>
      <c r="AD66" s="98"/>
      <c r="AE66" s="98"/>
      <c r="AM66" s="20"/>
      <c r="AN66" s="96"/>
      <c r="AO66" s="96"/>
      <c r="AP66" s="96"/>
      <c r="AQ66" s="96"/>
      <c r="AR66" s="98"/>
      <c r="AV66" s="113"/>
      <c r="AW66" s="113"/>
      <c r="AY66" s="97"/>
    </row>
    <row r="67" spans="1:51" x14ac:dyDescent="0.25">
      <c r="B67" s="81"/>
      <c r="C67" s="99"/>
      <c r="D67" s="99"/>
      <c r="E67" s="99"/>
      <c r="F67" s="99"/>
      <c r="G67" s="99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3"/>
      <c r="T67" s="83"/>
      <c r="U67" s="83"/>
      <c r="V67" s="83"/>
      <c r="W67" s="98"/>
      <c r="X67" s="98"/>
      <c r="Y67" s="98"/>
      <c r="Z67" s="98"/>
      <c r="AA67" s="98"/>
      <c r="AB67" s="98"/>
      <c r="AC67" s="98"/>
      <c r="AD67" s="98"/>
      <c r="AE67" s="98"/>
      <c r="AM67" s="20"/>
      <c r="AN67" s="96"/>
      <c r="AO67" s="96"/>
      <c r="AP67" s="96"/>
      <c r="AQ67" s="96"/>
      <c r="AR67" s="98"/>
      <c r="AV67" s="113"/>
      <c r="AW67" s="113"/>
      <c r="AY67" s="97"/>
    </row>
    <row r="68" spans="1:51" x14ac:dyDescent="0.25">
      <c r="B68" s="81"/>
      <c r="C68" s="99"/>
      <c r="D68" s="99"/>
      <c r="E68" s="99"/>
      <c r="F68" s="99"/>
      <c r="G68" s="99"/>
      <c r="H68" s="99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83"/>
      <c r="T68" s="83"/>
      <c r="U68" s="83"/>
      <c r="V68" s="83"/>
      <c r="W68" s="98"/>
      <c r="X68" s="98"/>
      <c r="Y68" s="98"/>
      <c r="Z68" s="98"/>
      <c r="AA68" s="98"/>
      <c r="AB68" s="98"/>
      <c r="AC68" s="98"/>
      <c r="AD68" s="98"/>
      <c r="AE68" s="98"/>
      <c r="AM68" s="20"/>
      <c r="AN68" s="96"/>
      <c r="AO68" s="96"/>
      <c r="AP68" s="96"/>
      <c r="AQ68" s="96"/>
      <c r="AR68" s="98"/>
      <c r="AV68" s="113"/>
      <c r="AW68" s="113"/>
      <c r="AY68" s="97"/>
    </row>
    <row r="69" spans="1:51" x14ac:dyDescent="0.25">
      <c r="B69" s="130"/>
      <c r="C69" s="99"/>
      <c r="D69" s="99"/>
      <c r="E69" s="99"/>
      <c r="F69" s="99"/>
      <c r="G69" s="99"/>
      <c r="H69" s="99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83"/>
      <c r="T69" s="83"/>
      <c r="U69" s="83"/>
      <c r="V69" s="83"/>
      <c r="W69" s="98"/>
      <c r="X69" s="98"/>
      <c r="Y69" s="98"/>
      <c r="Z69" s="98"/>
      <c r="AA69" s="98"/>
      <c r="AB69" s="98"/>
      <c r="AC69" s="98"/>
      <c r="AD69" s="98"/>
      <c r="AE69" s="98"/>
      <c r="AM69" s="20"/>
      <c r="AN69" s="96"/>
      <c r="AO69" s="96"/>
      <c r="AP69" s="96"/>
      <c r="AQ69" s="96"/>
      <c r="AR69" s="98"/>
      <c r="AV69" s="113"/>
      <c r="AW69" s="113"/>
      <c r="AY69" s="97"/>
    </row>
    <row r="70" spans="1:51" x14ac:dyDescent="0.25">
      <c r="A70" s="98"/>
      <c r="B70" s="116"/>
      <c r="C70" s="115"/>
      <c r="D70" s="109"/>
      <c r="E70" s="115"/>
      <c r="F70" s="115"/>
      <c r="G70" s="99"/>
      <c r="H70" s="99"/>
      <c r="I70" s="99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1"/>
      <c r="U70" s="79"/>
      <c r="V70" s="79"/>
      <c r="AS70" s="94"/>
      <c r="AT70" s="94"/>
      <c r="AU70" s="94"/>
      <c r="AV70" s="94"/>
      <c r="AW70" s="94"/>
      <c r="AX70" s="94"/>
      <c r="AY70" s="94"/>
    </row>
    <row r="71" spans="1:51" x14ac:dyDescent="0.25">
      <c r="A71" s="98"/>
      <c r="B71" s="117"/>
      <c r="C71" s="118"/>
      <c r="D71" s="119"/>
      <c r="E71" s="118"/>
      <c r="F71" s="118"/>
      <c r="G71" s="118"/>
      <c r="H71" s="118"/>
      <c r="I71" s="118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2"/>
      <c r="AS71" s="94"/>
      <c r="AT71" s="94"/>
      <c r="AU71" s="94"/>
      <c r="AV71" s="94"/>
      <c r="AW71" s="94"/>
      <c r="AX71" s="94"/>
      <c r="AY71" s="94"/>
    </row>
    <row r="72" spans="1:51" x14ac:dyDescent="0.25">
      <c r="A72" s="98"/>
      <c r="B72" s="117"/>
      <c r="C72" s="118"/>
      <c r="D72" s="119"/>
      <c r="E72" s="118"/>
      <c r="F72" s="118"/>
      <c r="G72" s="118"/>
      <c r="H72" s="118"/>
      <c r="I72" s="118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/>
      <c r="U72" s="122"/>
      <c r="V72" s="122"/>
      <c r="AS72" s="94"/>
      <c r="AT72" s="94"/>
      <c r="AU72" s="94"/>
      <c r="AV72" s="94"/>
      <c r="AW72" s="94"/>
      <c r="AX72" s="94"/>
      <c r="AY72" s="94"/>
    </row>
    <row r="73" spans="1:51" x14ac:dyDescent="0.25">
      <c r="A73" s="98"/>
      <c r="B73" s="117"/>
      <c r="C73" s="118"/>
      <c r="D73" s="119"/>
      <c r="E73" s="118"/>
      <c r="F73" s="118"/>
      <c r="G73" s="118"/>
      <c r="H73" s="118"/>
      <c r="I73" s="118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/>
      <c r="U73" s="122"/>
      <c r="V73" s="122"/>
      <c r="AS73" s="94"/>
      <c r="AT73" s="94"/>
      <c r="AU73" s="94"/>
      <c r="AV73" s="94"/>
      <c r="AW73" s="94"/>
      <c r="AX73" s="94"/>
      <c r="AY73" s="94"/>
    </row>
    <row r="74" spans="1:51" x14ac:dyDescent="0.25">
      <c r="O74" s="12"/>
      <c r="P74" s="96"/>
      <c r="Q74" s="96"/>
      <c r="AS74" s="94"/>
      <c r="AT74" s="94"/>
      <c r="AU74" s="94"/>
      <c r="AV74" s="94"/>
      <c r="AW74" s="94"/>
      <c r="AX74" s="94"/>
      <c r="AY74" s="94"/>
    </row>
    <row r="75" spans="1:51" x14ac:dyDescent="0.25">
      <c r="O75" s="12"/>
      <c r="P75" s="96"/>
      <c r="Q75" s="96"/>
      <c r="AS75" s="94"/>
      <c r="AT75" s="94"/>
      <c r="AU75" s="94"/>
      <c r="AV75" s="94"/>
      <c r="AW75" s="94"/>
      <c r="AX75" s="94"/>
      <c r="AY75" s="94"/>
    </row>
    <row r="76" spans="1:51" x14ac:dyDescent="0.25">
      <c r="O76" s="12"/>
      <c r="P76" s="96"/>
      <c r="Q76" s="96"/>
      <c r="AS76" s="94"/>
      <c r="AT76" s="94"/>
      <c r="AU76" s="94"/>
      <c r="AV76" s="94"/>
      <c r="AW76" s="94"/>
      <c r="AX76" s="94"/>
      <c r="AY76" s="94"/>
    </row>
    <row r="77" spans="1:51" x14ac:dyDescent="0.25">
      <c r="O77" s="12"/>
      <c r="P77" s="96"/>
      <c r="Q77" s="96"/>
      <c r="R77" s="96"/>
      <c r="S77" s="96"/>
      <c r="AS77" s="94"/>
      <c r="AT77" s="94"/>
      <c r="AU77" s="94"/>
      <c r="AV77" s="94"/>
      <c r="AW77" s="94"/>
      <c r="AX77" s="94"/>
      <c r="AY77" s="94"/>
    </row>
    <row r="78" spans="1:51" x14ac:dyDescent="0.25">
      <c r="O78" s="12"/>
      <c r="P78" s="96"/>
      <c r="Q78" s="96"/>
      <c r="R78" s="96"/>
      <c r="S78" s="96"/>
      <c r="T78" s="96"/>
      <c r="AS78" s="94"/>
      <c r="AT78" s="94"/>
      <c r="AU78" s="94"/>
      <c r="AV78" s="94"/>
      <c r="AW78" s="94"/>
      <c r="AX78" s="94"/>
      <c r="AY78" s="94"/>
    </row>
    <row r="79" spans="1:51" x14ac:dyDescent="0.25">
      <c r="O79" s="12"/>
      <c r="P79" s="96"/>
      <c r="Q79" s="96"/>
      <c r="R79" s="96"/>
      <c r="S79" s="96"/>
      <c r="T79" s="96"/>
      <c r="AS79" s="94"/>
      <c r="AT79" s="94"/>
      <c r="AU79" s="94"/>
      <c r="AV79" s="94"/>
      <c r="AW79" s="94"/>
      <c r="AX79" s="94"/>
      <c r="AY79" s="94"/>
    </row>
    <row r="80" spans="1:51" x14ac:dyDescent="0.25">
      <c r="O80" s="12"/>
      <c r="P80" s="96"/>
      <c r="T80" s="96"/>
      <c r="AS80" s="94"/>
      <c r="AT80" s="94"/>
      <c r="AU80" s="94"/>
      <c r="AV80" s="94"/>
      <c r="AW80" s="94"/>
      <c r="AX80" s="94"/>
      <c r="AY80" s="94"/>
    </row>
    <row r="81" spans="15:51" x14ac:dyDescent="0.25">
      <c r="O81" s="96"/>
      <c r="Q81" s="96"/>
      <c r="R81" s="96"/>
      <c r="S81" s="96"/>
      <c r="AS81" s="94"/>
      <c r="AT81" s="94"/>
      <c r="AU81" s="94"/>
      <c r="AV81" s="94"/>
      <c r="AW81" s="94"/>
      <c r="AX81" s="94"/>
      <c r="AY81" s="94"/>
    </row>
    <row r="82" spans="15:51" x14ac:dyDescent="0.25">
      <c r="O82" s="12"/>
      <c r="P82" s="96"/>
      <c r="Q82" s="96"/>
      <c r="R82" s="96"/>
      <c r="S82" s="96"/>
      <c r="T82" s="96"/>
      <c r="AS82" s="94"/>
      <c r="AT82" s="94"/>
      <c r="AU82" s="94"/>
      <c r="AV82" s="94"/>
      <c r="AW82" s="94"/>
      <c r="AX82" s="94"/>
      <c r="AY82" s="94"/>
    </row>
    <row r="83" spans="15:51" x14ac:dyDescent="0.25">
      <c r="O83" s="12"/>
      <c r="P83" s="96"/>
      <c r="Q83" s="96"/>
      <c r="R83" s="96"/>
      <c r="S83" s="96"/>
      <c r="T83" s="96"/>
      <c r="U83" s="96"/>
      <c r="AS83" s="94"/>
      <c r="AT83" s="94"/>
      <c r="AU83" s="94"/>
      <c r="AV83" s="94"/>
      <c r="AW83" s="94"/>
      <c r="AX83" s="94"/>
      <c r="AY83" s="94"/>
    </row>
    <row r="84" spans="15:51" x14ac:dyDescent="0.25">
      <c r="O84" s="12"/>
      <c r="P84" s="96"/>
      <c r="T84" s="96"/>
      <c r="U84" s="96"/>
      <c r="AS84" s="94"/>
      <c r="AT84" s="94"/>
      <c r="AU84" s="94"/>
      <c r="AV84" s="94"/>
      <c r="AW84" s="94"/>
      <c r="AX84" s="94"/>
      <c r="AY84" s="94"/>
    </row>
    <row r="96" spans="15:51" x14ac:dyDescent="0.25">
      <c r="AS96" s="94"/>
      <c r="AT96" s="94"/>
      <c r="AU96" s="94"/>
      <c r="AV96" s="94"/>
      <c r="AW96" s="94"/>
      <c r="AX96" s="94"/>
      <c r="AY96" s="94"/>
    </row>
  </sheetData>
  <protectedRanges>
    <protectedRange sqref="S70:T73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N70:R73" name="Range2_12_1_6_1_1"/>
    <protectedRange sqref="L70:M73" name="Range2_2_12_1_7_1_1"/>
    <protectedRange sqref="AS11:AS15" name="Range1_4_1_1_1_1"/>
    <protectedRange sqref="J11:J15 J26:J34" name="Range1_1_2_1_10_1_1_1_1"/>
    <protectedRange sqref="S38:S40 S42:S69" name="Range2_12_3_1_1_1_1"/>
    <protectedRange sqref="D38:H38 N57:R69 N38:R40 N42:R52" name="Range2_12_1_3_1_1_1_1"/>
    <protectedRange sqref="I38:M38 E57:M69 E39:M40 F44:M44 E42:M43 E45:M52" name="Range2_2_12_1_6_1_1_1_1"/>
    <protectedRange sqref="D57:D69 D39:D40 D42:D43 D45:D52" name="Range2_1_1_1_1_11_1_1_1_1_1_1"/>
    <protectedRange sqref="C57:C69 C39:C40 C42:C43 C45:C52" name="Range2_1_2_1_1_1_1_1"/>
    <protectedRange sqref="C38" name="Range2_3_1_1_1_1_1"/>
    <protectedRange sqref="Q35" name="Range1_16_3_1_1_1_1_1_2"/>
    <protectedRange sqref="P35" name="Range1_16_3_1_1_2"/>
    <protectedRange sqref="V11:V34 X11:AB34" name="Range1_16_3_1_1_3"/>
    <protectedRange sqref="AR11 AR25:AR34" name="Range1_16_3_1_1_5"/>
    <protectedRange sqref="L6 D6 D8 O8:U8" name="Range1_16_3_1_1_7"/>
    <protectedRange sqref="J70:K73" name="Range2_2_12_1_4_1_1_1_1_1_1_1_1_1_1_1_1_1_1_1"/>
    <protectedRange sqref="I70:I73" name="Range2_2_12_1_7_1_1_2_2_1_2"/>
    <protectedRange sqref="F70:H73" name="Range2_2_12_1_3_1_2_1_1_1_1_2_1_1_1_1_1_1_1_1_1_1_1"/>
    <protectedRange sqref="E70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E44" name="Range2_2_12_1_6_1_1_1_1_2"/>
    <protectedRange sqref="D44" name="Range2_1_1_1_1_11_1_1_1_1_1_1_2"/>
    <protectedRange sqref="C44" name="Range2_1_2_1_1_1_1_1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12"/>
    <protectedRange sqref="N56:R56" name="Range2_12_1_3_1_1_1_1_2_1_2_2_2_2_2_2_2_2_2"/>
    <protectedRange sqref="I56:M56" name="Range2_2_12_1_6_1_1_1_1_3_1_2_2_2_3_2_2_2_2_2"/>
    <protectedRange sqref="E56:H56" name="Range2_2_12_1_6_1_1_1_1_2_2_1_2_2_2_2_2_2_2_2_2"/>
    <protectedRange sqref="D56" name="Range2_1_1_1_1_11_1_1_1_1_1_1_2_2_1_2_2_2_2_2_2_2_2_2"/>
    <protectedRange sqref="C56" name="Range2_1_2_1_1_1_1_1_2_1_2_1_2_2_2_2_2_2_2_2_2_2"/>
    <protectedRange sqref="N55:R55" name="Range2_12_1_3_1_1_1_1_2_1_2_2_2_2_2_2_2_2_2_2"/>
    <protectedRange sqref="I55:M55" name="Range2_2_12_1_6_1_1_1_1_3_1_2_2_2_3_2_2_2_2_2_2"/>
    <protectedRange sqref="E55:H55" name="Range2_2_12_1_6_1_1_1_1_2_2_1_2_2_2_2_2_2_2_2_2_2"/>
    <protectedRange sqref="D55" name="Range2_1_1_1_1_11_1_1_1_1_1_1_2_2_1_2_2_2_2_2_2_2_2_2_2"/>
    <protectedRange sqref="N54:R54" name="Range2_12_1_3_1_1_1_1_2_1_2_2_2_2_2_2_3_2_2_2_2_2_2"/>
    <protectedRange sqref="I54:M54" name="Range2_2_12_1_6_1_1_1_1_3_1_2_2_2_3_2_2_3_2_2_2_2_2_2"/>
    <protectedRange sqref="G54:H54" name="Range2_2_12_1_6_1_1_1_1_2_2_1_2_2_2_2_2_2_3_2_2_2_2_2_2"/>
    <protectedRange sqref="E54:F54" name="Range2_2_12_1_6_1_1_1_1_3_1_2_2_2_1_2_2_2_2_2_2_2_2_2_2_2_2_2"/>
    <protectedRange sqref="D54" name="Range2_1_1_1_1_11_1_1_1_1_1_1_3_1_2_2_2_1_2_2_2_2_2_2_2_2_2_2_2_2_2"/>
    <protectedRange sqref="N53:R53" name="Range2_12_1_3_1_1_1_1_2_1_2_2_2_2_2_2_3_2_2_2_2_2_2_2_2"/>
    <protectedRange sqref="I53:M53" name="Range2_2_12_1_6_1_1_1_1_3_1_2_2_2_3_2_2_3_2_2_2_2_2_2_2_2"/>
    <protectedRange sqref="G53:H53" name="Range2_2_12_1_6_1_1_1_1_2_2_1_2_2_2_2_2_2_3_2_2_2_2_2_2_2_2"/>
    <protectedRange sqref="E53:F53" name="Range2_2_12_1_6_1_1_1_1_3_1_2_2_2_1_2_2_2_2_2_2_2_2_2_2_2_2_2_2_2"/>
    <protectedRange sqref="D53" name="Range2_1_1_1_1_11_1_1_1_1_1_1_3_1_2_2_2_1_2_2_2_2_2_2_2_2_2_2_2_2_2_2_2"/>
    <protectedRange sqref="C55" name="Range2_1_2_1_1_1_1_1_2_1_2_1_2_2_2_2_2_2_2_2_2_2_2"/>
    <protectedRange sqref="C54" name="Range2_1_2_1_1_1_1_1_3_1_2_2_1_2_1_2_2_2_2_2_2_2_2_2_2_2_2_2_2"/>
    <protectedRange sqref="C53" name="Range2_1_2_1_1_1_1_1_3_1_2_2_1_2_1_2_2_2_2_2_2_2_2_2_2_2_2_2_2_2_2"/>
    <protectedRange sqref="S41" name="Range2_12_3_1_1_1_1_1"/>
    <protectedRange sqref="N41:R41" name="Range2_12_1_3_1_1_1_1_1"/>
    <protectedRange sqref="E41:M41" name="Range2_2_12_1_6_1_1_1_1_1"/>
    <protectedRange sqref="D41" name="Range2_1_1_1_1_11_1_1_1_1_1_1_1"/>
    <protectedRange sqref="C41" name="Range2_1_2_1_1_1_1_1_1"/>
    <protectedRange sqref="Q10" name="Range1_16_3_1_1_1_1_1_4_1_1"/>
    <protectedRange sqref="AG10" name="Range1_16_3_1_1_1_1_1_3_1"/>
    <protectedRange sqref="AP10" name="Range1_16_3_1_1_1_1_1_5_1"/>
    <protectedRange sqref="B48" name="Range2_12_5_1_1_1_2_1_1_1_1_1_1_1_1_1_1_1_2_1_2_1_1_1_1_1_1_1_1_1_2_1_1_1_1_1_1_1_1_1_1_1_1_1_1_1_1_1_1_1_1_1_1_1_1_1_1_1_1_1_1_1_1_1_1_1_1_1_1_1_1_1_1_1_2_1_1_1_1_1_1_1_1_1_2_1_2_1_1_1_1_1_2_1_1_1_1_1_1_1_1_2_1_1_1_1_1_1_1_1_2_1_1_1_1_1_2_1_1_1_1_1_2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077" priority="36" operator="containsText" text="N/A">
      <formula>NOT(ISERROR(SEARCH("N/A",X11)))</formula>
    </cfRule>
    <cfRule type="cellIs" dxfId="1076" priority="49" operator="equal">
      <formula>0</formula>
    </cfRule>
  </conditionalFormatting>
  <conditionalFormatting sqref="AC11:AE34 X11:Y34 AA11:AA34">
    <cfRule type="cellIs" dxfId="1075" priority="48" operator="greaterThanOrEqual">
      <formula>1185</formula>
    </cfRule>
  </conditionalFormatting>
  <conditionalFormatting sqref="AC11:AE34 X11:Y34 AA11:AA34">
    <cfRule type="cellIs" dxfId="1074" priority="47" operator="between">
      <formula>0.1</formula>
      <formula>1184</formula>
    </cfRule>
  </conditionalFormatting>
  <conditionalFormatting sqref="X8">
    <cfRule type="cellIs" dxfId="1073" priority="46" operator="equal">
      <formula>0</formula>
    </cfRule>
  </conditionalFormatting>
  <conditionalFormatting sqref="X8">
    <cfRule type="cellIs" dxfId="1072" priority="45" operator="greaterThan">
      <formula>1179</formula>
    </cfRule>
  </conditionalFormatting>
  <conditionalFormatting sqref="X8">
    <cfRule type="cellIs" dxfId="1071" priority="44" operator="greaterThan">
      <formula>99</formula>
    </cfRule>
  </conditionalFormatting>
  <conditionalFormatting sqref="X8">
    <cfRule type="cellIs" dxfId="1070" priority="43" operator="greaterThan">
      <formula>0.99</formula>
    </cfRule>
  </conditionalFormatting>
  <conditionalFormatting sqref="AB8">
    <cfRule type="cellIs" dxfId="1069" priority="42" operator="equal">
      <formula>0</formula>
    </cfRule>
  </conditionalFormatting>
  <conditionalFormatting sqref="AB8">
    <cfRule type="cellIs" dxfId="1068" priority="41" operator="greaterThan">
      <formula>1179</formula>
    </cfRule>
  </conditionalFormatting>
  <conditionalFormatting sqref="AB8">
    <cfRule type="cellIs" dxfId="1067" priority="40" operator="greaterThan">
      <formula>99</formula>
    </cfRule>
  </conditionalFormatting>
  <conditionalFormatting sqref="AB8">
    <cfRule type="cellIs" dxfId="1066" priority="39" operator="greaterThan">
      <formula>0.99</formula>
    </cfRule>
  </conditionalFormatting>
  <conditionalFormatting sqref="AH11:AH31">
    <cfRule type="cellIs" dxfId="1065" priority="37" operator="greaterThan">
      <formula>$AH$8</formula>
    </cfRule>
    <cfRule type="cellIs" dxfId="1064" priority="38" operator="greaterThan">
      <formula>$AH$8</formula>
    </cfRule>
  </conditionalFormatting>
  <conditionalFormatting sqref="AB11:AB34">
    <cfRule type="containsText" dxfId="1063" priority="32" operator="containsText" text="N/A">
      <formula>NOT(ISERROR(SEARCH("N/A",AB11)))</formula>
    </cfRule>
    <cfRule type="cellIs" dxfId="1062" priority="35" operator="equal">
      <formula>0</formula>
    </cfRule>
  </conditionalFormatting>
  <conditionalFormatting sqref="AB11:AB34">
    <cfRule type="cellIs" dxfId="1061" priority="34" operator="greaterThanOrEqual">
      <formula>1185</formula>
    </cfRule>
  </conditionalFormatting>
  <conditionalFormatting sqref="AB11:AB34">
    <cfRule type="cellIs" dxfId="1060" priority="33" operator="between">
      <formula>0.1</formula>
      <formula>1184</formula>
    </cfRule>
  </conditionalFormatting>
  <conditionalFormatting sqref="AO11:AO34 AN11:AN35">
    <cfRule type="cellIs" dxfId="1059" priority="31" operator="equal">
      <formula>0</formula>
    </cfRule>
  </conditionalFormatting>
  <conditionalFormatting sqref="AO11:AO34 AN11:AN35">
    <cfRule type="cellIs" dxfId="1058" priority="30" operator="greaterThan">
      <formula>1179</formula>
    </cfRule>
  </conditionalFormatting>
  <conditionalFormatting sqref="AO11:AO34 AN11:AN35">
    <cfRule type="cellIs" dxfId="1057" priority="29" operator="greaterThan">
      <formula>99</formula>
    </cfRule>
  </conditionalFormatting>
  <conditionalFormatting sqref="AO11:AO34 AN11:AN35">
    <cfRule type="cellIs" dxfId="1056" priority="28" operator="greaterThan">
      <formula>0.99</formula>
    </cfRule>
  </conditionalFormatting>
  <conditionalFormatting sqref="AQ11:AQ34">
    <cfRule type="cellIs" dxfId="1055" priority="27" operator="equal">
      <formula>0</formula>
    </cfRule>
  </conditionalFormatting>
  <conditionalFormatting sqref="AQ11:AQ34">
    <cfRule type="cellIs" dxfId="1054" priority="26" operator="greaterThan">
      <formula>1179</formula>
    </cfRule>
  </conditionalFormatting>
  <conditionalFormatting sqref="AQ11:AQ34">
    <cfRule type="cellIs" dxfId="1053" priority="25" operator="greaterThan">
      <formula>99</formula>
    </cfRule>
  </conditionalFormatting>
  <conditionalFormatting sqref="AQ11:AQ34">
    <cfRule type="cellIs" dxfId="1052" priority="24" operator="greaterThan">
      <formula>0.99</formula>
    </cfRule>
  </conditionalFormatting>
  <conditionalFormatting sqref="Z11:Z34">
    <cfRule type="containsText" dxfId="1051" priority="20" operator="containsText" text="N/A">
      <formula>NOT(ISERROR(SEARCH("N/A",Z11)))</formula>
    </cfRule>
    <cfRule type="cellIs" dxfId="1050" priority="23" operator="equal">
      <formula>0</formula>
    </cfRule>
  </conditionalFormatting>
  <conditionalFormatting sqref="Z11:Z34">
    <cfRule type="cellIs" dxfId="1049" priority="22" operator="greaterThanOrEqual">
      <formula>1185</formula>
    </cfRule>
  </conditionalFormatting>
  <conditionalFormatting sqref="Z11:Z34">
    <cfRule type="cellIs" dxfId="1048" priority="21" operator="between">
      <formula>0.1</formula>
      <formula>1184</formula>
    </cfRule>
  </conditionalFormatting>
  <conditionalFormatting sqref="AJ11:AN35">
    <cfRule type="cellIs" dxfId="1047" priority="19" operator="equal">
      <formula>0</formula>
    </cfRule>
  </conditionalFormatting>
  <conditionalFormatting sqref="AJ11:AN35">
    <cfRule type="cellIs" dxfId="1046" priority="18" operator="greaterThan">
      <formula>1179</formula>
    </cfRule>
  </conditionalFormatting>
  <conditionalFormatting sqref="AJ11:AN35">
    <cfRule type="cellIs" dxfId="1045" priority="17" operator="greaterThan">
      <formula>99</formula>
    </cfRule>
  </conditionalFormatting>
  <conditionalFormatting sqref="AJ11:AN35">
    <cfRule type="cellIs" dxfId="1044" priority="16" operator="greaterThan">
      <formula>0.99</formula>
    </cfRule>
  </conditionalFormatting>
  <conditionalFormatting sqref="AP11:AP34">
    <cfRule type="cellIs" dxfId="1043" priority="15" operator="equal">
      <formula>0</formula>
    </cfRule>
  </conditionalFormatting>
  <conditionalFormatting sqref="AP11:AP34">
    <cfRule type="cellIs" dxfId="1042" priority="14" operator="greaterThan">
      <formula>1179</formula>
    </cfRule>
  </conditionalFormatting>
  <conditionalFormatting sqref="AP11:AP34">
    <cfRule type="cellIs" dxfId="1041" priority="13" operator="greaterThan">
      <formula>99</formula>
    </cfRule>
  </conditionalFormatting>
  <conditionalFormatting sqref="AP11:AP34">
    <cfRule type="cellIs" dxfId="1040" priority="12" operator="greaterThan">
      <formula>0.99</formula>
    </cfRule>
  </conditionalFormatting>
  <conditionalFormatting sqref="AH32:AH34">
    <cfRule type="cellIs" dxfId="1039" priority="10" operator="greaterThan">
      <formula>$AH$8</formula>
    </cfRule>
    <cfRule type="cellIs" dxfId="1038" priority="11" operator="greaterThan">
      <formula>$AH$8</formula>
    </cfRule>
  </conditionalFormatting>
  <conditionalFormatting sqref="AI11:AI34">
    <cfRule type="cellIs" dxfId="1037" priority="9" operator="greaterThan">
      <formula>$AI$8</formula>
    </cfRule>
  </conditionalFormatting>
  <conditionalFormatting sqref="AL32:AN34 AL11:AL32 AK17:AK22 AK23:AL23">
    <cfRule type="cellIs" dxfId="1036" priority="8" operator="equal">
      <formula>0</formula>
    </cfRule>
  </conditionalFormatting>
  <conditionalFormatting sqref="AL32:AN34 AL11:AL32 AK17:AK22 AK23:AL23">
    <cfRule type="cellIs" dxfId="1035" priority="7" operator="greaterThan">
      <formula>1179</formula>
    </cfRule>
  </conditionalFormatting>
  <conditionalFormatting sqref="AL32:AN34 AL11:AL32 AK17:AK22 AK23:AL23">
    <cfRule type="cellIs" dxfId="1034" priority="6" operator="greaterThan">
      <formula>99</formula>
    </cfRule>
  </conditionalFormatting>
  <conditionalFormatting sqref="AL32:AN34 AL11:AL32 AK17:AK22 AK23:AL23">
    <cfRule type="cellIs" dxfId="1033" priority="5" operator="greaterThan">
      <formula>0.99</formula>
    </cfRule>
  </conditionalFormatting>
  <conditionalFormatting sqref="AM16:AM34">
    <cfRule type="cellIs" dxfId="1032" priority="4" operator="equal">
      <formula>0</formula>
    </cfRule>
  </conditionalFormatting>
  <conditionalFormatting sqref="AM16:AM34">
    <cfRule type="cellIs" dxfId="1031" priority="3" operator="greaterThan">
      <formula>1179</formula>
    </cfRule>
  </conditionalFormatting>
  <conditionalFormatting sqref="AM16:AM34">
    <cfRule type="cellIs" dxfId="1030" priority="2" operator="greaterThan">
      <formula>99</formula>
    </cfRule>
  </conditionalFormatting>
  <conditionalFormatting sqref="AM16:AM34">
    <cfRule type="cellIs" dxfId="102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25" right="0.25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SEPT 1</vt:lpstr>
      <vt:lpstr>SEPT 2</vt:lpstr>
      <vt:lpstr>SEPT 3</vt:lpstr>
      <vt:lpstr>SEPT 4</vt:lpstr>
      <vt:lpstr>SEPT 5</vt:lpstr>
      <vt:lpstr>SEPT 6</vt:lpstr>
      <vt:lpstr>SEPT 7</vt:lpstr>
      <vt:lpstr>SEPT 8</vt:lpstr>
      <vt:lpstr>SEPT 9</vt:lpstr>
      <vt:lpstr>SEPT 10</vt:lpstr>
      <vt:lpstr>SEPT 11</vt:lpstr>
      <vt:lpstr>SEPT 12</vt:lpstr>
      <vt:lpstr>SEPT 13</vt:lpstr>
      <vt:lpstr>SEPT 14</vt:lpstr>
      <vt:lpstr>SEPT 15</vt:lpstr>
      <vt:lpstr>SEPT 16</vt:lpstr>
      <vt:lpstr>SEPT 17</vt:lpstr>
      <vt:lpstr>SEPT 18</vt:lpstr>
      <vt:lpstr>SEPT 19</vt:lpstr>
      <vt:lpstr>SEPT 20</vt:lpstr>
      <vt:lpstr>SEPT 21</vt:lpstr>
      <vt:lpstr>SEPT 22</vt:lpstr>
      <vt:lpstr>SEPT 23</vt:lpstr>
      <vt:lpstr>SEPT 24</vt:lpstr>
      <vt:lpstr>SEPT 25</vt:lpstr>
      <vt:lpstr>SEPT 26</vt:lpstr>
      <vt:lpstr>SEPT 27</vt:lpstr>
      <vt:lpstr>SEPT 28</vt:lpstr>
      <vt:lpstr>SEPT 29</vt:lpstr>
      <vt:lpstr>SEPT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cp:lastPrinted>2016-06-08T16:12:31Z</cp:lastPrinted>
  <dcterms:created xsi:type="dcterms:W3CDTF">2014-06-30T06:13:27Z</dcterms:created>
  <dcterms:modified xsi:type="dcterms:W3CDTF">2016-09-30T16:11:30Z</dcterms:modified>
</cp:coreProperties>
</file>