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0" windowWidth="15600" windowHeight="8070" tabRatio="770" firstSheet="16" activeTab="30"/>
  </bookViews>
  <sheets>
    <sheet name="OCT 1" sheetId="304" r:id="rId1"/>
    <sheet name="OCT 2" sheetId="305" r:id="rId2"/>
    <sheet name="OCT 3" sheetId="306" r:id="rId3"/>
    <sheet name="OCT 4" sheetId="307" r:id="rId4"/>
    <sheet name="OCT 5" sheetId="308" r:id="rId5"/>
    <sheet name="OCT 6" sheetId="309" r:id="rId6"/>
    <sheet name="OCT 7" sheetId="311" r:id="rId7"/>
    <sheet name="OCT 8" sheetId="310" r:id="rId8"/>
    <sheet name="OCT 9" sheetId="313" r:id="rId9"/>
    <sheet name="OCT 10" sheetId="314" r:id="rId10"/>
    <sheet name="OCT 11" sheetId="315" r:id="rId11"/>
    <sheet name="OCT 12" sheetId="316" r:id="rId12"/>
    <sheet name="OCT 13" sheetId="317" r:id="rId13"/>
    <sheet name="OCT 14" sheetId="318" r:id="rId14"/>
    <sheet name="OCT 15" sheetId="319" r:id="rId15"/>
    <sheet name="OCT 16" sheetId="320" r:id="rId16"/>
    <sheet name="OCT 17" sheetId="321" r:id="rId17"/>
    <sheet name="OCT 18" sheetId="322" r:id="rId18"/>
    <sheet name="OCT 19" sheetId="323" r:id="rId19"/>
    <sheet name="OCT 20" sheetId="324" r:id="rId20"/>
    <sheet name="OCT 21" sheetId="325" r:id="rId21"/>
    <sheet name="OCT 22" sheetId="326" r:id="rId22"/>
    <sheet name="OCT 23" sheetId="327" r:id="rId23"/>
    <sheet name="OCT 24" sheetId="328" r:id="rId24"/>
    <sheet name="OCT 25" sheetId="329" r:id="rId25"/>
    <sheet name="OCT 26" sheetId="330" r:id="rId26"/>
    <sheet name="OCT 27" sheetId="331" r:id="rId27"/>
    <sheet name="OCT 28" sheetId="332" r:id="rId28"/>
    <sheet name="OCT 29" sheetId="333" r:id="rId29"/>
    <sheet name="OCT 30" sheetId="334" r:id="rId30"/>
    <sheet name="OCT 31" sheetId="335" r:id="rId31"/>
  </sheets>
  <externalReferences>
    <externalReference r:id="rId32"/>
  </externalReferences>
  <definedNames>
    <definedName name="_2pm___10pm" localSheetId="0">#REF!</definedName>
    <definedName name="_2pm___10pm" localSheetId="9">#REF!</definedName>
    <definedName name="_2pm___10pm" localSheetId="10">#REF!</definedName>
    <definedName name="_2pm___10pm" localSheetId="11">#REF!</definedName>
    <definedName name="_2pm___10pm" localSheetId="12">#REF!</definedName>
    <definedName name="_2pm___10pm" localSheetId="13">#REF!</definedName>
    <definedName name="_2pm___10pm" localSheetId="14">#REF!</definedName>
    <definedName name="_2pm___10pm" localSheetId="15">#REF!</definedName>
    <definedName name="_2pm___10pm" localSheetId="16">#REF!</definedName>
    <definedName name="_2pm___10pm" localSheetId="17">#REF!</definedName>
    <definedName name="_2pm___10pm" localSheetId="18">#REF!</definedName>
    <definedName name="_2pm___10pm" localSheetId="1">#REF!</definedName>
    <definedName name="_2pm___10pm" localSheetId="19">#REF!</definedName>
    <definedName name="_2pm___10pm" localSheetId="20">#REF!</definedName>
    <definedName name="_2pm___10pm" localSheetId="21">#REF!</definedName>
    <definedName name="_2pm___10pm" localSheetId="22">#REF!</definedName>
    <definedName name="_2pm___10pm" localSheetId="23">#REF!</definedName>
    <definedName name="_2pm___10pm" localSheetId="24">#REF!</definedName>
    <definedName name="_2pm___10pm" localSheetId="25">#REF!</definedName>
    <definedName name="_2pm___10pm" localSheetId="26">#REF!</definedName>
    <definedName name="_2pm___10pm" localSheetId="27">#REF!</definedName>
    <definedName name="_2pm___10pm" localSheetId="28">#REF!</definedName>
    <definedName name="_2pm___10pm" localSheetId="2">#REF!</definedName>
    <definedName name="_2pm___10pm" localSheetId="29">#REF!</definedName>
    <definedName name="_2pm___10pm" localSheetId="30">#REF!</definedName>
    <definedName name="_2pm___10pm" localSheetId="3">#REF!</definedName>
    <definedName name="_2pm___10pm" localSheetId="4">#REF!</definedName>
    <definedName name="_2pm___10pm" localSheetId="5">#REF!</definedName>
    <definedName name="_2pm___10pm" localSheetId="6">#REF!</definedName>
    <definedName name="_2pm___10pm" localSheetId="7">#REF!</definedName>
    <definedName name="_2pm___10pm" localSheetId="8">#REF!</definedName>
    <definedName name="R._MALLARI___R._REGENCIA" localSheetId="0">#REF!</definedName>
    <definedName name="R._MALLARI___R._REGENCIA" localSheetId="9">#REF!</definedName>
    <definedName name="R._MALLARI___R._REGENCIA" localSheetId="10">#REF!</definedName>
    <definedName name="R._MALLARI___R._REGENCIA" localSheetId="11">#REF!</definedName>
    <definedName name="R._MALLARI___R._REGENCIA" localSheetId="12">#REF!</definedName>
    <definedName name="R._MALLARI___R._REGENCIA" localSheetId="13">#REF!</definedName>
    <definedName name="R._MALLARI___R._REGENCIA" localSheetId="14">#REF!</definedName>
    <definedName name="R._MALLARI___R._REGENCIA" localSheetId="15">#REF!</definedName>
    <definedName name="R._MALLARI___R._REGENCIA" localSheetId="16">#REF!</definedName>
    <definedName name="R._MALLARI___R._REGENCIA" localSheetId="17">#REF!</definedName>
    <definedName name="R._MALLARI___R._REGENCIA" localSheetId="18">#REF!</definedName>
    <definedName name="R._MALLARI___R._REGENCIA" localSheetId="1">#REF!</definedName>
    <definedName name="R._MALLARI___R._REGENCIA" localSheetId="19">#REF!</definedName>
    <definedName name="R._MALLARI___R._REGENCIA" localSheetId="20">#REF!</definedName>
    <definedName name="R._MALLARI___R._REGENCIA" localSheetId="21">#REF!</definedName>
    <definedName name="R._MALLARI___R._REGENCIA" localSheetId="22">#REF!</definedName>
    <definedName name="R._MALLARI___R._REGENCIA" localSheetId="23">#REF!</definedName>
    <definedName name="R._MALLARI___R._REGENCIA" localSheetId="24">#REF!</definedName>
    <definedName name="R._MALLARI___R._REGENCIA" localSheetId="25">#REF!</definedName>
    <definedName name="R._MALLARI___R._REGENCIA" localSheetId="26">#REF!</definedName>
    <definedName name="R._MALLARI___R._REGENCIA" localSheetId="27">#REF!</definedName>
    <definedName name="R._MALLARI___R._REGENCIA" localSheetId="28">#REF!</definedName>
    <definedName name="R._MALLARI___R._REGENCIA" localSheetId="2">#REF!</definedName>
    <definedName name="R._MALLARI___R._REGENCIA" localSheetId="29">#REF!</definedName>
    <definedName name="R._MALLARI___R._REGENCIA" localSheetId="30">#REF!</definedName>
    <definedName name="R._MALLARI___R._REGENCIA" localSheetId="3">#REF!</definedName>
    <definedName name="R._MALLARI___R._REGENCIA" localSheetId="4">#REF!</definedName>
    <definedName name="R._MALLARI___R._REGENCIA" localSheetId="5">#REF!</definedName>
    <definedName name="R._MALLARI___R._REGENCIA" localSheetId="6">#REF!</definedName>
    <definedName name="R._MALLARI___R._REGENCIA" localSheetId="7">#REF!</definedName>
    <definedName name="R._MALLARI___R._REGENCIA" localSheetId="8">#REF!</definedName>
  </definedNames>
  <calcPr calcId="145621"/>
</workbook>
</file>

<file path=xl/calcChain.xml><?xml version="1.0" encoding="utf-8"?>
<calcChain xmlns="http://schemas.openxmlformats.org/spreadsheetml/2006/main">
  <c r="AP10" i="335" l="1"/>
  <c r="AP35" i="335" s="1"/>
  <c r="AG10" i="335"/>
  <c r="AG35" i="335" s="1"/>
  <c r="Q10" i="335"/>
  <c r="R11" i="335" s="1"/>
  <c r="AR35" i="335"/>
  <c r="AQ34" i="335"/>
  <c r="AH34" i="335"/>
  <c r="V34" i="335"/>
  <c r="R34" i="335"/>
  <c r="S34" i="335" s="1"/>
  <c r="K34" i="335"/>
  <c r="J34" i="335"/>
  <c r="I34" i="335"/>
  <c r="G34" i="335"/>
  <c r="E34" i="335"/>
  <c r="AQ33" i="335"/>
  <c r="AH33" i="335"/>
  <c r="V33" i="335"/>
  <c r="R33" i="335"/>
  <c r="S33" i="335" s="1"/>
  <c r="K33" i="335"/>
  <c r="J33" i="335"/>
  <c r="I33" i="335"/>
  <c r="G33" i="335"/>
  <c r="E33" i="335"/>
  <c r="AW32" i="335"/>
  <c r="AQ32" i="335"/>
  <c r="AH32" i="335"/>
  <c r="V32" i="335"/>
  <c r="R32" i="335"/>
  <c r="T32" i="335" s="1"/>
  <c r="K32" i="335"/>
  <c r="J32" i="335"/>
  <c r="I32" i="335" s="1"/>
  <c r="G32" i="335"/>
  <c r="E32" i="335"/>
  <c r="AQ31" i="335"/>
  <c r="AH31" i="335"/>
  <c r="V31" i="335"/>
  <c r="R31" i="335"/>
  <c r="T31" i="335" s="1"/>
  <c r="K31" i="335"/>
  <c r="J31" i="335"/>
  <c r="I31" i="335" s="1"/>
  <c r="G31" i="335"/>
  <c r="E31" i="335"/>
  <c r="AQ30" i="335"/>
  <c r="AH30" i="335"/>
  <c r="V30" i="335"/>
  <c r="R30" i="335"/>
  <c r="T30" i="335" s="1"/>
  <c r="K30" i="335"/>
  <c r="J30" i="335"/>
  <c r="I30" i="335" s="1"/>
  <c r="G30" i="335"/>
  <c r="E30" i="335"/>
  <c r="AQ29" i="335"/>
  <c r="AH29" i="335"/>
  <c r="V29" i="335"/>
  <c r="R29" i="335"/>
  <c r="T29" i="335" s="1"/>
  <c r="K29" i="335"/>
  <c r="J29" i="335"/>
  <c r="I29" i="335" s="1"/>
  <c r="G29" i="335"/>
  <c r="E29" i="335"/>
  <c r="AQ28" i="335"/>
  <c r="AH28" i="335"/>
  <c r="V28" i="335"/>
  <c r="R28" i="335"/>
  <c r="T28" i="335" s="1"/>
  <c r="K28" i="335"/>
  <c r="J28" i="335"/>
  <c r="I28" i="335" s="1"/>
  <c r="G28" i="335"/>
  <c r="E28" i="335"/>
  <c r="AQ27" i="335"/>
  <c r="AH27" i="335"/>
  <c r="V27" i="335"/>
  <c r="R27" i="335"/>
  <c r="T27" i="335" s="1"/>
  <c r="K27" i="335"/>
  <c r="J27" i="335"/>
  <c r="I27" i="335" s="1"/>
  <c r="G27" i="335"/>
  <c r="E27" i="335"/>
  <c r="AQ26" i="335"/>
  <c r="AH26" i="335"/>
  <c r="V26" i="335"/>
  <c r="R26" i="335"/>
  <c r="T26" i="335" s="1"/>
  <c r="K26" i="335"/>
  <c r="J26" i="335"/>
  <c r="I26" i="335" s="1"/>
  <c r="G26" i="335"/>
  <c r="E26" i="335"/>
  <c r="AQ25" i="335"/>
  <c r="AH25" i="335"/>
  <c r="V25" i="335"/>
  <c r="R25" i="335"/>
  <c r="T25" i="335" s="1"/>
  <c r="K25" i="335"/>
  <c r="J25" i="335"/>
  <c r="I25" i="335" s="1"/>
  <c r="G25" i="335"/>
  <c r="E25" i="335"/>
  <c r="AQ24" i="335"/>
  <c r="AH24" i="335"/>
  <c r="V24" i="335"/>
  <c r="R24" i="335"/>
  <c r="T24" i="335" s="1"/>
  <c r="K24" i="335"/>
  <c r="J24" i="335"/>
  <c r="I24" i="335" s="1"/>
  <c r="G24" i="335"/>
  <c r="E24" i="335"/>
  <c r="AQ23" i="335"/>
  <c r="AH23" i="335"/>
  <c r="V23" i="335"/>
  <c r="R23" i="335"/>
  <c r="T23" i="335" s="1"/>
  <c r="K23" i="335"/>
  <c r="J23" i="335"/>
  <c r="I23" i="335" s="1"/>
  <c r="G23" i="335"/>
  <c r="E23" i="335"/>
  <c r="AQ22" i="335"/>
  <c r="AH22" i="335"/>
  <c r="V22" i="335"/>
  <c r="R22" i="335"/>
  <c r="T22" i="335" s="1"/>
  <c r="K22" i="335"/>
  <c r="J22" i="335"/>
  <c r="I22" i="335" s="1"/>
  <c r="G22" i="335"/>
  <c r="E22" i="335"/>
  <c r="AQ21" i="335"/>
  <c r="AH21" i="335"/>
  <c r="V21" i="335"/>
  <c r="R21" i="335"/>
  <c r="T21" i="335" s="1"/>
  <c r="K21" i="335"/>
  <c r="J21" i="335"/>
  <c r="I21" i="335" s="1"/>
  <c r="G21" i="335"/>
  <c r="E21" i="335"/>
  <c r="AQ20" i="335"/>
  <c r="AH20" i="335"/>
  <c r="V20" i="335"/>
  <c r="R20" i="335"/>
  <c r="T20" i="335" s="1"/>
  <c r="K20" i="335"/>
  <c r="J20" i="335"/>
  <c r="I20" i="335" s="1"/>
  <c r="G20" i="335"/>
  <c r="E20" i="335"/>
  <c r="AQ19" i="335"/>
  <c r="AH19" i="335"/>
  <c r="V19" i="335"/>
  <c r="R19" i="335"/>
  <c r="T19" i="335" s="1"/>
  <c r="K19" i="335"/>
  <c r="J19" i="335"/>
  <c r="I19" i="335" s="1"/>
  <c r="G19" i="335"/>
  <c r="E19" i="335"/>
  <c r="AQ18" i="335"/>
  <c r="AH18" i="335"/>
  <c r="V18" i="335"/>
  <c r="R18" i="335"/>
  <c r="T18" i="335" s="1"/>
  <c r="K18" i="335"/>
  <c r="J18" i="335"/>
  <c r="I18" i="335" s="1"/>
  <c r="G18" i="335"/>
  <c r="E18" i="335"/>
  <c r="AQ17" i="335"/>
  <c r="AH17" i="335"/>
  <c r="V17" i="335"/>
  <c r="R17" i="335"/>
  <c r="T17" i="335" s="1"/>
  <c r="K17" i="335"/>
  <c r="J17" i="335"/>
  <c r="I17" i="335" s="1"/>
  <c r="G17" i="335"/>
  <c r="E17" i="335"/>
  <c r="AQ16" i="335"/>
  <c r="AH16" i="335"/>
  <c r="V16" i="335"/>
  <c r="R16" i="335"/>
  <c r="T16" i="335" s="1"/>
  <c r="K16" i="335"/>
  <c r="J16" i="335"/>
  <c r="I16" i="335" s="1"/>
  <c r="G16" i="335"/>
  <c r="E16" i="335"/>
  <c r="AQ15" i="335"/>
  <c r="AH15" i="335"/>
  <c r="V15" i="335"/>
  <c r="R15" i="335"/>
  <c r="T15" i="335" s="1"/>
  <c r="K15" i="335"/>
  <c r="J15" i="335"/>
  <c r="I15" i="335" s="1"/>
  <c r="G15" i="335"/>
  <c r="E15" i="335"/>
  <c r="AQ14" i="335"/>
  <c r="AH14" i="335"/>
  <c r="V14" i="335"/>
  <c r="R14" i="335"/>
  <c r="T14" i="335" s="1"/>
  <c r="K14" i="335"/>
  <c r="J14" i="335"/>
  <c r="I14" i="335" s="1"/>
  <c r="G14" i="335"/>
  <c r="E14" i="335"/>
  <c r="AQ13" i="335"/>
  <c r="AH13" i="335"/>
  <c r="V13" i="335"/>
  <c r="R13" i="335"/>
  <c r="T13" i="335" s="1"/>
  <c r="K13" i="335"/>
  <c r="J13" i="335"/>
  <c r="I13" i="335" s="1"/>
  <c r="G13" i="335"/>
  <c r="E13" i="335"/>
  <c r="AQ12" i="335"/>
  <c r="AH12" i="335"/>
  <c r="V12" i="335"/>
  <c r="R12" i="335"/>
  <c r="T12" i="335" s="1"/>
  <c r="K12" i="335"/>
  <c r="J12" i="335"/>
  <c r="I12" i="335" s="1"/>
  <c r="G12" i="335"/>
  <c r="E12" i="335"/>
  <c r="AH11" i="335"/>
  <c r="V11" i="335"/>
  <c r="K11" i="335"/>
  <c r="J11" i="335"/>
  <c r="I11" i="335" s="1"/>
  <c r="G11" i="335"/>
  <c r="E11" i="335"/>
  <c r="AG8" i="335"/>
  <c r="T34" i="335" l="1"/>
  <c r="AI34" i="335" s="1"/>
  <c r="T33" i="335"/>
  <c r="AI33" i="335"/>
  <c r="AH35" i="335"/>
  <c r="R35" i="335"/>
  <c r="T11" i="335"/>
  <c r="T35" i="335" s="1"/>
  <c r="S11" i="335"/>
  <c r="AI12" i="335"/>
  <c r="AI13" i="335"/>
  <c r="AI14" i="335"/>
  <c r="AI15" i="335"/>
  <c r="AI16" i="335"/>
  <c r="AI17" i="335"/>
  <c r="AI18" i="335"/>
  <c r="AI19" i="335"/>
  <c r="AI20" i="335"/>
  <c r="AI21" i="335"/>
  <c r="AI22" i="335"/>
  <c r="AI23" i="335"/>
  <c r="AI24" i="335"/>
  <c r="AI25" i="335"/>
  <c r="AI26" i="335"/>
  <c r="AI27" i="335"/>
  <c r="AI28" i="335"/>
  <c r="AI29" i="335"/>
  <c r="AI30" i="335"/>
  <c r="AI31" i="335"/>
  <c r="AI32" i="335"/>
  <c r="S12" i="335"/>
  <c r="S13" i="335"/>
  <c r="S14" i="335"/>
  <c r="S15" i="335"/>
  <c r="S16" i="335"/>
  <c r="S17" i="335"/>
  <c r="S18" i="335"/>
  <c r="S19" i="335"/>
  <c r="S20" i="335"/>
  <c r="S21" i="335"/>
  <c r="S22" i="335"/>
  <c r="S23" i="335"/>
  <c r="S24" i="335"/>
  <c r="S25" i="335"/>
  <c r="S26" i="335"/>
  <c r="S27" i="335"/>
  <c r="S28" i="335"/>
  <c r="S29" i="335"/>
  <c r="S30" i="335"/>
  <c r="S31" i="335"/>
  <c r="S32" i="335"/>
  <c r="AQ11" i="335"/>
  <c r="AQ35" i="335" s="1"/>
  <c r="AH11" i="333"/>
  <c r="V12" i="334"/>
  <c r="V13" i="334"/>
  <c r="V14" i="334"/>
  <c r="V15" i="334"/>
  <c r="V16" i="334"/>
  <c r="V17" i="334"/>
  <c r="V18" i="334"/>
  <c r="V19" i="334"/>
  <c r="V20" i="334"/>
  <c r="V21" i="334"/>
  <c r="V22" i="334"/>
  <c r="V23" i="334"/>
  <c r="V24" i="334"/>
  <c r="V25" i="334"/>
  <c r="V26" i="334"/>
  <c r="V27" i="334"/>
  <c r="V28" i="334"/>
  <c r="V29" i="334"/>
  <c r="V30" i="334"/>
  <c r="V31" i="334"/>
  <c r="V32" i="334"/>
  <c r="V33" i="334"/>
  <c r="V34" i="334"/>
  <c r="V11" i="334"/>
  <c r="AI35" i="335" l="1"/>
  <c r="AI11" i="335"/>
  <c r="S35" i="335"/>
  <c r="AP10" i="334"/>
  <c r="AQ11" i="334" s="1"/>
  <c r="AG10" i="334"/>
  <c r="AH11" i="334" s="1"/>
  <c r="Q10" i="334"/>
  <c r="AR35" i="334"/>
  <c r="AQ34" i="334"/>
  <c r="AH34" i="334"/>
  <c r="R34" i="334"/>
  <c r="T34" i="334" s="1"/>
  <c r="J34" i="334"/>
  <c r="K34" i="334" s="1"/>
  <c r="I34" i="334"/>
  <c r="G34" i="334"/>
  <c r="E34" i="334"/>
  <c r="AQ33" i="334"/>
  <c r="AH33" i="334"/>
  <c r="R33" i="334"/>
  <c r="S33" i="334" s="1"/>
  <c r="J33" i="334"/>
  <c r="K33" i="334" s="1"/>
  <c r="I33" i="334"/>
  <c r="G33" i="334"/>
  <c r="E33" i="334"/>
  <c r="AW32" i="334"/>
  <c r="AQ32" i="334"/>
  <c r="AH32" i="334"/>
  <c r="R32" i="334"/>
  <c r="S32" i="334" s="1"/>
  <c r="K32" i="334"/>
  <c r="J32" i="334"/>
  <c r="I32" i="334" s="1"/>
  <c r="G32" i="334"/>
  <c r="E32" i="334"/>
  <c r="AQ31" i="334"/>
  <c r="AH31" i="334"/>
  <c r="R31" i="334"/>
  <c r="S31" i="334" s="1"/>
  <c r="K31" i="334"/>
  <c r="J31" i="334"/>
  <c r="I31" i="334" s="1"/>
  <c r="G31" i="334"/>
  <c r="E31" i="334"/>
  <c r="AQ30" i="334"/>
  <c r="AH30" i="334"/>
  <c r="R30" i="334"/>
  <c r="S30" i="334" s="1"/>
  <c r="K30" i="334"/>
  <c r="J30" i="334"/>
  <c r="I30" i="334" s="1"/>
  <c r="G30" i="334"/>
  <c r="E30" i="334"/>
  <c r="AQ29" i="334"/>
  <c r="AH29" i="334"/>
  <c r="R29" i="334"/>
  <c r="S29" i="334" s="1"/>
  <c r="K29" i="334"/>
  <c r="J29" i="334"/>
  <c r="I29" i="334" s="1"/>
  <c r="G29" i="334"/>
  <c r="E29" i="334"/>
  <c r="AQ28" i="334"/>
  <c r="AH28" i="334"/>
  <c r="R28" i="334"/>
  <c r="S28" i="334" s="1"/>
  <c r="K28" i="334"/>
  <c r="J28" i="334"/>
  <c r="I28" i="334" s="1"/>
  <c r="G28" i="334"/>
  <c r="E28" i="334"/>
  <c r="AQ27" i="334"/>
  <c r="AH27" i="334"/>
  <c r="R27" i="334"/>
  <c r="S27" i="334" s="1"/>
  <c r="K27" i="334"/>
  <c r="J27" i="334"/>
  <c r="I27" i="334" s="1"/>
  <c r="G27" i="334"/>
  <c r="E27" i="334"/>
  <c r="AQ26" i="334"/>
  <c r="AH26" i="334"/>
  <c r="R26" i="334"/>
  <c r="S26" i="334" s="1"/>
  <c r="K26" i="334"/>
  <c r="J26" i="334"/>
  <c r="I26" i="334" s="1"/>
  <c r="G26" i="334"/>
  <c r="E26" i="334"/>
  <c r="AQ25" i="334"/>
  <c r="AH25" i="334"/>
  <c r="R25" i="334"/>
  <c r="S25" i="334" s="1"/>
  <c r="K25" i="334"/>
  <c r="J25" i="334"/>
  <c r="I25" i="334" s="1"/>
  <c r="G25" i="334"/>
  <c r="E25" i="334"/>
  <c r="AQ24" i="334"/>
  <c r="AH24" i="334"/>
  <c r="R24" i="334"/>
  <c r="S24" i="334" s="1"/>
  <c r="K24" i="334"/>
  <c r="J24" i="334"/>
  <c r="I24" i="334" s="1"/>
  <c r="G24" i="334"/>
  <c r="E24" i="334"/>
  <c r="AQ23" i="334"/>
  <c r="AH23" i="334"/>
  <c r="R23" i="334"/>
  <c r="S23" i="334" s="1"/>
  <c r="K23" i="334"/>
  <c r="J23" i="334"/>
  <c r="I23" i="334" s="1"/>
  <c r="G23" i="334"/>
  <c r="E23" i="334"/>
  <c r="AQ22" i="334"/>
  <c r="AH22" i="334"/>
  <c r="R22" i="334"/>
  <c r="S22" i="334" s="1"/>
  <c r="J22" i="334"/>
  <c r="I22" i="334" s="1"/>
  <c r="G22" i="334"/>
  <c r="E22" i="334"/>
  <c r="AQ21" i="334"/>
  <c r="AH21" i="334"/>
  <c r="R21" i="334"/>
  <c r="S21" i="334" s="1"/>
  <c r="J21" i="334"/>
  <c r="I21" i="334" s="1"/>
  <c r="G21" i="334"/>
  <c r="E21" i="334"/>
  <c r="AQ20" i="334"/>
  <c r="AH20" i="334"/>
  <c r="R20" i="334"/>
  <c r="S20" i="334" s="1"/>
  <c r="J20" i="334"/>
  <c r="I20" i="334" s="1"/>
  <c r="G20" i="334"/>
  <c r="E20" i="334"/>
  <c r="AQ19" i="334"/>
  <c r="AH19" i="334"/>
  <c r="R19" i="334"/>
  <c r="S19" i="334" s="1"/>
  <c r="J19" i="334"/>
  <c r="I19" i="334" s="1"/>
  <c r="G19" i="334"/>
  <c r="E19" i="334"/>
  <c r="AQ18" i="334"/>
  <c r="AH18" i="334"/>
  <c r="R18" i="334"/>
  <c r="S18" i="334" s="1"/>
  <c r="J18" i="334"/>
  <c r="I18" i="334" s="1"/>
  <c r="G18" i="334"/>
  <c r="E18" i="334"/>
  <c r="AQ17" i="334"/>
  <c r="AH17" i="334"/>
  <c r="R17" i="334"/>
  <c r="S17" i="334" s="1"/>
  <c r="J17" i="334"/>
  <c r="I17" i="334" s="1"/>
  <c r="G17" i="334"/>
  <c r="E17" i="334"/>
  <c r="AQ16" i="334"/>
  <c r="AH16" i="334"/>
  <c r="R16" i="334"/>
  <c r="S16" i="334" s="1"/>
  <c r="J16" i="334"/>
  <c r="I16" i="334" s="1"/>
  <c r="G16" i="334"/>
  <c r="E16" i="334"/>
  <c r="AQ15" i="334"/>
  <c r="AH15" i="334"/>
  <c r="R15" i="334"/>
  <c r="S15" i="334" s="1"/>
  <c r="J15" i="334"/>
  <c r="K15" i="334" s="1"/>
  <c r="G15" i="334"/>
  <c r="E15" i="334"/>
  <c r="AQ14" i="334"/>
  <c r="AH14" i="334"/>
  <c r="R14" i="334"/>
  <c r="S14" i="334" s="1"/>
  <c r="J14" i="334"/>
  <c r="K14" i="334" s="1"/>
  <c r="G14" i="334"/>
  <c r="E14" i="334"/>
  <c r="AQ13" i="334"/>
  <c r="AH13" i="334"/>
  <c r="R13" i="334"/>
  <c r="S13" i="334" s="1"/>
  <c r="J13" i="334"/>
  <c r="K13" i="334" s="1"/>
  <c r="G13" i="334"/>
  <c r="E13" i="334"/>
  <c r="AQ12" i="334"/>
  <c r="AH12" i="334"/>
  <c r="R12" i="334"/>
  <c r="S12" i="334" s="1"/>
  <c r="J12" i="334"/>
  <c r="K12" i="334" s="1"/>
  <c r="G12" i="334"/>
  <c r="E12" i="334"/>
  <c r="J11" i="334"/>
  <c r="K11" i="334" s="1"/>
  <c r="G11" i="334"/>
  <c r="E11" i="334"/>
  <c r="R11" i="334"/>
  <c r="AG8" i="334"/>
  <c r="AI34" i="334" l="1"/>
  <c r="T30" i="334"/>
  <c r="T29" i="334"/>
  <c r="T25" i="334"/>
  <c r="AQ35" i="334"/>
  <c r="AG35" i="334"/>
  <c r="T12" i="334"/>
  <c r="AI12" i="334" s="1"/>
  <c r="T14" i="334"/>
  <c r="AI14" i="334" s="1"/>
  <c r="T16" i="334"/>
  <c r="AI16" i="334" s="1"/>
  <c r="T17" i="334"/>
  <c r="AI17" i="334" s="1"/>
  <c r="T26" i="334"/>
  <c r="AI26" i="334" s="1"/>
  <c r="T23" i="334"/>
  <c r="AI23" i="334" s="1"/>
  <c r="AI29" i="334"/>
  <c r="T33" i="334"/>
  <c r="AI33" i="334" s="1"/>
  <c r="T24" i="334"/>
  <c r="AI24" i="334" s="1"/>
  <c r="T28" i="334"/>
  <c r="AI28" i="334" s="1"/>
  <c r="AI30" i="334"/>
  <c r="T32" i="334"/>
  <c r="AI32" i="334" s="1"/>
  <c r="S34" i="334"/>
  <c r="AI27" i="334"/>
  <c r="T13" i="334"/>
  <c r="AI13" i="334" s="1"/>
  <c r="T15" i="334"/>
  <c r="AI15" i="334" s="1"/>
  <c r="T18" i="334"/>
  <c r="AI18" i="334" s="1"/>
  <c r="T19" i="334"/>
  <c r="AI19" i="334" s="1"/>
  <c r="T20" i="334"/>
  <c r="AI20" i="334" s="1"/>
  <c r="T21" i="334"/>
  <c r="AI21" i="334" s="1"/>
  <c r="T22" i="334"/>
  <c r="AI22" i="334" s="1"/>
  <c r="AI25" i="334"/>
  <c r="T27" i="334"/>
  <c r="T31" i="334"/>
  <c r="AI31" i="334" s="1"/>
  <c r="T11" i="334"/>
  <c r="S11" i="334"/>
  <c r="R35" i="334"/>
  <c r="K16" i="334"/>
  <c r="K17" i="334"/>
  <c r="K18" i="334"/>
  <c r="K19" i="334"/>
  <c r="K20" i="334"/>
  <c r="K21" i="334"/>
  <c r="K22" i="334"/>
  <c r="AH35" i="334"/>
  <c r="I11" i="334"/>
  <c r="I12" i="334"/>
  <c r="I13" i="334"/>
  <c r="I14" i="334"/>
  <c r="I15" i="334"/>
  <c r="AP35" i="334"/>
  <c r="S35" i="334" l="1"/>
  <c r="T35" i="334"/>
  <c r="AI35" i="334" s="1"/>
  <c r="AI11" i="334"/>
  <c r="AP10" i="333" l="1"/>
  <c r="AG10" i="333"/>
  <c r="Q10" i="333"/>
  <c r="R11" i="333" s="1"/>
  <c r="AR35" i="333"/>
  <c r="AQ34" i="333"/>
  <c r="AH34" i="333"/>
  <c r="V34" i="333"/>
  <c r="R34" i="333"/>
  <c r="T34" i="333" s="1"/>
  <c r="J34" i="333"/>
  <c r="K34" i="333" s="1"/>
  <c r="G34" i="333"/>
  <c r="E34" i="333"/>
  <c r="AQ33" i="333"/>
  <c r="AH33" i="333"/>
  <c r="V33" i="333"/>
  <c r="R33" i="333"/>
  <c r="T33" i="333" s="1"/>
  <c r="J33" i="333"/>
  <c r="K33" i="333" s="1"/>
  <c r="G33" i="333"/>
  <c r="E33" i="333"/>
  <c r="AW32" i="333"/>
  <c r="AQ32" i="333"/>
  <c r="AH32" i="333"/>
  <c r="V32" i="333"/>
  <c r="R32" i="333"/>
  <c r="T32" i="333" s="1"/>
  <c r="K32" i="333"/>
  <c r="J32" i="333"/>
  <c r="I32" i="333"/>
  <c r="G32" i="333"/>
  <c r="E32" i="333"/>
  <c r="AQ31" i="333"/>
  <c r="AH31" i="333"/>
  <c r="V31" i="333"/>
  <c r="R31" i="333"/>
  <c r="T31" i="333" s="1"/>
  <c r="K31" i="333"/>
  <c r="J31" i="333"/>
  <c r="I31" i="333"/>
  <c r="G31" i="333"/>
  <c r="E31" i="333"/>
  <c r="AQ30" i="333"/>
  <c r="AH30" i="333"/>
  <c r="V30" i="333"/>
  <c r="R30" i="333"/>
  <c r="T30" i="333" s="1"/>
  <c r="K30" i="333"/>
  <c r="J30" i="333"/>
  <c r="I30" i="333"/>
  <c r="G30" i="333"/>
  <c r="E30" i="333"/>
  <c r="AQ29" i="333"/>
  <c r="AH29" i="333"/>
  <c r="V29" i="333"/>
  <c r="R29" i="333"/>
  <c r="T29" i="333" s="1"/>
  <c r="K29" i="333"/>
  <c r="J29" i="333"/>
  <c r="I29" i="333"/>
  <c r="G29" i="333"/>
  <c r="E29" i="333"/>
  <c r="AQ28" i="333"/>
  <c r="AH28" i="333"/>
  <c r="V28" i="333"/>
  <c r="R28" i="333"/>
  <c r="T28" i="333" s="1"/>
  <c r="K28" i="333"/>
  <c r="J28" i="333"/>
  <c r="I28" i="333"/>
  <c r="G28" i="333"/>
  <c r="E28" i="333"/>
  <c r="AQ27" i="333"/>
  <c r="AH27" i="333"/>
  <c r="V27" i="333"/>
  <c r="R27" i="333"/>
  <c r="T27" i="333" s="1"/>
  <c r="K27" i="333"/>
  <c r="J27" i="333"/>
  <c r="I27" i="333"/>
  <c r="G27" i="333"/>
  <c r="E27" i="333"/>
  <c r="AQ26" i="333"/>
  <c r="AH26" i="333"/>
  <c r="V26" i="333"/>
  <c r="R26" i="333"/>
  <c r="T26" i="333" s="1"/>
  <c r="K26" i="333"/>
  <c r="J26" i="333"/>
  <c r="I26" i="333"/>
  <c r="G26" i="333"/>
  <c r="E26" i="333"/>
  <c r="AQ25" i="333"/>
  <c r="AH25" i="333"/>
  <c r="V25" i="333"/>
  <c r="R25" i="333"/>
  <c r="T25" i="333" s="1"/>
  <c r="K25" i="333"/>
  <c r="J25" i="333"/>
  <c r="I25" i="333"/>
  <c r="G25" i="333"/>
  <c r="E25" i="333"/>
  <c r="AQ24" i="333"/>
  <c r="AH24" i="333"/>
  <c r="V24" i="333"/>
  <c r="R24" i="333"/>
  <c r="T24" i="333" s="1"/>
  <c r="K24" i="333"/>
  <c r="J24" i="333"/>
  <c r="I24" i="333"/>
  <c r="G24" i="333"/>
  <c r="E24" i="333"/>
  <c r="AQ23" i="333"/>
  <c r="AH23" i="333"/>
  <c r="V23" i="333"/>
  <c r="R23" i="333"/>
  <c r="T23" i="333" s="1"/>
  <c r="K23" i="333"/>
  <c r="J23" i="333"/>
  <c r="I23" i="333"/>
  <c r="G23" i="333"/>
  <c r="E23" i="333"/>
  <c r="AQ22" i="333"/>
  <c r="AH22" i="333"/>
  <c r="V22" i="333"/>
  <c r="R22" i="333"/>
  <c r="T22" i="333" s="1"/>
  <c r="K22" i="333"/>
  <c r="J22" i="333"/>
  <c r="I22" i="333"/>
  <c r="G22" i="333"/>
  <c r="E22" i="333"/>
  <c r="AQ21" i="333"/>
  <c r="AH21" i="333"/>
  <c r="V21" i="333"/>
  <c r="R21" i="333"/>
  <c r="S21" i="333" s="1"/>
  <c r="K21" i="333"/>
  <c r="J21" i="333"/>
  <c r="I21" i="333"/>
  <c r="G21" i="333"/>
  <c r="E21" i="333"/>
  <c r="AQ20" i="333"/>
  <c r="AH20" i="333"/>
  <c r="V20" i="333"/>
  <c r="R20" i="333"/>
  <c r="T20" i="333" s="1"/>
  <c r="K20" i="333"/>
  <c r="J20" i="333"/>
  <c r="I20" i="333"/>
  <c r="G20" i="333"/>
  <c r="E20" i="333"/>
  <c r="AQ19" i="333"/>
  <c r="AH19" i="333"/>
  <c r="V19" i="333"/>
  <c r="R19" i="333"/>
  <c r="T19" i="333" s="1"/>
  <c r="K19" i="333"/>
  <c r="J19" i="333"/>
  <c r="I19" i="333"/>
  <c r="G19" i="333"/>
  <c r="E19" i="333"/>
  <c r="AQ18" i="333"/>
  <c r="AH18" i="333"/>
  <c r="V18" i="333"/>
  <c r="R18" i="333"/>
  <c r="T18" i="333" s="1"/>
  <c r="K18" i="333"/>
  <c r="J18" i="333"/>
  <c r="I18" i="333"/>
  <c r="G18" i="333"/>
  <c r="E18" i="333"/>
  <c r="AQ17" i="333"/>
  <c r="AH17" i="333"/>
  <c r="V17" i="333"/>
  <c r="R17" i="333"/>
  <c r="T17" i="333" s="1"/>
  <c r="K17" i="333"/>
  <c r="J17" i="333"/>
  <c r="I17" i="333"/>
  <c r="G17" i="333"/>
  <c r="E17" i="333"/>
  <c r="AQ16" i="333"/>
  <c r="AH16" i="333"/>
  <c r="V16" i="333"/>
  <c r="R16" i="333"/>
  <c r="T16" i="333" s="1"/>
  <c r="K16" i="333"/>
  <c r="J16" i="333"/>
  <c r="I16" i="333"/>
  <c r="G16" i="333"/>
  <c r="E16" i="333"/>
  <c r="AQ15" i="333"/>
  <c r="AH15" i="333"/>
  <c r="V15" i="333"/>
  <c r="R15" i="333"/>
  <c r="T15" i="333" s="1"/>
  <c r="K15" i="333"/>
  <c r="J15" i="333"/>
  <c r="I15" i="333"/>
  <c r="G15" i="333"/>
  <c r="E15" i="333"/>
  <c r="AQ14" i="333"/>
  <c r="AH14" i="333"/>
  <c r="V14" i="333"/>
  <c r="R14" i="333"/>
  <c r="T14" i="333" s="1"/>
  <c r="K14" i="333"/>
  <c r="J14" i="333"/>
  <c r="I14" i="333"/>
  <c r="G14" i="333"/>
  <c r="E14" i="333"/>
  <c r="AQ13" i="333"/>
  <c r="AH13" i="333"/>
  <c r="V13" i="333"/>
  <c r="R13" i="333"/>
  <c r="S13" i="333" s="1"/>
  <c r="J13" i="333"/>
  <c r="K13" i="333" s="1"/>
  <c r="G13" i="333"/>
  <c r="E13" i="333"/>
  <c r="AQ12" i="333"/>
  <c r="AH12" i="333"/>
  <c r="V12" i="333"/>
  <c r="R12" i="333"/>
  <c r="T12" i="333" s="1"/>
  <c r="J12" i="333"/>
  <c r="K12" i="333" s="1"/>
  <c r="G12" i="333"/>
  <c r="E12" i="333"/>
  <c r="V11" i="333"/>
  <c r="J11" i="333"/>
  <c r="K11" i="333" s="1"/>
  <c r="G11" i="333"/>
  <c r="E11" i="333"/>
  <c r="AP35" i="333"/>
  <c r="AI34" i="333" l="1"/>
  <c r="AI32" i="333"/>
  <c r="AI33" i="333"/>
  <c r="AI28" i="333"/>
  <c r="AI27" i="333"/>
  <c r="AI24" i="333"/>
  <c r="AI23" i="333"/>
  <c r="AI20" i="333"/>
  <c r="AI19" i="333"/>
  <c r="AI15" i="333"/>
  <c r="AI16" i="333"/>
  <c r="T13" i="333"/>
  <c r="AI13" i="333" s="1"/>
  <c r="AI12" i="333"/>
  <c r="AI17" i="333"/>
  <c r="AI25" i="333"/>
  <c r="AI29" i="333"/>
  <c r="AI14" i="333"/>
  <c r="AI18" i="333"/>
  <c r="AI22" i="333"/>
  <c r="AI26" i="333"/>
  <c r="AI30" i="333"/>
  <c r="AI31" i="333"/>
  <c r="S15" i="333"/>
  <c r="S16" i="333"/>
  <c r="S17" i="333"/>
  <c r="S18" i="333"/>
  <c r="S19" i="333"/>
  <c r="S20" i="333"/>
  <c r="S22" i="333"/>
  <c r="S23" i="333"/>
  <c r="S24" i="333"/>
  <c r="S25" i="333"/>
  <c r="S26" i="333"/>
  <c r="S27" i="333"/>
  <c r="S28" i="333"/>
  <c r="S29" i="333"/>
  <c r="S30" i="333"/>
  <c r="S31" i="333"/>
  <c r="S32" i="333"/>
  <c r="S12" i="333"/>
  <c r="S14" i="333"/>
  <c r="T21" i="333"/>
  <c r="AI21" i="333" s="1"/>
  <c r="R35" i="333"/>
  <c r="T11" i="333"/>
  <c r="S11" i="333"/>
  <c r="AH35" i="333"/>
  <c r="I11" i="333"/>
  <c r="I12" i="333"/>
  <c r="I13" i="333"/>
  <c r="AQ11" i="333"/>
  <c r="AQ35" i="333" s="1"/>
  <c r="I33" i="333"/>
  <c r="S33" i="333"/>
  <c r="I34" i="333"/>
  <c r="S34" i="333"/>
  <c r="AG35" i="333"/>
  <c r="AG8" i="333"/>
  <c r="T35" i="333" l="1"/>
  <c r="S35" i="333"/>
  <c r="AI35" i="333"/>
  <c r="AI11" i="333"/>
  <c r="AP10" i="332" l="1"/>
  <c r="AQ11" i="332" s="1"/>
  <c r="AG10" i="332"/>
  <c r="Q10" i="332"/>
  <c r="R11" i="332" s="1"/>
  <c r="AR35" i="332"/>
  <c r="AQ34" i="332"/>
  <c r="AH34" i="332"/>
  <c r="V34" i="332"/>
  <c r="R34" i="332"/>
  <c r="K34" i="332"/>
  <c r="J34" i="332"/>
  <c r="I34" i="332"/>
  <c r="G34" i="332"/>
  <c r="E34" i="332"/>
  <c r="AQ33" i="332"/>
  <c r="AH33" i="332"/>
  <c r="V33" i="332"/>
  <c r="R33" i="332"/>
  <c r="K33" i="332"/>
  <c r="J33" i="332"/>
  <c r="I33" i="332"/>
  <c r="G33" i="332"/>
  <c r="E33" i="332"/>
  <c r="AW32" i="332"/>
  <c r="AQ32" i="332"/>
  <c r="AH32" i="332"/>
  <c r="V32" i="332"/>
  <c r="R32" i="332"/>
  <c r="J32" i="332"/>
  <c r="K32" i="332" s="1"/>
  <c r="I32" i="332"/>
  <c r="G32" i="332"/>
  <c r="E32" i="332"/>
  <c r="AQ31" i="332"/>
  <c r="AH31" i="332"/>
  <c r="V31" i="332"/>
  <c r="R31" i="332"/>
  <c r="J31" i="332"/>
  <c r="K31" i="332" s="1"/>
  <c r="I31" i="332"/>
  <c r="G31" i="332"/>
  <c r="E31" i="332"/>
  <c r="AQ30" i="332"/>
  <c r="AH30" i="332"/>
  <c r="V30" i="332"/>
  <c r="R30" i="332"/>
  <c r="J30" i="332"/>
  <c r="K30" i="332" s="1"/>
  <c r="I30" i="332"/>
  <c r="G30" i="332"/>
  <c r="E30" i="332"/>
  <c r="AQ29" i="332"/>
  <c r="AH29" i="332"/>
  <c r="V29" i="332"/>
  <c r="R29" i="332"/>
  <c r="J29" i="332"/>
  <c r="K29" i="332" s="1"/>
  <c r="I29" i="332"/>
  <c r="G29" i="332"/>
  <c r="E29" i="332"/>
  <c r="AQ28" i="332"/>
  <c r="AH28" i="332"/>
  <c r="V28" i="332"/>
  <c r="R28" i="332"/>
  <c r="J28" i="332"/>
  <c r="K28" i="332" s="1"/>
  <c r="I28" i="332"/>
  <c r="G28" i="332"/>
  <c r="E28" i="332"/>
  <c r="AQ27" i="332"/>
  <c r="AH27" i="332"/>
  <c r="V27" i="332"/>
  <c r="R27" i="332"/>
  <c r="J27" i="332"/>
  <c r="K27" i="332" s="1"/>
  <c r="I27" i="332"/>
  <c r="G27" i="332"/>
  <c r="E27" i="332"/>
  <c r="AQ26" i="332"/>
  <c r="AH26" i="332"/>
  <c r="V26" i="332"/>
  <c r="R26" i="332"/>
  <c r="J26" i="332"/>
  <c r="K26" i="332" s="1"/>
  <c r="I26" i="332"/>
  <c r="G26" i="332"/>
  <c r="E26" i="332"/>
  <c r="AQ25" i="332"/>
  <c r="AH25" i="332"/>
  <c r="V25" i="332"/>
  <c r="R25" i="332"/>
  <c r="T25" i="332" s="1"/>
  <c r="J25" i="332"/>
  <c r="K25" i="332" s="1"/>
  <c r="I25" i="332"/>
  <c r="G25" i="332"/>
  <c r="E25" i="332"/>
  <c r="AQ24" i="332"/>
  <c r="AH24" i="332"/>
  <c r="V24" i="332"/>
  <c r="R24" i="332"/>
  <c r="J24" i="332"/>
  <c r="K24" i="332" s="1"/>
  <c r="I24" i="332"/>
  <c r="G24" i="332"/>
  <c r="E24" i="332"/>
  <c r="AQ23" i="332"/>
  <c r="AH23" i="332"/>
  <c r="V23" i="332"/>
  <c r="R23" i="332"/>
  <c r="S23" i="332" s="1"/>
  <c r="J23" i="332"/>
  <c r="K23" i="332" s="1"/>
  <c r="I23" i="332"/>
  <c r="G23" i="332"/>
  <c r="E23" i="332"/>
  <c r="AQ22" i="332"/>
  <c r="AH22" i="332"/>
  <c r="V22" i="332"/>
  <c r="R22" i="332"/>
  <c r="T22" i="332" s="1"/>
  <c r="J22" i="332"/>
  <c r="K22" i="332" s="1"/>
  <c r="I22" i="332"/>
  <c r="G22" i="332"/>
  <c r="E22" i="332"/>
  <c r="AQ21" i="332"/>
  <c r="AH21" i="332"/>
  <c r="V21" i="332"/>
  <c r="R21" i="332"/>
  <c r="S21" i="332" s="1"/>
  <c r="J21" i="332"/>
  <c r="K21" i="332" s="1"/>
  <c r="I21" i="332"/>
  <c r="G21" i="332"/>
  <c r="E21" i="332"/>
  <c r="AQ20" i="332"/>
  <c r="AH20" i="332"/>
  <c r="V20" i="332"/>
  <c r="R20" i="332"/>
  <c r="J20" i="332"/>
  <c r="K20" i="332" s="1"/>
  <c r="I20" i="332"/>
  <c r="G20" i="332"/>
  <c r="E20" i="332"/>
  <c r="AQ19" i="332"/>
  <c r="AH19" i="332"/>
  <c r="V19" i="332"/>
  <c r="R19" i="332"/>
  <c r="T19" i="332" s="1"/>
  <c r="J19" i="332"/>
  <c r="K19" i="332" s="1"/>
  <c r="I19" i="332"/>
  <c r="G19" i="332"/>
  <c r="E19" i="332"/>
  <c r="AQ18" i="332"/>
  <c r="AH18" i="332"/>
  <c r="V18" i="332"/>
  <c r="R18" i="332"/>
  <c r="T18" i="332" s="1"/>
  <c r="J18" i="332"/>
  <c r="K18" i="332" s="1"/>
  <c r="I18" i="332"/>
  <c r="G18" i="332"/>
  <c r="E18" i="332"/>
  <c r="AQ17" i="332"/>
  <c r="AH17" i="332"/>
  <c r="V17" i="332"/>
  <c r="R17" i="332"/>
  <c r="S17" i="332" s="1"/>
  <c r="J17" i="332"/>
  <c r="K17" i="332" s="1"/>
  <c r="I17" i="332"/>
  <c r="G17" i="332"/>
  <c r="E17" i="332"/>
  <c r="AQ16" i="332"/>
  <c r="AH16" i="332"/>
  <c r="V16" i="332"/>
  <c r="R16" i="332"/>
  <c r="J16" i="332"/>
  <c r="K16" i="332" s="1"/>
  <c r="I16" i="332"/>
  <c r="G16" i="332"/>
  <c r="E16" i="332"/>
  <c r="AQ15" i="332"/>
  <c r="AH15" i="332"/>
  <c r="V15" i="332"/>
  <c r="R15" i="332"/>
  <c r="S15" i="332" s="1"/>
  <c r="J15" i="332"/>
  <c r="K15" i="332" s="1"/>
  <c r="I15" i="332"/>
  <c r="G15" i="332"/>
  <c r="E15" i="332"/>
  <c r="AQ14" i="332"/>
  <c r="AH14" i="332"/>
  <c r="V14" i="332"/>
  <c r="R14" i="332"/>
  <c r="T14" i="332" s="1"/>
  <c r="J14" i="332"/>
  <c r="K14" i="332" s="1"/>
  <c r="I14" i="332"/>
  <c r="G14" i="332"/>
  <c r="E14" i="332"/>
  <c r="AQ13" i="332"/>
  <c r="AH13" i="332"/>
  <c r="V13" i="332"/>
  <c r="R13" i="332"/>
  <c r="S13" i="332" s="1"/>
  <c r="J13" i="332"/>
  <c r="K13" i="332" s="1"/>
  <c r="I13" i="332"/>
  <c r="G13" i="332"/>
  <c r="E13" i="332"/>
  <c r="AQ12" i="332"/>
  <c r="AH12" i="332"/>
  <c r="V12" i="332"/>
  <c r="R12" i="332"/>
  <c r="S12" i="332" s="1"/>
  <c r="J12" i="332"/>
  <c r="K12" i="332" s="1"/>
  <c r="I12" i="332"/>
  <c r="G12" i="332"/>
  <c r="E12" i="332"/>
  <c r="V11" i="332"/>
  <c r="J11" i="332"/>
  <c r="K11" i="332" s="1"/>
  <c r="I11" i="332"/>
  <c r="G11" i="332"/>
  <c r="E11" i="332"/>
  <c r="AH11" i="332"/>
  <c r="T34" i="332" l="1"/>
  <c r="AI34" i="332" s="1"/>
  <c r="T33" i="332"/>
  <c r="AI33" i="332" s="1"/>
  <c r="S32" i="332"/>
  <c r="T32" i="332"/>
  <c r="AI32" i="332" s="1"/>
  <c r="S31" i="332"/>
  <c r="T30" i="332"/>
  <c r="AI30" i="332" s="1"/>
  <c r="S29" i="332"/>
  <c r="T29" i="332"/>
  <c r="AI29" i="332" s="1"/>
  <c r="S28" i="332"/>
  <c r="T28" i="332"/>
  <c r="AI28" i="332" s="1"/>
  <c r="T27" i="332"/>
  <c r="AI27" i="332" s="1"/>
  <c r="T26" i="332"/>
  <c r="AI26" i="332" s="1"/>
  <c r="T24" i="332"/>
  <c r="S25" i="332"/>
  <c r="AI24" i="332"/>
  <c r="S24" i="332"/>
  <c r="T21" i="332"/>
  <c r="AI21" i="332" s="1"/>
  <c r="S20" i="332"/>
  <c r="T20" i="332"/>
  <c r="AI20" i="332" s="1"/>
  <c r="T17" i="332"/>
  <c r="S16" i="332"/>
  <c r="T16" i="332"/>
  <c r="AI16" i="332" s="1"/>
  <c r="T13" i="332"/>
  <c r="AQ35" i="332"/>
  <c r="AI13" i="332"/>
  <c r="AI14" i="332"/>
  <c r="AI17" i="332"/>
  <c r="AI18" i="332"/>
  <c r="AI19" i="332"/>
  <c r="AI22" i="332"/>
  <c r="AI25" i="332"/>
  <c r="S19" i="332"/>
  <c r="S27" i="332"/>
  <c r="T12" i="332"/>
  <c r="AI12" i="332" s="1"/>
  <c r="S14" i="332"/>
  <c r="T15" i="332"/>
  <c r="AI15" i="332" s="1"/>
  <c r="S18" i="332"/>
  <c r="S22" i="332"/>
  <c r="T23" i="332"/>
  <c r="AI23" i="332" s="1"/>
  <c r="S26" i="332"/>
  <c r="S30" i="332"/>
  <c r="T31" i="332"/>
  <c r="AI31" i="332" s="1"/>
  <c r="R35" i="332"/>
  <c r="T11" i="332"/>
  <c r="S11" i="332"/>
  <c r="AH35" i="332"/>
  <c r="S33" i="332"/>
  <c r="S34" i="332"/>
  <c r="AP35" i="332"/>
  <c r="AG8" i="332"/>
  <c r="AG35" i="332"/>
  <c r="T35" i="332" l="1"/>
  <c r="AI35" i="332" s="1"/>
  <c r="AI11" i="332"/>
  <c r="S35" i="332"/>
  <c r="AH21" i="331" l="1"/>
  <c r="AH22" i="331"/>
  <c r="AP10" i="331" l="1"/>
  <c r="AQ11" i="331" s="1"/>
  <c r="AG10" i="331"/>
  <c r="AG8" i="331" s="1"/>
  <c r="Q10" i="331"/>
  <c r="AR35" i="331"/>
  <c r="AQ34" i="331"/>
  <c r="AH34" i="331"/>
  <c r="V34" i="331"/>
  <c r="R34" i="331"/>
  <c r="T34" i="331" s="1"/>
  <c r="J34" i="331"/>
  <c r="K34" i="331" s="1"/>
  <c r="G34" i="331"/>
  <c r="E34" i="331"/>
  <c r="AQ33" i="331"/>
  <c r="AH33" i="331"/>
  <c r="V33" i="331"/>
  <c r="R33" i="331"/>
  <c r="T33" i="331" s="1"/>
  <c r="J33" i="331"/>
  <c r="K33" i="331" s="1"/>
  <c r="G33" i="331"/>
  <c r="E33" i="331"/>
  <c r="AW32" i="331"/>
  <c r="AQ32" i="331"/>
  <c r="AH32" i="331"/>
  <c r="V32" i="331"/>
  <c r="R32" i="331"/>
  <c r="T32" i="331" s="1"/>
  <c r="K32" i="331"/>
  <c r="J32" i="331"/>
  <c r="I32" i="331" s="1"/>
  <c r="G32" i="331"/>
  <c r="E32" i="331"/>
  <c r="AQ31" i="331"/>
  <c r="AH31" i="331"/>
  <c r="V31" i="331"/>
  <c r="R31" i="331"/>
  <c r="T31" i="331" s="1"/>
  <c r="K31" i="331"/>
  <c r="J31" i="331"/>
  <c r="I31" i="331"/>
  <c r="G31" i="331"/>
  <c r="E31" i="331"/>
  <c r="AQ30" i="331"/>
  <c r="AH30" i="331"/>
  <c r="V30" i="331"/>
  <c r="R30" i="331"/>
  <c r="T30" i="331" s="1"/>
  <c r="J30" i="331"/>
  <c r="K30" i="331" s="1"/>
  <c r="G30" i="331"/>
  <c r="E30" i="331"/>
  <c r="AQ29" i="331"/>
  <c r="AH29" i="331"/>
  <c r="V29" i="331"/>
  <c r="R29" i="331"/>
  <c r="S29" i="331" s="1"/>
  <c r="K29" i="331"/>
  <c r="J29" i="331"/>
  <c r="I29" i="331" s="1"/>
  <c r="G29" i="331"/>
  <c r="E29" i="331"/>
  <c r="AQ28" i="331"/>
  <c r="AH28" i="331"/>
  <c r="V28" i="331"/>
  <c r="R28" i="331"/>
  <c r="K28" i="331"/>
  <c r="J28" i="331"/>
  <c r="I28" i="331" s="1"/>
  <c r="G28" i="331"/>
  <c r="E28" i="331"/>
  <c r="AQ27" i="331"/>
  <c r="AH27" i="331"/>
  <c r="V27" i="331"/>
  <c r="R27" i="331"/>
  <c r="T27" i="331" s="1"/>
  <c r="K27" i="331"/>
  <c r="J27" i="331"/>
  <c r="I27" i="331"/>
  <c r="G27" i="331"/>
  <c r="E27" i="331"/>
  <c r="AQ26" i="331"/>
  <c r="AH26" i="331"/>
  <c r="V26" i="331"/>
  <c r="R26" i="331"/>
  <c r="T26" i="331" s="1"/>
  <c r="J26" i="331"/>
  <c r="K26" i="331" s="1"/>
  <c r="G26" i="331"/>
  <c r="E26" i="331"/>
  <c r="AQ25" i="331"/>
  <c r="AH25" i="331"/>
  <c r="V25" i="331"/>
  <c r="R25" i="331"/>
  <c r="T25" i="331" s="1"/>
  <c r="K25" i="331"/>
  <c r="J25" i="331"/>
  <c r="I25" i="331" s="1"/>
  <c r="G25" i="331"/>
  <c r="E25" i="331"/>
  <c r="AQ24" i="331"/>
  <c r="AH24" i="331"/>
  <c r="V24" i="331"/>
  <c r="R24" i="331"/>
  <c r="S24" i="331" s="1"/>
  <c r="K24" i="331"/>
  <c r="J24" i="331"/>
  <c r="I24" i="331" s="1"/>
  <c r="G24" i="331"/>
  <c r="E24" i="331"/>
  <c r="AQ23" i="331"/>
  <c r="AH23" i="331"/>
  <c r="V23" i="331"/>
  <c r="R23" i="331"/>
  <c r="S23" i="331" s="1"/>
  <c r="K23" i="331"/>
  <c r="J23" i="331"/>
  <c r="I23" i="331"/>
  <c r="G23" i="331"/>
  <c r="E23" i="331"/>
  <c r="AQ22" i="331"/>
  <c r="V22" i="331"/>
  <c r="R22" i="331"/>
  <c r="T22" i="331" s="1"/>
  <c r="J22" i="331"/>
  <c r="K22" i="331" s="1"/>
  <c r="G22" i="331"/>
  <c r="E22" i="331"/>
  <c r="AQ21" i="331"/>
  <c r="V21" i="331"/>
  <c r="R21" i="331"/>
  <c r="T21" i="331" s="1"/>
  <c r="K21" i="331"/>
  <c r="J21" i="331"/>
  <c r="I21" i="331" s="1"/>
  <c r="G21" i="331"/>
  <c r="E21" i="331"/>
  <c r="AQ20" i="331"/>
  <c r="AH20" i="331"/>
  <c r="V20" i="331"/>
  <c r="R20" i="331"/>
  <c r="T20" i="331" s="1"/>
  <c r="K20" i="331"/>
  <c r="J20" i="331"/>
  <c r="I20" i="331" s="1"/>
  <c r="G20" i="331"/>
  <c r="E20" i="331"/>
  <c r="AQ19" i="331"/>
  <c r="AH19" i="331"/>
  <c r="V19" i="331"/>
  <c r="R19" i="331"/>
  <c r="T19" i="331" s="1"/>
  <c r="J19" i="331"/>
  <c r="K19" i="331" s="1"/>
  <c r="G19" i="331"/>
  <c r="E19" i="331"/>
  <c r="AQ18" i="331"/>
  <c r="AH18" i="331"/>
  <c r="V18" i="331"/>
  <c r="R18" i="331"/>
  <c r="T18" i="331" s="1"/>
  <c r="J18" i="331"/>
  <c r="K18" i="331" s="1"/>
  <c r="G18" i="331"/>
  <c r="E18" i="331"/>
  <c r="AQ17" i="331"/>
  <c r="AH17" i="331"/>
  <c r="V17" i="331"/>
  <c r="R17" i="331"/>
  <c r="T17" i="331" s="1"/>
  <c r="J17" i="331"/>
  <c r="K17" i="331" s="1"/>
  <c r="G17" i="331"/>
  <c r="E17" i="331"/>
  <c r="AQ16" i="331"/>
  <c r="AH16" i="331"/>
  <c r="V16" i="331"/>
  <c r="R16" i="331"/>
  <c r="T16" i="331" s="1"/>
  <c r="J16" i="331"/>
  <c r="K16" i="331" s="1"/>
  <c r="G16" i="331"/>
  <c r="E16" i="331"/>
  <c r="AQ15" i="331"/>
  <c r="AH15" i="331"/>
  <c r="V15" i="331"/>
  <c r="R15" i="331"/>
  <c r="T15" i="331" s="1"/>
  <c r="J15" i="331"/>
  <c r="K15" i="331" s="1"/>
  <c r="G15" i="331"/>
  <c r="E15" i="331"/>
  <c r="AQ14" i="331"/>
  <c r="AH14" i="331"/>
  <c r="V14" i="331"/>
  <c r="R14" i="331"/>
  <c r="T14" i="331" s="1"/>
  <c r="J14" i="331"/>
  <c r="K14" i="331" s="1"/>
  <c r="G14" i="331"/>
  <c r="E14" i="331"/>
  <c r="AQ13" i="331"/>
  <c r="AH13" i="331"/>
  <c r="V13" i="331"/>
  <c r="R13" i="331"/>
  <c r="T13" i="331" s="1"/>
  <c r="J13" i="331"/>
  <c r="K13" i="331" s="1"/>
  <c r="G13" i="331"/>
  <c r="E13" i="331"/>
  <c r="AQ12" i="331"/>
  <c r="AH12" i="331"/>
  <c r="V12" i="331"/>
  <c r="R12" i="331"/>
  <c r="T12" i="331" s="1"/>
  <c r="J12" i="331"/>
  <c r="K12" i="331" s="1"/>
  <c r="G12" i="331"/>
  <c r="E12" i="331"/>
  <c r="AH11" i="331"/>
  <c r="V11" i="331"/>
  <c r="J11" i="331"/>
  <c r="K11" i="331" s="1"/>
  <c r="G11" i="331"/>
  <c r="E11" i="331"/>
  <c r="R11" i="331"/>
  <c r="I22" i="331" l="1"/>
  <c r="I26" i="331"/>
  <c r="I30" i="331"/>
  <c r="AI32" i="331"/>
  <c r="S32" i="331"/>
  <c r="AI31" i="331"/>
  <c r="S31" i="331"/>
  <c r="AI30" i="331"/>
  <c r="S30" i="331"/>
  <c r="T29" i="331"/>
  <c r="AI29" i="331" s="1"/>
  <c r="S28" i="331"/>
  <c r="T28" i="331"/>
  <c r="AI28" i="331" s="1"/>
  <c r="AI27" i="331"/>
  <c r="S27" i="331"/>
  <c r="S26" i="331"/>
  <c r="AI25" i="331"/>
  <c r="S25" i="331"/>
  <c r="T24" i="331"/>
  <c r="T23" i="331"/>
  <c r="AI23" i="331" s="1"/>
  <c r="S22" i="331"/>
  <c r="S21" i="331"/>
  <c r="S20" i="331"/>
  <c r="AI26" i="331"/>
  <c r="AI22" i="331"/>
  <c r="AI21" i="331"/>
  <c r="AI20" i="331"/>
  <c r="AI24" i="331"/>
  <c r="AI19" i="331"/>
  <c r="AI18" i="331"/>
  <c r="AI17" i="331"/>
  <c r="AI16" i="331"/>
  <c r="AI15" i="331"/>
  <c r="AI14" i="331"/>
  <c r="AI13" i="331"/>
  <c r="AI12" i="331"/>
  <c r="AQ35" i="331"/>
  <c r="AH35" i="331"/>
  <c r="AI34" i="331"/>
  <c r="AI33" i="331"/>
  <c r="R35" i="331"/>
  <c r="T11" i="331"/>
  <c r="T35" i="331" s="1"/>
  <c r="S11" i="331"/>
  <c r="I11" i="331"/>
  <c r="I12" i="331"/>
  <c r="S12" i="331"/>
  <c r="I13" i="331"/>
  <c r="S13" i="331"/>
  <c r="I14" i="331"/>
  <c r="S14" i="331"/>
  <c r="I15" i="331"/>
  <c r="S15" i="331"/>
  <c r="I16" i="331"/>
  <c r="S16" i="331"/>
  <c r="I17" i="331"/>
  <c r="S17" i="331"/>
  <c r="I18" i="331"/>
  <c r="S18" i="331"/>
  <c r="I19" i="331"/>
  <c r="S19" i="331"/>
  <c r="I33" i="331"/>
  <c r="S33" i="331"/>
  <c r="I34" i="331"/>
  <c r="S34" i="331"/>
  <c r="AP35" i="331"/>
  <c r="AG35" i="331"/>
  <c r="AI11" i="331" l="1"/>
  <c r="AI35" i="331"/>
  <c r="S35" i="331"/>
  <c r="AP10" i="330" l="1"/>
  <c r="AQ11" i="330" s="1"/>
  <c r="AG10" i="330"/>
  <c r="AG8" i="330" s="1"/>
  <c r="Q10" i="330"/>
  <c r="AR35" i="330"/>
  <c r="AP35" i="330"/>
  <c r="AQ34" i="330"/>
  <c r="AH34" i="330"/>
  <c r="V34" i="330"/>
  <c r="R34" i="330"/>
  <c r="T34" i="330" s="1"/>
  <c r="K34" i="330"/>
  <c r="J34" i="330"/>
  <c r="I34" i="330"/>
  <c r="G34" i="330"/>
  <c r="E34" i="330"/>
  <c r="AQ33" i="330"/>
  <c r="AH33" i="330"/>
  <c r="V33" i="330"/>
  <c r="R33" i="330"/>
  <c r="T33" i="330" s="1"/>
  <c r="K33" i="330"/>
  <c r="J33" i="330"/>
  <c r="I33" i="330"/>
  <c r="G33" i="330"/>
  <c r="E33" i="330"/>
  <c r="AW32" i="330"/>
  <c r="AQ32" i="330"/>
  <c r="AH32" i="330"/>
  <c r="V32" i="330"/>
  <c r="R32" i="330"/>
  <c r="S32" i="330" s="1"/>
  <c r="J32" i="330"/>
  <c r="K32" i="330" s="1"/>
  <c r="G32" i="330"/>
  <c r="E32" i="330"/>
  <c r="AQ31" i="330"/>
  <c r="AH31" i="330"/>
  <c r="V31" i="330"/>
  <c r="R31" i="330"/>
  <c r="S31" i="330" s="1"/>
  <c r="J31" i="330"/>
  <c r="K31" i="330" s="1"/>
  <c r="G31" i="330"/>
  <c r="E31" i="330"/>
  <c r="AQ30" i="330"/>
  <c r="AH30" i="330"/>
  <c r="V30" i="330"/>
  <c r="R30" i="330"/>
  <c r="S30" i="330" s="1"/>
  <c r="J30" i="330"/>
  <c r="K30" i="330" s="1"/>
  <c r="G30" i="330"/>
  <c r="E30" i="330"/>
  <c r="AQ29" i="330"/>
  <c r="AH29" i="330"/>
  <c r="V29" i="330"/>
  <c r="R29" i="330"/>
  <c r="S29" i="330" s="1"/>
  <c r="J29" i="330"/>
  <c r="K29" i="330" s="1"/>
  <c r="G29" i="330"/>
  <c r="E29" i="330"/>
  <c r="AQ28" i="330"/>
  <c r="AH28" i="330"/>
  <c r="V28" i="330"/>
  <c r="R28" i="330"/>
  <c r="S28" i="330" s="1"/>
  <c r="J28" i="330"/>
  <c r="K28" i="330" s="1"/>
  <c r="G28" i="330"/>
  <c r="E28" i="330"/>
  <c r="AQ27" i="330"/>
  <c r="AH27" i="330"/>
  <c r="V27" i="330"/>
  <c r="R27" i="330"/>
  <c r="S27" i="330" s="1"/>
  <c r="J27" i="330"/>
  <c r="K27" i="330" s="1"/>
  <c r="G27" i="330"/>
  <c r="E27" i="330"/>
  <c r="AQ26" i="330"/>
  <c r="AH26" i="330"/>
  <c r="V26" i="330"/>
  <c r="R26" i="330"/>
  <c r="S26" i="330" s="1"/>
  <c r="J26" i="330"/>
  <c r="K26" i="330" s="1"/>
  <c r="G26" i="330"/>
  <c r="E26" i="330"/>
  <c r="AQ25" i="330"/>
  <c r="AH25" i="330"/>
  <c r="V25" i="330"/>
  <c r="R25" i="330"/>
  <c r="S25" i="330" s="1"/>
  <c r="J25" i="330"/>
  <c r="K25" i="330" s="1"/>
  <c r="G25" i="330"/>
  <c r="E25" i="330"/>
  <c r="AQ24" i="330"/>
  <c r="AH24" i="330"/>
  <c r="V24" i="330"/>
  <c r="R24" i="330"/>
  <c r="S24" i="330" s="1"/>
  <c r="J24" i="330"/>
  <c r="K24" i="330" s="1"/>
  <c r="G24" i="330"/>
  <c r="E24" i="330"/>
  <c r="AQ23" i="330"/>
  <c r="AH23" i="330"/>
  <c r="V23" i="330"/>
  <c r="R23" i="330"/>
  <c r="S23" i="330" s="1"/>
  <c r="J23" i="330"/>
  <c r="K23" i="330" s="1"/>
  <c r="G23" i="330"/>
  <c r="E23" i="330"/>
  <c r="AQ22" i="330"/>
  <c r="AH22" i="330"/>
  <c r="V22" i="330"/>
  <c r="R22" i="330"/>
  <c r="S22" i="330" s="1"/>
  <c r="J22" i="330"/>
  <c r="K22" i="330" s="1"/>
  <c r="G22" i="330"/>
  <c r="E22" i="330"/>
  <c r="AQ21" i="330"/>
  <c r="AH21" i="330"/>
  <c r="V21" i="330"/>
  <c r="R21" i="330"/>
  <c r="S21" i="330" s="1"/>
  <c r="J21" i="330"/>
  <c r="K21" i="330" s="1"/>
  <c r="G21" i="330"/>
  <c r="E21" i="330"/>
  <c r="AQ20" i="330"/>
  <c r="AH20" i="330"/>
  <c r="V20" i="330"/>
  <c r="R20" i="330"/>
  <c r="S20" i="330" s="1"/>
  <c r="J20" i="330"/>
  <c r="K20" i="330" s="1"/>
  <c r="G20" i="330"/>
  <c r="E20" i="330"/>
  <c r="AQ19" i="330"/>
  <c r="AH19" i="330"/>
  <c r="V19" i="330"/>
  <c r="R19" i="330"/>
  <c r="T19" i="330" s="1"/>
  <c r="K19" i="330"/>
  <c r="J19" i="330"/>
  <c r="I19" i="330"/>
  <c r="G19" i="330"/>
  <c r="E19" i="330"/>
  <c r="AQ18" i="330"/>
  <c r="AH18" i="330"/>
  <c r="V18" i="330"/>
  <c r="R18" i="330"/>
  <c r="T18" i="330" s="1"/>
  <c r="K18" i="330"/>
  <c r="J18" i="330"/>
  <c r="I18" i="330"/>
  <c r="G18" i="330"/>
  <c r="E18" i="330"/>
  <c r="AQ17" i="330"/>
  <c r="AH17" i="330"/>
  <c r="V17" i="330"/>
  <c r="R17" i="330"/>
  <c r="T17" i="330" s="1"/>
  <c r="K17" i="330"/>
  <c r="J17" i="330"/>
  <c r="I17" i="330"/>
  <c r="G17" i="330"/>
  <c r="E17" i="330"/>
  <c r="AQ16" i="330"/>
  <c r="AH16" i="330"/>
  <c r="V16" i="330"/>
  <c r="R16" i="330"/>
  <c r="T16" i="330" s="1"/>
  <c r="K16" i="330"/>
  <c r="J16" i="330"/>
  <c r="I16" i="330"/>
  <c r="G16" i="330"/>
  <c r="E16" i="330"/>
  <c r="AQ15" i="330"/>
  <c r="AH15" i="330"/>
  <c r="V15" i="330"/>
  <c r="R15" i="330"/>
  <c r="T15" i="330" s="1"/>
  <c r="K15" i="330"/>
  <c r="J15" i="330"/>
  <c r="I15" i="330"/>
  <c r="G15" i="330"/>
  <c r="E15" i="330"/>
  <c r="AQ14" i="330"/>
  <c r="AH14" i="330"/>
  <c r="V14" i="330"/>
  <c r="R14" i="330"/>
  <c r="T14" i="330" s="1"/>
  <c r="K14" i="330"/>
  <c r="J14" i="330"/>
  <c r="I14" i="330"/>
  <c r="G14" i="330"/>
  <c r="E14" i="330"/>
  <c r="AQ13" i="330"/>
  <c r="AH13" i="330"/>
  <c r="V13" i="330"/>
  <c r="R13" i="330"/>
  <c r="T13" i="330" s="1"/>
  <c r="K13" i="330"/>
  <c r="J13" i="330"/>
  <c r="I13" i="330"/>
  <c r="G13" i="330"/>
  <c r="E13" i="330"/>
  <c r="AQ12" i="330"/>
  <c r="AH12" i="330"/>
  <c r="V12" i="330"/>
  <c r="R12" i="330"/>
  <c r="T12" i="330" s="1"/>
  <c r="K12" i="330"/>
  <c r="J12" i="330"/>
  <c r="I12" i="330"/>
  <c r="G12" i="330"/>
  <c r="E12" i="330"/>
  <c r="V11" i="330"/>
  <c r="J11" i="330"/>
  <c r="K11" i="330" s="1"/>
  <c r="I11" i="330"/>
  <c r="G11" i="330"/>
  <c r="E11" i="330"/>
  <c r="R11" i="330"/>
  <c r="S19" i="330" l="1"/>
  <c r="S18" i="330"/>
  <c r="AI17" i="330"/>
  <c r="S17" i="330"/>
  <c r="S16" i="330"/>
  <c r="AI15" i="330"/>
  <c r="S15" i="330"/>
  <c r="S14" i="330"/>
  <c r="AI13" i="330"/>
  <c r="S13" i="330"/>
  <c r="AQ35" i="330"/>
  <c r="AI14" i="330"/>
  <c r="AI16" i="330"/>
  <c r="AI18" i="330"/>
  <c r="AI33" i="330"/>
  <c r="AI34" i="330"/>
  <c r="AI12" i="330"/>
  <c r="S33" i="330"/>
  <c r="S34" i="330"/>
  <c r="T20" i="330"/>
  <c r="AI20" i="330" s="1"/>
  <c r="T21" i="330"/>
  <c r="AI21" i="330" s="1"/>
  <c r="T22" i="330"/>
  <c r="AI22" i="330" s="1"/>
  <c r="T23" i="330"/>
  <c r="AI23" i="330" s="1"/>
  <c r="T24" i="330"/>
  <c r="AI24" i="330" s="1"/>
  <c r="T25" i="330"/>
  <c r="AI25" i="330" s="1"/>
  <c r="T26" i="330"/>
  <c r="AI26" i="330" s="1"/>
  <c r="T27" i="330"/>
  <c r="AI27" i="330" s="1"/>
  <c r="T28" i="330"/>
  <c r="AI28" i="330" s="1"/>
  <c r="T29" i="330"/>
  <c r="T30" i="330"/>
  <c r="AI30" i="330" s="1"/>
  <c r="T31" i="330"/>
  <c r="AI31" i="330" s="1"/>
  <c r="T32" i="330"/>
  <c r="AI32" i="330" s="1"/>
  <c r="AI29" i="330"/>
  <c r="S12" i="330"/>
  <c r="R35" i="330"/>
  <c r="S11" i="330"/>
  <c r="T11" i="330"/>
  <c r="AH11" i="330"/>
  <c r="I20" i="330"/>
  <c r="I21" i="330"/>
  <c r="I22" i="330"/>
  <c r="I23" i="330"/>
  <c r="I24" i="330"/>
  <c r="I25" i="330"/>
  <c r="I26" i="330"/>
  <c r="I27" i="330"/>
  <c r="I28" i="330"/>
  <c r="I29" i="330"/>
  <c r="I30" i="330"/>
  <c r="I31" i="330"/>
  <c r="I32" i="330"/>
  <c r="AG35" i="330"/>
  <c r="T35" i="330" l="1"/>
  <c r="S35" i="330"/>
  <c r="AH35" i="330"/>
  <c r="AI11" i="330"/>
  <c r="V12" i="329"/>
  <c r="V13" i="329"/>
  <c r="V14" i="329"/>
  <c r="V15" i="329"/>
  <c r="V16" i="329"/>
  <c r="V17" i="329"/>
  <c r="V18" i="329"/>
  <c r="V19" i="329"/>
  <c r="V20" i="329"/>
  <c r="V21" i="329"/>
  <c r="V22" i="329"/>
  <c r="V23" i="329"/>
  <c r="V24" i="329"/>
  <c r="V25" i="329"/>
  <c r="V26" i="329"/>
  <c r="V27" i="329"/>
  <c r="V28" i="329"/>
  <c r="V29" i="329"/>
  <c r="V30" i="329"/>
  <c r="V31" i="329"/>
  <c r="V32" i="329"/>
  <c r="V33" i="329"/>
  <c r="V34" i="329"/>
  <c r="V11" i="329"/>
  <c r="AI35" i="330" l="1"/>
  <c r="AP10" i="329"/>
  <c r="AP35" i="329" s="1"/>
  <c r="AG10" i="329"/>
  <c r="AG35" i="329" s="1"/>
  <c r="Q10" i="329"/>
  <c r="AR35" i="329"/>
  <c r="AQ34" i="329"/>
  <c r="AH34" i="329"/>
  <c r="R34" i="329"/>
  <c r="T34" i="329" s="1"/>
  <c r="K34" i="329"/>
  <c r="J34" i="329"/>
  <c r="I34" i="329" s="1"/>
  <c r="G34" i="329"/>
  <c r="E34" i="329"/>
  <c r="AQ33" i="329"/>
  <c r="AH33" i="329"/>
  <c r="R33" i="329"/>
  <c r="T33" i="329" s="1"/>
  <c r="K33" i="329"/>
  <c r="J33" i="329"/>
  <c r="I33" i="329" s="1"/>
  <c r="G33" i="329"/>
  <c r="E33" i="329"/>
  <c r="AW32" i="329"/>
  <c r="AQ32" i="329"/>
  <c r="AH32" i="329"/>
  <c r="R32" i="329"/>
  <c r="T32" i="329" s="1"/>
  <c r="K32" i="329"/>
  <c r="J32" i="329"/>
  <c r="I32" i="329"/>
  <c r="G32" i="329"/>
  <c r="E32" i="329"/>
  <c r="AQ31" i="329"/>
  <c r="AH31" i="329"/>
  <c r="R31" i="329"/>
  <c r="T31" i="329" s="1"/>
  <c r="K31" i="329"/>
  <c r="J31" i="329"/>
  <c r="I31" i="329"/>
  <c r="G31" i="329"/>
  <c r="E31" i="329"/>
  <c r="AQ30" i="329"/>
  <c r="AH30" i="329"/>
  <c r="R30" i="329"/>
  <c r="T30" i="329" s="1"/>
  <c r="K30" i="329"/>
  <c r="J30" i="329"/>
  <c r="I30" i="329"/>
  <c r="G30" i="329"/>
  <c r="E30" i="329"/>
  <c r="AQ29" i="329"/>
  <c r="AH29" i="329"/>
  <c r="R29" i="329"/>
  <c r="T29" i="329" s="1"/>
  <c r="K29" i="329"/>
  <c r="J29" i="329"/>
  <c r="I29" i="329"/>
  <c r="G29" i="329"/>
  <c r="E29" i="329"/>
  <c r="AQ28" i="329"/>
  <c r="AH28" i="329"/>
  <c r="R28" i="329"/>
  <c r="T28" i="329" s="1"/>
  <c r="K28" i="329"/>
  <c r="J28" i="329"/>
  <c r="I28" i="329"/>
  <c r="G28" i="329"/>
  <c r="E28" i="329"/>
  <c r="AQ27" i="329"/>
  <c r="AH27" i="329"/>
  <c r="R27" i="329"/>
  <c r="T27" i="329" s="1"/>
  <c r="K27" i="329"/>
  <c r="J27" i="329"/>
  <c r="I27" i="329"/>
  <c r="G27" i="329"/>
  <c r="E27" i="329"/>
  <c r="AQ26" i="329"/>
  <c r="AH26" i="329"/>
  <c r="R26" i="329"/>
  <c r="T26" i="329" s="1"/>
  <c r="K26" i="329"/>
  <c r="J26" i="329"/>
  <c r="I26" i="329"/>
  <c r="G26" i="329"/>
  <c r="E26" i="329"/>
  <c r="AQ25" i="329"/>
  <c r="AH25" i="329"/>
  <c r="R25" i="329"/>
  <c r="T25" i="329" s="1"/>
  <c r="K25" i="329"/>
  <c r="J25" i="329"/>
  <c r="I25" i="329"/>
  <c r="G25" i="329"/>
  <c r="E25" i="329"/>
  <c r="AQ24" i="329"/>
  <c r="AH24" i="329"/>
  <c r="R24" i="329"/>
  <c r="T24" i="329" s="1"/>
  <c r="K24" i="329"/>
  <c r="J24" i="329"/>
  <c r="I24" i="329"/>
  <c r="G24" i="329"/>
  <c r="E24" i="329"/>
  <c r="AQ23" i="329"/>
  <c r="AH23" i="329"/>
  <c r="R23" i="329"/>
  <c r="T23" i="329" s="1"/>
  <c r="K23" i="329"/>
  <c r="J23" i="329"/>
  <c r="I23" i="329"/>
  <c r="G23" i="329"/>
  <c r="E23" i="329"/>
  <c r="AQ22" i="329"/>
  <c r="AH22" i="329"/>
  <c r="R22" i="329"/>
  <c r="T22" i="329" s="1"/>
  <c r="K22" i="329"/>
  <c r="J22" i="329"/>
  <c r="I22" i="329"/>
  <c r="G22" i="329"/>
  <c r="E22" i="329"/>
  <c r="AQ21" i="329"/>
  <c r="AH21" i="329"/>
  <c r="R21" i="329"/>
  <c r="T21" i="329" s="1"/>
  <c r="K21" i="329"/>
  <c r="J21" i="329"/>
  <c r="I21" i="329"/>
  <c r="G21" i="329"/>
  <c r="E21" i="329"/>
  <c r="AQ20" i="329"/>
  <c r="AH20" i="329"/>
  <c r="R20" i="329"/>
  <c r="T20" i="329" s="1"/>
  <c r="K20" i="329"/>
  <c r="J20" i="329"/>
  <c r="I20" i="329"/>
  <c r="G20" i="329"/>
  <c r="E20" i="329"/>
  <c r="AQ19" i="329"/>
  <c r="AH19" i="329"/>
  <c r="R19" i="329"/>
  <c r="T19" i="329" s="1"/>
  <c r="K19" i="329"/>
  <c r="J19" i="329"/>
  <c r="I19" i="329"/>
  <c r="G19" i="329"/>
  <c r="E19" i="329"/>
  <c r="AQ18" i="329"/>
  <c r="AH18" i="329"/>
  <c r="R18" i="329"/>
  <c r="T18" i="329" s="1"/>
  <c r="K18" i="329"/>
  <c r="J18" i="329"/>
  <c r="I18" i="329"/>
  <c r="G18" i="329"/>
  <c r="E18" i="329"/>
  <c r="AQ17" i="329"/>
  <c r="AH17" i="329"/>
  <c r="R17" i="329"/>
  <c r="T17" i="329" s="1"/>
  <c r="K17" i="329"/>
  <c r="J17" i="329"/>
  <c r="I17" i="329"/>
  <c r="G17" i="329"/>
  <c r="E17" i="329"/>
  <c r="AQ16" i="329"/>
  <c r="AH16" i="329"/>
  <c r="R16" i="329"/>
  <c r="T16" i="329" s="1"/>
  <c r="K16" i="329"/>
  <c r="J16" i="329"/>
  <c r="I16" i="329"/>
  <c r="G16" i="329"/>
  <c r="E16" i="329"/>
  <c r="AQ15" i="329"/>
  <c r="AH15" i="329"/>
  <c r="R15" i="329"/>
  <c r="T15" i="329" s="1"/>
  <c r="K15" i="329"/>
  <c r="J15" i="329"/>
  <c r="I15" i="329"/>
  <c r="G15" i="329"/>
  <c r="E15" i="329"/>
  <c r="AQ14" i="329"/>
  <c r="AH14" i="329"/>
  <c r="R14" i="329"/>
  <c r="T14" i="329" s="1"/>
  <c r="K14" i="329"/>
  <c r="J14" i="329"/>
  <c r="I14" i="329"/>
  <c r="G14" i="329"/>
  <c r="E14" i="329"/>
  <c r="AQ13" i="329"/>
  <c r="AH13" i="329"/>
  <c r="R13" i="329"/>
  <c r="T13" i="329" s="1"/>
  <c r="K13" i="329"/>
  <c r="J13" i="329"/>
  <c r="I13" i="329"/>
  <c r="G13" i="329"/>
  <c r="E13" i="329"/>
  <c r="AQ12" i="329"/>
  <c r="AH12" i="329"/>
  <c r="R12" i="329"/>
  <c r="T12" i="329" s="1"/>
  <c r="K12" i="329"/>
  <c r="J12" i="329"/>
  <c r="I12" i="329"/>
  <c r="G12" i="329"/>
  <c r="E12" i="329"/>
  <c r="K11" i="329"/>
  <c r="J11" i="329"/>
  <c r="I11" i="329"/>
  <c r="G11" i="329"/>
  <c r="E11" i="329"/>
  <c r="R11" i="329"/>
  <c r="AI31" i="329" l="1"/>
  <c r="AI27" i="329"/>
  <c r="AI23" i="329"/>
  <c r="AI15" i="329"/>
  <c r="AG8" i="329"/>
  <c r="AH11" i="329"/>
  <c r="AI14" i="329"/>
  <c r="AI18" i="329"/>
  <c r="AI22" i="329"/>
  <c r="AI26" i="329"/>
  <c r="AI30" i="329"/>
  <c r="R35" i="329"/>
  <c r="T11" i="329"/>
  <c r="T35" i="329" s="1"/>
  <c r="S11" i="329"/>
  <c r="AI12" i="329"/>
  <c r="AI16" i="329"/>
  <c r="AI20" i="329"/>
  <c r="AI24" i="329"/>
  <c r="AI28" i="329"/>
  <c r="AI32" i="329"/>
  <c r="AI13" i="329"/>
  <c r="AI17" i="329"/>
  <c r="AI21" i="329"/>
  <c r="AI25" i="329"/>
  <c r="AI29" i="329"/>
  <c r="AI33" i="329"/>
  <c r="AI34" i="329"/>
  <c r="S12" i="329"/>
  <c r="S13" i="329"/>
  <c r="S14" i="329"/>
  <c r="S15" i="329"/>
  <c r="S16" i="329"/>
  <c r="S17" i="329"/>
  <c r="S18" i="329"/>
  <c r="S19" i="329"/>
  <c r="S20" i="329"/>
  <c r="S21" i="329"/>
  <c r="S22" i="329"/>
  <c r="S23" i="329"/>
  <c r="S24" i="329"/>
  <c r="S25" i="329"/>
  <c r="S26" i="329"/>
  <c r="S27" i="329"/>
  <c r="S28" i="329"/>
  <c r="S29" i="329"/>
  <c r="S30" i="329"/>
  <c r="S31" i="329"/>
  <c r="S32" i="329"/>
  <c r="AQ11" i="329"/>
  <c r="AQ35" i="329" s="1"/>
  <c r="S33" i="329"/>
  <c r="S34" i="329"/>
  <c r="AH35" i="329" l="1"/>
  <c r="AI35" i="329" s="1"/>
  <c r="AI11" i="329"/>
  <c r="S35" i="329"/>
  <c r="AP10" i="328" l="1"/>
  <c r="AG10" i="328"/>
  <c r="AG8" i="328" s="1"/>
  <c r="Q10" i="328"/>
  <c r="AR35" i="328"/>
  <c r="AQ34" i="328"/>
  <c r="AH34" i="328"/>
  <c r="V34" i="328"/>
  <c r="R34" i="328"/>
  <c r="T34" i="328" s="1"/>
  <c r="K34" i="328"/>
  <c r="J34" i="328"/>
  <c r="I34" i="328" s="1"/>
  <c r="G34" i="328"/>
  <c r="E34" i="328"/>
  <c r="AQ33" i="328"/>
  <c r="AH33" i="328"/>
  <c r="V33" i="328"/>
  <c r="R33" i="328"/>
  <c r="T33" i="328" s="1"/>
  <c r="K33" i="328"/>
  <c r="J33" i="328"/>
  <c r="I33" i="328" s="1"/>
  <c r="G33" i="328"/>
  <c r="E33" i="328"/>
  <c r="AW32" i="328"/>
  <c r="AQ32" i="328"/>
  <c r="AH32" i="328"/>
  <c r="V32" i="328"/>
  <c r="R32" i="328"/>
  <c r="T32" i="328" s="1"/>
  <c r="K32" i="328"/>
  <c r="J32" i="328"/>
  <c r="I32" i="328" s="1"/>
  <c r="G32" i="328"/>
  <c r="E32" i="328"/>
  <c r="AQ31" i="328"/>
  <c r="AH31" i="328"/>
  <c r="V31" i="328"/>
  <c r="R31" i="328"/>
  <c r="T31" i="328" s="1"/>
  <c r="K31" i="328"/>
  <c r="J31" i="328"/>
  <c r="I31" i="328" s="1"/>
  <c r="G31" i="328"/>
  <c r="E31" i="328"/>
  <c r="AQ30" i="328"/>
  <c r="AH30" i="328"/>
  <c r="V30" i="328"/>
  <c r="R30" i="328"/>
  <c r="T30" i="328" s="1"/>
  <c r="K30" i="328"/>
  <c r="J30" i="328"/>
  <c r="I30" i="328" s="1"/>
  <c r="G30" i="328"/>
  <c r="E30" i="328"/>
  <c r="AQ29" i="328"/>
  <c r="AH29" i="328"/>
  <c r="V29" i="328"/>
  <c r="R29" i="328"/>
  <c r="T29" i="328" s="1"/>
  <c r="K29" i="328"/>
  <c r="J29" i="328"/>
  <c r="I29" i="328" s="1"/>
  <c r="G29" i="328"/>
  <c r="E29" i="328"/>
  <c r="AQ28" i="328"/>
  <c r="AH28" i="328"/>
  <c r="V28" i="328"/>
  <c r="R28" i="328"/>
  <c r="T28" i="328" s="1"/>
  <c r="K28" i="328"/>
  <c r="J28" i="328"/>
  <c r="I28" i="328" s="1"/>
  <c r="G28" i="328"/>
  <c r="E28" i="328"/>
  <c r="AQ27" i="328"/>
  <c r="AH27" i="328"/>
  <c r="V27" i="328"/>
  <c r="R27" i="328"/>
  <c r="T27" i="328" s="1"/>
  <c r="K27" i="328"/>
  <c r="J27" i="328"/>
  <c r="I27" i="328" s="1"/>
  <c r="G27" i="328"/>
  <c r="E27" i="328"/>
  <c r="AQ26" i="328"/>
  <c r="AH26" i="328"/>
  <c r="V26" i="328"/>
  <c r="R26" i="328"/>
  <c r="T26" i="328" s="1"/>
  <c r="K26" i="328"/>
  <c r="J26" i="328"/>
  <c r="I26" i="328" s="1"/>
  <c r="G26" i="328"/>
  <c r="E26" i="328"/>
  <c r="AQ25" i="328"/>
  <c r="AH25" i="328"/>
  <c r="V25" i="328"/>
  <c r="R25" i="328"/>
  <c r="T25" i="328" s="1"/>
  <c r="K25" i="328"/>
  <c r="J25" i="328"/>
  <c r="I25" i="328" s="1"/>
  <c r="G25" i="328"/>
  <c r="E25" i="328"/>
  <c r="AQ24" i="328"/>
  <c r="AH24" i="328"/>
  <c r="V24" i="328"/>
  <c r="R24" i="328"/>
  <c r="T24" i="328" s="1"/>
  <c r="K24" i="328"/>
  <c r="J24" i="328"/>
  <c r="I24" i="328" s="1"/>
  <c r="G24" i="328"/>
  <c r="E24" i="328"/>
  <c r="AQ23" i="328"/>
  <c r="AH23" i="328"/>
  <c r="V23" i="328"/>
  <c r="R23" i="328"/>
  <c r="T23" i="328" s="1"/>
  <c r="K23" i="328"/>
  <c r="J23" i="328"/>
  <c r="I23" i="328" s="1"/>
  <c r="G23" i="328"/>
  <c r="E23" i="328"/>
  <c r="AQ22" i="328"/>
  <c r="AH22" i="328"/>
  <c r="V22" i="328"/>
  <c r="R22" i="328"/>
  <c r="T22" i="328" s="1"/>
  <c r="K22" i="328"/>
  <c r="J22" i="328"/>
  <c r="I22" i="328" s="1"/>
  <c r="G22" i="328"/>
  <c r="E22" i="328"/>
  <c r="AQ21" i="328"/>
  <c r="AH21" i="328"/>
  <c r="V21" i="328"/>
  <c r="R21" i="328"/>
  <c r="T21" i="328" s="1"/>
  <c r="K21" i="328"/>
  <c r="J21" i="328"/>
  <c r="I21" i="328" s="1"/>
  <c r="G21" i="328"/>
  <c r="E21" i="328"/>
  <c r="AQ20" i="328"/>
  <c r="AH20" i="328"/>
  <c r="V20" i="328"/>
  <c r="R20" i="328"/>
  <c r="T20" i="328" s="1"/>
  <c r="K20" i="328"/>
  <c r="J20" i="328"/>
  <c r="I20" i="328" s="1"/>
  <c r="G20" i="328"/>
  <c r="E20" i="328"/>
  <c r="AQ19" i="328"/>
  <c r="AH19" i="328"/>
  <c r="V19" i="328"/>
  <c r="R19" i="328"/>
  <c r="T19" i="328" s="1"/>
  <c r="K19" i="328"/>
  <c r="J19" i="328"/>
  <c r="I19" i="328" s="1"/>
  <c r="G19" i="328"/>
  <c r="E19" i="328"/>
  <c r="AQ18" i="328"/>
  <c r="AH18" i="328"/>
  <c r="V18" i="328"/>
  <c r="R18" i="328"/>
  <c r="T18" i="328" s="1"/>
  <c r="K18" i="328"/>
  <c r="J18" i="328"/>
  <c r="I18" i="328" s="1"/>
  <c r="G18" i="328"/>
  <c r="E18" i="328"/>
  <c r="AQ17" i="328"/>
  <c r="AH17" i="328"/>
  <c r="V17" i="328"/>
  <c r="R17" i="328"/>
  <c r="T17" i="328" s="1"/>
  <c r="K17" i="328"/>
  <c r="J17" i="328"/>
  <c r="I17" i="328" s="1"/>
  <c r="G17" i="328"/>
  <c r="E17" i="328"/>
  <c r="AQ16" i="328"/>
  <c r="AH16" i="328"/>
  <c r="V16" i="328"/>
  <c r="R16" i="328"/>
  <c r="T16" i="328" s="1"/>
  <c r="K16" i="328"/>
  <c r="J16" i="328"/>
  <c r="I16" i="328" s="1"/>
  <c r="G16" i="328"/>
  <c r="E16" i="328"/>
  <c r="AQ15" i="328"/>
  <c r="AH15" i="328"/>
  <c r="V15" i="328"/>
  <c r="R15" i="328"/>
  <c r="T15" i="328" s="1"/>
  <c r="K15" i="328"/>
  <c r="J15" i="328"/>
  <c r="I15" i="328" s="1"/>
  <c r="G15" i="328"/>
  <c r="E15" i="328"/>
  <c r="AQ14" i="328"/>
  <c r="AH14" i="328"/>
  <c r="V14" i="328"/>
  <c r="R14" i="328"/>
  <c r="T14" i="328" s="1"/>
  <c r="K14" i="328"/>
  <c r="J14" i="328"/>
  <c r="I14" i="328" s="1"/>
  <c r="G14" i="328"/>
  <c r="E14" i="328"/>
  <c r="AQ13" i="328"/>
  <c r="AH13" i="328"/>
  <c r="V13" i="328"/>
  <c r="R13" i="328"/>
  <c r="T13" i="328" s="1"/>
  <c r="K13" i="328"/>
  <c r="J13" i="328"/>
  <c r="I13" i="328" s="1"/>
  <c r="G13" i="328"/>
  <c r="E13" i="328"/>
  <c r="AQ12" i="328"/>
  <c r="AH12" i="328"/>
  <c r="V12" i="328"/>
  <c r="R12" i="328"/>
  <c r="T12" i="328" s="1"/>
  <c r="K12" i="328"/>
  <c r="J12" i="328"/>
  <c r="I12" i="328" s="1"/>
  <c r="G12" i="328"/>
  <c r="E12" i="328"/>
  <c r="AH11" i="328"/>
  <c r="V11" i="328"/>
  <c r="K11" i="328"/>
  <c r="J11" i="328"/>
  <c r="I11" i="328" s="1"/>
  <c r="G11" i="328"/>
  <c r="E11" i="328"/>
  <c r="AP35" i="328"/>
  <c r="AG35" i="328"/>
  <c r="R11" i="328"/>
  <c r="AI34" i="328" l="1"/>
  <c r="S34" i="328"/>
  <c r="AH35" i="328"/>
  <c r="AI33" i="328"/>
  <c r="S33" i="328"/>
  <c r="R35" i="328"/>
  <c r="T11" i="328"/>
  <c r="T35" i="328" s="1"/>
  <c r="S11" i="328"/>
  <c r="AI12" i="328"/>
  <c r="AI13" i="328"/>
  <c r="AI14" i="328"/>
  <c r="AI15" i="328"/>
  <c r="AI16" i="328"/>
  <c r="AI17" i="328"/>
  <c r="AI18" i="328"/>
  <c r="AI19" i="328"/>
  <c r="AI20" i="328"/>
  <c r="AI21" i="328"/>
  <c r="AI22" i="328"/>
  <c r="AI23" i="328"/>
  <c r="AI24" i="328"/>
  <c r="AI25" i="328"/>
  <c r="AI26" i="328"/>
  <c r="AI27" i="328"/>
  <c r="AI28" i="328"/>
  <c r="AI29" i="328"/>
  <c r="AI30" i="328"/>
  <c r="AI31" i="328"/>
  <c r="AI32" i="328"/>
  <c r="S12" i="328"/>
  <c r="S13" i="328"/>
  <c r="S14" i="328"/>
  <c r="S15" i="328"/>
  <c r="S16" i="328"/>
  <c r="S17" i="328"/>
  <c r="S18" i="328"/>
  <c r="S19" i="328"/>
  <c r="S20" i="328"/>
  <c r="S21" i="328"/>
  <c r="S22" i="328"/>
  <c r="S23" i="328"/>
  <c r="S24" i="328"/>
  <c r="S25" i="328"/>
  <c r="S26" i="328"/>
  <c r="S27" i="328"/>
  <c r="S28" i="328"/>
  <c r="S29" i="328"/>
  <c r="S30" i="328"/>
  <c r="S31" i="328"/>
  <c r="S32" i="328"/>
  <c r="AQ11" i="328"/>
  <c r="AQ35" i="328" s="1"/>
  <c r="AI35" i="328" l="1"/>
  <c r="AI11" i="328"/>
  <c r="S35" i="328"/>
  <c r="AP10" i="327" l="1"/>
  <c r="AP35" i="327" s="1"/>
  <c r="AG10" i="327"/>
  <c r="Q10" i="327"/>
  <c r="AR35" i="327"/>
  <c r="AQ34" i="327"/>
  <c r="AH34" i="327"/>
  <c r="V34" i="327"/>
  <c r="R34" i="327"/>
  <c r="T34" i="327" s="1"/>
  <c r="J34" i="327"/>
  <c r="K34" i="327" s="1"/>
  <c r="G34" i="327"/>
  <c r="E34" i="327"/>
  <c r="AQ33" i="327"/>
  <c r="AH33" i="327"/>
  <c r="V33" i="327"/>
  <c r="R33" i="327"/>
  <c r="T33" i="327" s="1"/>
  <c r="J33" i="327"/>
  <c r="K33" i="327" s="1"/>
  <c r="G33" i="327"/>
  <c r="E33" i="327"/>
  <c r="AW32" i="327"/>
  <c r="AQ32" i="327"/>
  <c r="AH32" i="327"/>
  <c r="V32" i="327"/>
  <c r="R32" i="327"/>
  <c r="T32" i="327" s="1"/>
  <c r="K32" i="327"/>
  <c r="J32" i="327"/>
  <c r="I32" i="327"/>
  <c r="G32" i="327"/>
  <c r="E32" i="327"/>
  <c r="AQ31" i="327"/>
  <c r="AH31" i="327"/>
  <c r="V31" i="327"/>
  <c r="R31" i="327"/>
  <c r="T31" i="327" s="1"/>
  <c r="K31" i="327"/>
  <c r="J31" i="327"/>
  <c r="I31" i="327"/>
  <c r="G31" i="327"/>
  <c r="E31" i="327"/>
  <c r="AQ30" i="327"/>
  <c r="AH30" i="327"/>
  <c r="V30" i="327"/>
  <c r="R30" i="327"/>
  <c r="T30" i="327" s="1"/>
  <c r="K30" i="327"/>
  <c r="J30" i="327"/>
  <c r="I30" i="327"/>
  <c r="G30" i="327"/>
  <c r="E30" i="327"/>
  <c r="AQ29" i="327"/>
  <c r="AH29" i="327"/>
  <c r="V29" i="327"/>
  <c r="R29" i="327"/>
  <c r="T29" i="327" s="1"/>
  <c r="K29" i="327"/>
  <c r="J29" i="327"/>
  <c r="I29" i="327"/>
  <c r="G29" i="327"/>
  <c r="E29" i="327"/>
  <c r="AQ28" i="327"/>
  <c r="AH28" i="327"/>
  <c r="V28" i="327"/>
  <c r="R28" i="327"/>
  <c r="T28" i="327" s="1"/>
  <c r="K28" i="327"/>
  <c r="J28" i="327"/>
  <c r="I28" i="327"/>
  <c r="G28" i="327"/>
  <c r="E28" i="327"/>
  <c r="AQ27" i="327"/>
  <c r="AH27" i="327"/>
  <c r="V27" i="327"/>
  <c r="R27" i="327"/>
  <c r="T27" i="327" s="1"/>
  <c r="K27" i="327"/>
  <c r="J27" i="327"/>
  <c r="I27" i="327"/>
  <c r="G27" i="327"/>
  <c r="E27" i="327"/>
  <c r="AQ26" i="327"/>
  <c r="AH26" i="327"/>
  <c r="V26" i="327"/>
  <c r="R26" i="327"/>
  <c r="T26" i="327" s="1"/>
  <c r="K26" i="327"/>
  <c r="J26" i="327"/>
  <c r="I26" i="327"/>
  <c r="G26" i="327"/>
  <c r="E26" i="327"/>
  <c r="AQ25" i="327"/>
  <c r="AH25" i="327"/>
  <c r="V25" i="327"/>
  <c r="R25" i="327"/>
  <c r="T25" i="327" s="1"/>
  <c r="K25" i="327"/>
  <c r="J25" i="327"/>
  <c r="I25" i="327"/>
  <c r="G25" i="327"/>
  <c r="E25" i="327"/>
  <c r="AQ24" i="327"/>
  <c r="AH24" i="327"/>
  <c r="V24" i="327"/>
  <c r="R24" i="327"/>
  <c r="T24" i="327" s="1"/>
  <c r="K24" i="327"/>
  <c r="J24" i="327"/>
  <c r="I24" i="327"/>
  <c r="G24" i="327"/>
  <c r="E24" i="327"/>
  <c r="AQ23" i="327"/>
  <c r="AH23" i="327"/>
  <c r="V23" i="327"/>
  <c r="R23" i="327"/>
  <c r="T23" i="327" s="1"/>
  <c r="K23" i="327"/>
  <c r="J23" i="327"/>
  <c r="I23" i="327"/>
  <c r="G23" i="327"/>
  <c r="E23" i="327"/>
  <c r="AQ22" i="327"/>
  <c r="AH22" i="327"/>
  <c r="V22" i="327"/>
  <c r="R22" i="327"/>
  <c r="T22" i="327" s="1"/>
  <c r="K22" i="327"/>
  <c r="J22" i="327"/>
  <c r="I22" i="327"/>
  <c r="G22" i="327"/>
  <c r="E22" i="327"/>
  <c r="AQ21" i="327"/>
  <c r="AH21" i="327"/>
  <c r="V21" i="327"/>
  <c r="R21" i="327"/>
  <c r="T21" i="327" s="1"/>
  <c r="K21" i="327"/>
  <c r="J21" i="327"/>
  <c r="I21" i="327"/>
  <c r="G21" i="327"/>
  <c r="E21" i="327"/>
  <c r="AQ20" i="327"/>
  <c r="AH20" i="327"/>
  <c r="V20" i="327"/>
  <c r="R20" i="327"/>
  <c r="T20" i="327" s="1"/>
  <c r="K20" i="327"/>
  <c r="J20" i="327"/>
  <c r="I20" i="327"/>
  <c r="G20" i="327"/>
  <c r="E20" i="327"/>
  <c r="AQ19" i="327"/>
  <c r="AH19" i="327"/>
  <c r="V19" i="327"/>
  <c r="R19" i="327"/>
  <c r="T19" i="327" s="1"/>
  <c r="K19" i="327"/>
  <c r="J19" i="327"/>
  <c r="I19" i="327"/>
  <c r="G19" i="327"/>
  <c r="E19" i="327"/>
  <c r="AQ18" i="327"/>
  <c r="AH18" i="327"/>
  <c r="V18" i="327"/>
  <c r="R18" i="327"/>
  <c r="T18" i="327" s="1"/>
  <c r="K18" i="327"/>
  <c r="J18" i="327"/>
  <c r="I18" i="327"/>
  <c r="G18" i="327"/>
  <c r="E18" i="327"/>
  <c r="AQ17" i="327"/>
  <c r="AH17" i="327"/>
  <c r="V17" i="327"/>
  <c r="R17" i="327"/>
  <c r="K17" i="327"/>
  <c r="J17" i="327"/>
  <c r="I17" i="327"/>
  <c r="G17" i="327"/>
  <c r="E17" i="327"/>
  <c r="AQ16" i="327"/>
  <c r="AH16" i="327"/>
  <c r="V16" i="327"/>
  <c r="R16" i="327"/>
  <c r="K16" i="327"/>
  <c r="J16" i="327"/>
  <c r="I16" i="327"/>
  <c r="G16" i="327"/>
  <c r="E16" i="327"/>
  <c r="AQ15" i="327"/>
  <c r="AH15" i="327"/>
  <c r="V15" i="327"/>
  <c r="R15" i="327"/>
  <c r="K15" i="327"/>
  <c r="J15" i="327"/>
  <c r="I15" i="327"/>
  <c r="G15" i="327"/>
  <c r="E15" i="327"/>
  <c r="AQ14" i="327"/>
  <c r="AH14" i="327"/>
  <c r="V14" i="327"/>
  <c r="R14" i="327"/>
  <c r="K14" i="327"/>
  <c r="J14" i="327"/>
  <c r="I14" i="327"/>
  <c r="G14" i="327"/>
  <c r="E14" i="327"/>
  <c r="AQ13" i="327"/>
  <c r="AH13" i="327"/>
  <c r="V13" i="327"/>
  <c r="R13" i="327"/>
  <c r="K13" i="327"/>
  <c r="J13" i="327"/>
  <c r="I13" i="327"/>
  <c r="G13" i="327"/>
  <c r="E13" i="327"/>
  <c r="AQ12" i="327"/>
  <c r="AH12" i="327"/>
  <c r="V12" i="327"/>
  <c r="R12" i="327"/>
  <c r="K12" i="327"/>
  <c r="J12" i="327"/>
  <c r="I12" i="327"/>
  <c r="G12" i="327"/>
  <c r="E12" i="327"/>
  <c r="V11" i="327"/>
  <c r="K11" i="327"/>
  <c r="J11" i="327"/>
  <c r="I11" i="327"/>
  <c r="G11" i="327"/>
  <c r="E11" i="327"/>
  <c r="AH11" i="327"/>
  <c r="R11" i="327"/>
  <c r="AI34" i="327" l="1"/>
  <c r="AI33" i="327"/>
  <c r="AI32" i="327"/>
  <c r="AI29" i="327"/>
  <c r="AI28" i="327"/>
  <c r="AI25" i="327"/>
  <c r="AI24" i="327"/>
  <c r="AI21" i="327"/>
  <c r="AI20" i="327"/>
  <c r="T17" i="327"/>
  <c r="AI17" i="327" s="1"/>
  <c r="T16" i="327"/>
  <c r="AI16" i="327" s="1"/>
  <c r="T15" i="327"/>
  <c r="AI15" i="327" s="1"/>
  <c r="T14" i="327"/>
  <c r="AI14" i="327" s="1"/>
  <c r="T13" i="327"/>
  <c r="AI13" i="327" s="1"/>
  <c r="T12" i="327"/>
  <c r="AI12" i="327" s="1"/>
  <c r="AI18" i="327"/>
  <c r="AI22" i="327"/>
  <c r="AI26" i="327"/>
  <c r="AI30" i="327"/>
  <c r="AI19" i="327"/>
  <c r="AI23" i="327"/>
  <c r="AI27" i="327"/>
  <c r="AI31" i="327"/>
  <c r="S12" i="327"/>
  <c r="S14" i="327"/>
  <c r="S16" i="327"/>
  <c r="S18" i="327"/>
  <c r="S20" i="327"/>
  <c r="S22" i="327"/>
  <c r="S24" i="327"/>
  <c r="S26" i="327"/>
  <c r="S28" i="327"/>
  <c r="S30" i="327"/>
  <c r="S32" i="327"/>
  <c r="S13" i="327"/>
  <c r="S15" i="327"/>
  <c r="S17" i="327"/>
  <c r="S19" i="327"/>
  <c r="S21" i="327"/>
  <c r="S23" i="327"/>
  <c r="S25" i="327"/>
  <c r="S27" i="327"/>
  <c r="S29" i="327"/>
  <c r="S31" i="327"/>
  <c r="R35" i="327"/>
  <c r="S11" i="327"/>
  <c r="T11" i="327"/>
  <c r="AH35" i="327"/>
  <c r="AQ11" i="327"/>
  <c r="AQ35" i="327" s="1"/>
  <c r="I33" i="327"/>
  <c r="S33" i="327"/>
  <c r="I34" i="327"/>
  <c r="S34" i="327"/>
  <c r="AG8" i="327"/>
  <c r="AG35" i="327"/>
  <c r="T35" i="327" l="1"/>
  <c r="AI35" i="327" s="1"/>
  <c r="S35" i="327"/>
  <c r="AI11" i="327"/>
  <c r="AQ33" i="325" l="1"/>
  <c r="AP10" i="326" l="1"/>
  <c r="AG10" i="326"/>
  <c r="Q10" i="326"/>
  <c r="AR35" i="326"/>
  <c r="AQ34" i="326"/>
  <c r="AH34" i="326"/>
  <c r="V34" i="326"/>
  <c r="R34" i="326"/>
  <c r="T34" i="326" s="1"/>
  <c r="J34" i="326"/>
  <c r="K34" i="326" s="1"/>
  <c r="G34" i="326"/>
  <c r="E34" i="326"/>
  <c r="AQ33" i="326"/>
  <c r="AH33" i="326"/>
  <c r="V33" i="326"/>
  <c r="R33" i="326"/>
  <c r="T33" i="326" s="1"/>
  <c r="J33" i="326"/>
  <c r="K33" i="326" s="1"/>
  <c r="G33" i="326"/>
  <c r="E33" i="326"/>
  <c r="AW32" i="326"/>
  <c r="AQ32" i="326"/>
  <c r="AH32" i="326"/>
  <c r="V32" i="326"/>
  <c r="R32" i="326"/>
  <c r="T32" i="326" s="1"/>
  <c r="K32" i="326"/>
  <c r="J32" i="326"/>
  <c r="I32" i="326"/>
  <c r="G32" i="326"/>
  <c r="E32" i="326"/>
  <c r="AQ31" i="326"/>
  <c r="AH31" i="326"/>
  <c r="V31" i="326"/>
  <c r="R31" i="326"/>
  <c r="T31" i="326" s="1"/>
  <c r="K31" i="326"/>
  <c r="J31" i="326"/>
  <c r="I31" i="326"/>
  <c r="G31" i="326"/>
  <c r="E31" i="326"/>
  <c r="AQ30" i="326"/>
  <c r="AH30" i="326"/>
  <c r="V30" i="326"/>
  <c r="R30" i="326"/>
  <c r="T30" i="326" s="1"/>
  <c r="K30" i="326"/>
  <c r="J30" i="326"/>
  <c r="I30" i="326"/>
  <c r="G30" i="326"/>
  <c r="E30" i="326"/>
  <c r="AQ29" i="326"/>
  <c r="AH29" i="326"/>
  <c r="V29" i="326"/>
  <c r="R29" i="326"/>
  <c r="T29" i="326" s="1"/>
  <c r="K29" i="326"/>
  <c r="J29" i="326"/>
  <c r="I29" i="326"/>
  <c r="G29" i="326"/>
  <c r="E29" i="326"/>
  <c r="AQ28" i="326"/>
  <c r="AH28" i="326"/>
  <c r="V28" i="326"/>
  <c r="R28" i="326"/>
  <c r="T28" i="326" s="1"/>
  <c r="K28" i="326"/>
  <c r="J28" i="326"/>
  <c r="I28" i="326"/>
  <c r="G28" i="326"/>
  <c r="E28" i="326"/>
  <c r="AQ27" i="326"/>
  <c r="AH27" i="326"/>
  <c r="V27" i="326"/>
  <c r="R27" i="326"/>
  <c r="T27" i="326" s="1"/>
  <c r="K27" i="326"/>
  <c r="J27" i="326"/>
  <c r="I27" i="326"/>
  <c r="G27" i="326"/>
  <c r="E27" i="326"/>
  <c r="AQ26" i="326"/>
  <c r="AH26" i="326"/>
  <c r="V26" i="326"/>
  <c r="R26" i="326"/>
  <c r="T26" i="326" s="1"/>
  <c r="K26" i="326"/>
  <c r="J26" i="326"/>
  <c r="I26" i="326"/>
  <c r="G26" i="326"/>
  <c r="E26" i="326"/>
  <c r="AQ25" i="326"/>
  <c r="AH25" i="326"/>
  <c r="V25" i="326"/>
  <c r="R25" i="326"/>
  <c r="T25" i="326" s="1"/>
  <c r="K25" i="326"/>
  <c r="J25" i="326"/>
  <c r="I25" i="326"/>
  <c r="G25" i="326"/>
  <c r="E25" i="326"/>
  <c r="AQ24" i="326"/>
  <c r="AH24" i="326"/>
  <c r="V24" i="326"/>
  <c r="R24" i="326"/>
  <c r="T24" i="326" s="1"/>
  <c r="J24" i="326"/>
  <c r="K24" i="326" s="1"/>
  <c r="I24" i="326"/>
  <c r="G24" i="326"/>
  <c r="E24" i="326"/>
  <c r="AQ23" i="326"/>
  <c r="AH23" i="326"/>
  <c r="V23" i="326"/>
  <c r="R23" i="326"/>
  <c r="S23" i="326" s="1"/>
  <c r="J23" i="326"/>
  <c r="K23" i="326" s="1"/>
  <c r="I23" i="326"/>
  <c r="G23" i="326"/>
  <c r="E23" i="326"/>
  <c r="AQ22" i="326"/>
  <c r="AH22" i="326"/>
  <c r="V22" i="326"/>
  <c r="R22" i="326"/>
  <c r="T22" i="326" s="1"/>
  <c r="J22" i="326"/>
  <c r="K22" i="326" s="1"/>
  <c r="I22" i="326"/>
  <c r="G22" i="326"/>
  <c r="E22" i="326"/>
  <c r="AQ21" i="326"/>
  <c r="AH21" i="326"/>
  <c r="V21" i="326"/>
  <c r="R21" i="326"/>
  <c r="S21" i="326" s="1"/>
  <c r="J21" i="326"/>
  <c r="K21" i="326" s="1"/>
  <c r="I21" i="326"/>
  <c r="G21" i="326"/>
  <c r="E21" i="326"/>
  <c r="AQ20" i="326"/>
  <c r="AH20" i="326"/>
  <c r="V20" i="326"/>
  <c r="R20" i="326"/>
  <c r="T20" i="326" s="1"/>
  <c r="J20" i="326"/>
  <c r="K20" i="326" s="1"/>
  <c r="I20" i="326"/>
  <c r="G20" i="326"/>
  <c r="E20" i="326"/>
  <c r="AQ19" i="326"/>
  <c r="AH19" i="326"/>
  <c r="V19" i="326"/>
  <c r="R19" i="326"/>
  <c r="S19" i="326" s="1"/>
  <c r="J19" i="326"/>
  <c r="K19" i="326" s="1"/>
  <c r="I19" i="326"/>
  <c r="G19" i="326"/>
  <c r="E19" i="326"/>
  <c r="AQ18" i="326"/>
  <c r="AH18" i="326"/>
  <c r="V18" i="326"/>
  <c r="R18" i="326"/>
  <c r="S18" i="326" s="1"/>
  <c r="J18" i="326"/>
  <c r="K18" i="326" s="1"/>
  <c r="I18" i="326"/>
  <c r="G18" i="326"/>
  <c r="E18" i="326"/>
  <c r="AQ17" i="326"/>
  <c r="AH17" i="326"/>
  <c r="V17" i="326"/>
  <c r="R17" i="326"/>
  <c r="T17" i="326" s="1"/>
  <c r="J17" i="326"/>
  <c r="K17" i="326" s="1"/>
  <c r="I17" i="326"/>
  <c r="G17" i="326"/>
  <c r="E17" i="326"/>
  <c r="AQ16" i="326"/>
  <c r="AH16" i="326"/>
  <c r="V16" i="326"/>
  <c r="R16" i="326"/>
  <c r="T16" i="326" s="1"/>
  <c r="J16" i="326"/>
  <c r="K16" i="326" s="1"/>
  <c r="I16" i="326"/>
  <c r="G16" i="326"/>
  <c r="E16" i="326"/>
  <c r="AQ15" i="326"/>
  <c r="AH15" i="326"/>
  <c r="V15" i="326"/>
  <c r="R15" i="326"/>
  <c r="S15" i="326" s="1"/>
  <c r="J15" i="326"/>
  <c r="K15" i="326" s="1"/>
  <c r="I15" i="326"/>
  <c r="G15" i="326"/>
  <c r="E15" i="326"/>
  <c r="AQ14" i="326"/>
  <c r="AH14" i="326"/>
  <c r="V14" i="326"/>
  <c r="R14" i="326"/>
  <c r="T14" i="326" s="1"/>
  <c r="J14" i="326"/>
  <c r="K14" i="326" s="1"/>
  <c r="I14" i="326"/>
  <c r="G14" i="326"/>
  <c r="E14" i="326"/>
  <c r="AQ13" i="326"/>
  <c r="AH13" i="326"/>
  <c r="V13" i="326"/>
  <c r="R13" i="326"/>
  <c r="S13" i="326" s="1"/>
  <c r="J13" i="326"/>
  <c r="K13" i="326" s="1"/>
  <c r="I13" i="326"/>
  <c r="G13" i="326"/>
  <c r="E13" i="326"/>
  <c r="AQ12" i="326"/>
  <c r="AH12" i="326"/>
  <c r="V12" i="326"/>
  <c r="R12" i="326"/>
  <c r="T12" i="326" s="1"/>
  <c r="J12" i="326"/>
  <c r="K12" i="326" s="1"/>
  <c r="I12" i="326"/>
  <c r="G12" i="326"/>
  <c r="E12" i="326"/>
  <c r="V11" i="326"/>
  <c r="J11" i="326"/>
  <c r="K11" i="326" s="1"/>
  <c r="I11" i="326"/>
  <c r="G11" i="326"/>
  <c r="E11" i="326"/>
  <c r="AQ11" i="326"/>
  <c r="AH11" i="326"/>
  <c r="R11" i="326"/>
  <c r="AI34" i="326" l="1"/>
  <c r="AI33" i="326"/>
  <c r="AI31" i="326"/>
  <c r="AI30" i="326"/>
  <c r="AI27" i="326"/>
  <c r="AI26" i="326"/>
  <c r="T23" i="326"/>
  <c r="AI22" i="326"/>
  <c r="S22" i="326"/>
  <c r="T19" i="326"/>
  <c r="AI19" i="326" s="1"/>
  <c r="T18" i="326"/>
  <c r="AI18" i="326" s="1"/>
  <c r="T15" i="326"/>
  <c r="AI14" i="326"/>
  <c r="S14" i="326"/>
  <c r="AQ35" i="326"/>
  <c r="AI20" i="326"/>
  <c r="AI23" i="326"/>
  <c r="AI24" i="326"/>
  <c r="AI28" i="326"/>
  <c r="AI32" i="326"/>
  <c r="AI12" i="326"/>
  <c r="AI15" i="326"/>
  <c r="AI16" i="326"/>
  <c r="AI17" i="326"/>
  <c r="AI25" i="326"/>
  <c r="AI29" i="326"/>
  <c r="S17" i="326"/>
  <c r="S12" i="326"/>
  <c r="T13" i="326"/>
  <c r="AI13" i="326" s="1"/>
  <c r="S16" i="326"/>
  <c r="S20" i="326"/>
  <c r="T21" i="326"/>
  <c r="AI21" i="326" s="1"/>
  <c r="S24" i="326"/>
  <c r="S25" i="326"/>
  <c r="S26" i="326"/>
  <c r="S27" i="326"/>
  <c r="S28" i="326"/>
  <c r="S29" i="326"/>
  <c r="S30" i="326"/>
  <c r="S31" i="326"/>
  <c r="S32" i="326"/>
  <c r="R35" i="326"/>
  <c r="S11" i="326"/>
  <c r="T11" i="326"/>
  <c r="AH35" i="326"/>
  <c r="I33" i="326"/>
  <c r="S33" i="326"/>
  <c r="I34" i="326"/>
  <c r="S34" i="326"/>
  <c r="AP35" i="326"/>
  <c r="AG8" i="326"/>
  <c r="AG35" i="326"/>
  <c r="S35" i="326" l="1"/>
  <c r="T35" i="326"/>
  <c r="AI35" i="326" s="1"/>
  <c r="AI11" i="326"/>
  <c r="AP10" i="325" l="1"/>
  <c r="AG10" i="325"/>
  <c r="Q10" i="325"/>
  <c r="R11" i="325" s="1"/>
  <c r="AR35" i="325"/>
  <c r="AQ34" i="325"/>
  <c r="AH34" i="325"/>
  <c r="V34" i="325"/>
  <c r="R34" i="325"/>
  <c r="J34" i="325"/>
  <c r="K34" i="325" s="1"/>
  <c r="G34" i="325"/>
  <c r="E34" i="325"/>
  <c r="AH33" i="325"/>
  <c r="V33" i="325"/>
  <c r="R33" i="325"/>
  <c r="J33" i="325"/>
  <c r="K33" i="325" s="1"/>
  <c r="G33" i="325"/>
  <c r="E33" i="325"/>
  <c r="AW32" i="325"/>
  <c r="AQ32" i="325"/>
  <c r="AH32" i="325"/>
  <c r="V32" i="325"/>
  <c r="R32" i="325"/>
  <c r="K32" i="325"/>
  <c r="J32" i="325"/>
  <c r="I32" i="325"/>
  <c r="G32" i="325"/>
  <c r="E32" i="325"/>
  <c r="AQ31" i="325"/>
  <c r="AH31" i="325"/>
  <c r="V31" i="325"/>
  <c r="R31" i="325"/>
  <c r="S31" i="325" s="1"/>
  <c r="K31" i="325"/>
  <c r="J31" i="325"/>
  <c r="I31" i="325"/>
  <c r="G31" i="325"/>
  <c r="E31" i="325"/>
  <c r="AQ30" i="325"/>
  <c r="AH30" i="325"/>
  <c r="V30" i="325"/>
  <c r="R30" i="325"/>
  <c r="K30" i="325"/>
  <c r="J30" i="325"/>
  <c r="I30" i="325"/>
  <c r="G30" i="325"/>
  <c r="E30" i="325"/>
  <c r="AQ29" i="325"/>
  <c r="AH29" i="325"/>
  <c r="V29" i="325"/>
  <c r="R29" i="325"/>
  <c r="K29" i="325"/>
  <c r="J29" i="325"/>
  <c r="I29" i="325"/>
  <c r="G29" i="325"/>
  <c r="E29" i="325"/>
  <c r="AQ28" i="325"/>
  <c r="AH28" i="325"/>
  <c r="V28" i="325"/>
  <c r="R28" i="325"/>
  <c r="K28" i="325"/>
  <c r="J28" i="325"/>
  <c r="I28" i="325"/>
  <c r="G28" i="325"/>
  <c r="E28" i="325"/>
  <c r="AQ27" i="325"/>
  <c r="AH27" i="325"/>
  <c r="V27" i="325"/>
  <c r="R27" i="325"/>
  <c r="K27" i="325"/>
  <c r="J27" i="325"/>
  <c r="I27" i="325"/>
  <c r="G27" i="325"/>
  <c r="E27" i="325"/>
  <c r="AQ26" i="325"/>
  <c r="AH26" i="325"/>
  <c r="V26" i="325"/>
  <c r="R26" i="325"/>
  <c r="K26" i="325"/>
  <c r="J26" i="325"/>
  <c r="I26" i="325"/>
  <c r="G26" i="325"/>
  <c r="E26" i="325"/>
  <c r="AQ25" i="325"/>
  <c r="AH25" i="325"/>
  <c r="V25" i="325"/>
  <c r="R25" i="325"/>
  <c r="K25" i="325"/>
  <c r="J25" i="325"/>
  <c r="I25" i="325"/>
  <c r="G25" i="325"/>
  <c r="E25" i="325"/>
  <c r="AQ24" i="325"/>
  <c r="AH24" i="325"/>
  <c r="V24" i="325"/>
  <c r="R24" i="325"/>
  <c r="K24" i="325"/>
  <c r="J24" i="325"/>
  <c r="I24" i="325"/>
  <c r="G24" i="325"/>
  <c r="E24" i="325"/>
  <c r="AQ23" i="325"/>
  <c r="AH23" i="325"/>
  <c r="V23" i="325"/>
  <c r="R23" i="325"/>
  <c r="K23" i="325"/>
  <c r="J23" i="325"/>
  <c r="I23" i="325"/>
  <c r="G23" i="325"/>
  <c r="E23" i="325"/>
  <c r="AQ22" i="325"/>
  <c r="AH22" i="325"/>
  <c r="V22" i="325"/>
  <c r="R22" i="325"/>
  <c r="T22" i="325" s="1"/>
  <c r="K22" i="325"/>
  <c r="J22" i="325"/>
  <c r="I22" i="325"/>
  <c r="G22" i="325"/>
  <c r="E22" i="325"/>
  <c r="AQ21" i="325"/>
  <c r="AH21" i="325"/>
  <c r="V21" i="325"/>
  <c r="R21" i="325"/>
  <c r="T21" i="325" s="1"/>
  <c r="K21" i="325"/>
  <c r="J21" i="325"/>
  <c r="I21" i="325"/>
  <c r="G21" i="325"/>
  <c r="E21" i="325"/>
  <c r="AQ20" i="325"/>
  <c r="AH20" i="325"/>
  <c r="V20" i="325"/>
  <c r="R20" i="325"/>
  <c r="T20" i="325" s="1"/>
  <c r="K20" i="325"/>
  <c r="J20" i="325"/>
  <c r="I20" i="325"/>
  <c r="G20" i="325"/>
  <c r="E20" i="325"/>
  <c r="AQ19" i="325"/>
  <c r="AH19" i="325"/>
  <c r="V19" i="325"/>
  <c r="R19" i="325"/>
  <c r="T19" i="325" s="1"/>
  <c r="K19" i="325"/>
  <c r="J19" i="325"/>
  <c r="I19" i="325"/>
  <c r="G19" i="325"/>
  <c r="E19" i="325"/>
  <c r="AQ18" i="325"/>
  <c r="AH18" i="325"/>
  <c r="V18" i="325"/>
  <c r="R18" i="325"/>
  <c r="T18" i="325" s="1"/>
  <c r="K18" i="325"/>
  <c r="J18" i="325"/>
  <c r="I18" i="325"/>
  <c r="G18" i="325"/>
  <c r="E18" i="325"/>
  <c r="AQ17" i="325"/>
  <c r="AH17" i="325"/>
  <c r="V17" i="325"/>
  <c r="R17" i="325"/>
  <c r="T17" i="325" s="1"/>
  <c r="K17" i="325"/>
  <c r="J17" i="325"/>
  <c r="I17" i="325"/>
  <c r="G17" i="325"/>
  <c r="E17" i="325"/>
  <c r="AQ16" i="325"/>
  <c r="AH16" i="325"/>
  <c r="V16" i="325"/>
  <c r="R16" i="325"/>
  <c r="T16" i="325" s="1"/>
  <c r="K16" i="325"/>
  <c r="J16" i="325"/>
  <c r="I16" i="325"/>
  <c r="G16" i="325"/>
  <c r="E16" i="325"/>
  <c r="AQ15" i="325"/>
  <c r="AH15" i="325"/>
  <c r="V15" i="325"/>
  <c r="R15" i="325"/>
  <c r="T15" i="325" s="1"/>
  <c r="K15" i="325"/>
  <c r="J15" i="325"/>
  <c r="I15" i="325"/>
  <c r="G15" i="325"/>
  <c r="E15" i="325"/>
  <c r="AQ14" i="325"/>
  <c r="AH14" i="325"/>
  <c r="V14" i="325"/>
  <c r="R14" i="325"/>
  <c r="T14" i="325" s="1"/>
  <c r="K14" i="325"/>
  <c r="J14" i="325"/>
  <c r="I14" i="325"/>
  <c r="G14" i="325"/>
  <c r="E14" i="325"/>
  <c r="AQ13" i="325"/>
  <c r="AH13" i="325"/>
  <c r="V13" i="325"/>
  <c r="R13" i="325"/>
  <c r="T13" i="325" s="1"/>
  <c r="K13" i="325"/>
  <c r="J13" i="325"/>
  <c r="I13" i="325"/>
  <c r="G13" i="325"/>
  <c r="E13" i="325"/>
  <c r="AQ12" i="325"/>
  <c r="AH12" i="325"/>
  <c r="V12" i="325"/>
  <c r="R12" i="325"/>
  <c r="T12" i="325" s="1"/>
  <c r="K12" i="325"/>
  <c r="J12" i="325"/>
  <c r="I12" i="325"/>
  <c r="G12" i="325"/>
  <c r="E12" i="325"/>
  <c r="V11" i="325"/>
  <c r="K11" i="325"/>
  <c r="J11" i="325"/>
  <c r="I11" i="325"/>
  <c r="G11" i="325"/>
  <c r="E11" i="325"/>
  <c r="AP35" i="325"/>
  <c r="AH11" i="325"/>
  <c r="AG8" i="325"/>
  <c r="T34" i="325" l="1"/>
  <c r="T33" i="325"/>
  <c r="AI33" i="325" s="1"/>
  <c r="T32" i="325"/>
  <c r="AI32" i="325" s="1"/>
  <c r="T31" i="325"/>
  <c r="T30" i="325"/>
  <c r="AI30" i="325" s="1"/>
  <c r="T29" i="325"/>
  <c r="AI29" i="325" s="1"/>
  <c r="S29" i="325"/>
  <c r="T28" i="325"/>
  <c r="AI28" i="325" s="1"/>
  <c r="T27" i="325"/>
  <c r="AI27" i="325" s="1"/>
  <c r="S27" i="325"/>
  <c r="T26" i="325"/>
  <c r="AI26" i="325" s="1"/>
  <c r="T25" i="325"/>
  <c r="AI25" i="325" s="1"/>
  <c r="S25" i="325"/>
  <c r="T23" i="325"/>
  <c r="T24" i="325"/>
  <c r="AI24" i="325" s="1"/>
  <c r="S23" i="325"/>
  <c r="AI21" i="325"/>
  <c r="S21" i="325"/>
  <c r="S19" i="325"/>
  <c r="AI18" i="325"/>
  <c r="S17" i="325"/>
  <c r="AI16" i="325"/>
  <c r="S15" i="325"/>
  <c r="AI13" i="325"/>
  <c r="S13" i="325"/>
  <c r="AI19" i="325"/>
  <c r="AI14" i="325"/>
  <c r="AI17" i="325"/>
  <c r="AI22" i="325"/>
  <c r="AI15" i="325"/>
  <c r="AI20" i="325"/>
  <c r="AI23" i="325"/>
  <c r="AI31" i="325"/>
  <c r="AI12" i="325"/>
  <c r="S14" i="325"/>
  <c r="S16" i="325"/>
  <c r="S18" i="325"/>
  <c r="S20" i="325"/>
  <c r="S22" i="325"/>
  <c r="S24" i="325"/>
  <c r="S26" i="325"/>
  <c r="S30" i="325"/>
  <c r="S32" i="325"/>
  <c r="AI34" i="325"/>
  <c r="S28" i="325"/>
  <c r="S12" i="325"/>
  <c r="R35" i="325"/>
  <c r="T11" i="325"/>
  <c r="S11" i="325"/>
  <c r="AH35" i="325"/>
  <c r="AQ11" i="325"/>
  <c r="AQ35" i="325" s="1"/>
  <c r="I33" i="325"/>
  <c r="S33" i="325"/>
  <c r="I34" i="325"/>
  <c r="S34" i="325"/>
  <c r="AG35" i="325"/>
  <c r="T35" i="325" l="1"/>
  <c r="AI35" i="325" s="1"/>
  <c r="S35" i="325"/>
  <c r="AI11" i="325"/>
  <c r="AP10" i="324" l="1"/>
  <c r="AP35" i="324" s="1"/>
  <c r="AG10" i="324"/>
  <c r="AG35" i="324" s="1"/>
  <c r="Q10" i="324"/>
  <c r="AR35" i="324"/>
  <c r="AQ34" i="324"/>
  <c r="AH34" i="324"/>
  <c r="V34" i="324"/>
  <c r="R34" i="324"/>
  <c r="T34" i="324" s="1"/>
  <c r="K34" i="324"/>
  <c r="J34" i="324"/>
  <c r="I34" i="324" s="1"/>
  <c r="G34" i="324"/>
  <c r="E34" i="324"/>
  <c r="AQ33" i="324"/>
  <c r="AH33" i="324"/>
  <c r="V33" i="324"/>
  <c r="R33" i="324"/>
  <c r="S33" i="324" s="1"/>
  <c r="K33" i="324"/>
  <c r="J33" i="324"/>
  <c r="I33" i="324" s="1"/>
  <c r="G33" i="324"/>
  <c r="E33" i="324"/>
  <c r="AW32" i="324"/>
  <c r="AQ32" i="324"/>
  <c r="AH32" i="324"/>
  <c r="V32" i="324"/>
  <c r="R32" i="324"/>
  <c r="T32" i="324" s="1"/>
  <c r="K32" i="324"/>
  <c r="J32" i="324"/>
  <c r="I32" i="324" s="1"/>
  <c r="G32" i="324"/>
  <c r="E32" i="324"/>
  <c r="AQ31" i="324"/>
  <c r="AH31" i="324"/>
  <c r="V31" i="324"/>
  <c r="R31" i="324"/>
  <c r="T31" i="324" s="1"/>
  <c r="K31" i="324"/>
  <c r="J31" i="324"/>
  <c r="I31" i="324" s="1"/>
  <c r="G31" i="324"/>
  <c r="E31" i="324"/>
  <c r="AQ30" i="324"/>
  <c r="AH30" i="324"/>
  <c r="V30" i="324"/>
  <c r="R30" i="324"/>
  <c r="T30" i="324" s="1"/>
  <c r="K30" i="324"/>
  <c r="J30" i="324"/>
  <c r="I30" i="324" s="1"/>
  <c r="G30" i="324"/>
  <c r="E30" i="324"/>
  <c r="AQ29" i="324"/>
  <c r="AH29" i="324"/>
  <c r="V29" i="324"/>
  <c r="R29" i="324"/>
  <c r="T29" i="324" s="1"/>
  <c r="K29" i="324"/>
  <c r="J29" i="324"/>
  <c r="I29" i="324" s="1"/>
  <c r="G29" i="324"/>
  <c r="E29" i="324"/>
  <c r="AQ28" i="324"/>
  <c r="AH28" i="324"/>
  <c r="V28" i="324"/>
  <c r="R28" i="324"/>
  <c r="T28" i="324" s="1"/>
  <c r="K28" i="324"/>
  <c r="J28" i="324"/>
  <c r="I28" i="324" s="1"/>
  <c r="G28" i="324"/>
  <c r="E28" i="324"/>
  <c r="AQ27" i="324"/>
  <c r="AH27" i="324"/>
  <c r="V27" i="324"/>
  <c r="R27" i="324"/>
  <c r="T27" i="324" s="1"/>
  <c r="K27" i="324"/>
  <c r="J27" i="324"/>
  <c r="I27" i="324" s="1"/>
  <c r="G27" i="324"/>
  <c r="E27" i="324"/>
  <c r="AQ26" i="324"/>
  <c r="AH26" i="324"/>
  <c r="V26" i="324"/>
  <c r="R26" i="324"/>
  <c r="T26" i="324" s="1"/>
  <c r="K26" i="324"/>
  <c r="J26" i="324"/>
  <c r="I26" i="324" s="1"/>
  <c r="G26" i="324"/>
  <c r="E26" i="324"/>
  <c r="AQ25" i="324"/>
  <c r="AH25" i="324"/>
  <c r="V25" i="324"/>
  <c r="R25" i="324"/>
  <c r="T25" i="324" s="1"/>
  <c r="K25" i="324"/>
  <c r="J25" i="324"/>
  <c r="I25" i="324" s="1"/>
  <c r="G25" i="324"/>
  <c r="E25" i="324"/>
  <c r="AQ24" i="324"/>
  <c r="AH24" i="324"/>
  <c r="V24" i="324"/>
  <c r="R24" i="324"/>
  <c r="T24" i="324" s="1"/>
  <c r="K24" i="324"/>
  <c r="J24" i="324"/>
  <c r="I24" i="324" s="1"/>
  <c r="G24" i="324"/>
  <c r="E24" i="324"/>
  <c r="AQ23" i="324"/>
  <c r="AH23" i="324"/>
  <c r="V23" i="324"/>
  <c r="R23" i="324"/>
  <c r="T23" i="324" s="1"/>
  <c r="K23" i="324"/>
  <c r="J23" i="324"/>
  <c r="I23" i="324" s="1"/>
  <c r="G23" i="324"/>
  <c r="E23" i="324"/>
  <c r="AQ22" i="324"/>
  <c r="AH22" i="324"/>
  <c r="V22" i="324"/>
  <c r="R22" i="324"/>
  <c r="T22" i="324" s="1"/>
  <c r="K22" i="324"/>
  <c r="J22" i="324"/>
  <c r="I22" i="324" s="1"/>
  <c r="G22" i="324"/>
  <c r="E22" i="324"/>
  <c r="AQ21" i="324"/>
  <c r="AH21" i="324"/>
  <c r="V21" i="324"/>
  <c r="R21" i="324"/>
  <c r="T21" i="324" s="1"/>
  <c r="K21" i="324"/>
  <c r="J21" i="324"/>
  <c r="I21" i="324" s="1"/>
  <c r="G21" i="324"/>
  <c r="E21" i="324"/>
  <c r="AQ20" i="324"/>
  <c r="AH20" i="324"/>
  <c r="V20" i="324"/>
  <c r="R20" i="324"/>
  <c r="S20" i="324" s="1"/>
  <c r="K20" i="324"/>
  <c r="J20" i="324"/>
  <c r="I20" i="324" s="1"/>
  <c r="G20" i="324"/>
  <c r="E20" i="324"/>
  <c r="AQ19" i="324"/>
  <c r="AH19" i="324"/>
  <c r="V19" i="324"/>
  <c r="R19" i="324"/>
  <c r="S19" i="324" s="1"/>
  <c r="K19" i="324"/>
  <c r="J19" i="324"/>
  <c r="I19" i="324" s="1"/>
  <c r="G19" i="324"/>
  <c r="E19" i="324"/>
  <c r="AQ18" i="324"/>
  <c r="AH18" i="324"/>
  <c r="V18" i="324"/>
  <c r="R18" i="324"/>
  <c r="S18" i="324" s="1"/>
  <c r="K18" i="324"/>
  <c r="J18" i="324"/>
  <c r="I18" i="324" s="1"/>
  <c r="G18" i="324"/>
  <c r="E18" i="324"/>
  <c r="AQ17" i="324"/>
  <c r="AH17" i="324"/>
  <c r="V17" i="324"/>
  <c r="R17" i="324"/>
  <c r="S17" i="324" s="1"/>
  <c r="K17" i="324"/>
  <c r="J17" i="324"/>
  <c r="I17" i="324" s="1"/>
  <c r="G17" i="324"/>
  <c r="E17" i="324"/>
  <c r="AQ16" i="324"/>
  <c r="AH16" i="324"/>
  <c r="V16" i="324"/>
  <c r="R16" i="324"/>
  <c r="S16" i="324" s="1"/>
  <c r="K16" i="324"/>
  <c r="J16" i="324"/>
  <c r="I16" i="324" s="1"/>
  <c r="G16" i="324"/>
  <c r="E16" i="324"/>
  <c r="AQ15" i="324"/>
  <c r="AH15" i="324"/>
  <c r="V15" i="324"/>
  <c r="R15" i="324"/>
  <c r="S15" i="324" s="1"/>
  <c r="K15" i="324"/>
  <c r="J15" i="324"/>
  <c r="I15" i="324" s="1"/>
  <c r="G15" i="324"/>
  <c r="E15" i="324"/>
  <c r="AQ14" i="324"/>
  <c r="AH14" i="324"/>
  <c r="V14" i="324"/>
  <c r="R14" i="324"/>
  <c r="S14" i="324" s="1"/>
  <c r="K14" i="324"/>
  <c r="J14" i="324"/>
  <c r="I14" i="324" s="1"/>
  <c r="G14" i="324"/>
  <c r="E14" i="324"/>
  <c r="AQ13" i="324"/>
  <c r="AH13" i="324"/>
  <c r="V13" i="324"/>
  <c r="R13" i="324"/>
  <c r="S13" i="324" s="1"/>
  <c r="K13" i="324"/>
  <c r="J13" i="324"/>
  <c r="I13" i="324" s="1"/>
  <c r="G13" i="324"/>
  <c r="E13" i="324"/>
  <c r="AQ12" i="324"/>
  <c r="AH12" i="324"/>
  <c r="V12" i="324"/>
  <c r="R12" i="324"/>
  <c r="S12" i="324" s="1"/>
  <c r="K12" i="324"/>
  <c r="J12" i="324"/>
  <c r="I12" i="324" s="1"/>
  <c r="G12" i="324"/>
  <c r="E12" i="324"/>
  <c r="AH11" i="324"/>
  <c r="V11" i="324"/>
  <c r="K11" i="324"/>
  <c r="J11" i="324"/>
  <c r="I11" i="324" s="1"/>
  <c r="G11" i="324"/>
  <c r="E11" i="324"/>
  <c r="R11" i="324"/>
  <c r="AG8" i="324"/>
  <c r="AI34" i="324" l="1"/>
  <c r="S34" i="324"/>
  <c r="T20" i="324"/>
  <c r="AI20" i="324" s="1"/>
  <c r="T16" i="324"/>
  <c r="AI16" i="324" s="1"/>
  <c r="AH35" i="324"/>
  <c r="T13" i="324"/>
  <c r="AI13" i="324" s="1"/>
  <c r="T17" i="324"/>
  <c r="AI17" i="324" s="1"/>
  <c r="T15" i="324"/>
  <c r="AI15" i="324" s="1"/>
  <c r="T19" i="324"/>
  <c r="AI19" i="324" s="1"/>
  <c r="T33" i="324"/>
  <c r="AI33" i="324" s="1"/>
  <c r="T14" i="324"/>
  <c r="AI14" i="324" s="1"/>
  <c r="T18" i="324"/>
  <c r="AI18" i="324" s="1"/>
  <c r="T12" i="324"/>
  <c r="AI12" i="324" s="1"/>
  <c r="T11" i="324"/>
  <c r="S11" i="324"/>
  <c r="R35" i="324"/>
  <c r="AI21" i="324"/>
  <c r="AI22" i="324"/>
  <c r="AI23" i="324"/>
  <c r="AI24" i="324"/>
  <c r="AI25" i="324"/>
  <c r="AI26" i="324"/>
  <c r="AI27" i="324"/>
  <c r="AI28" i="324"/>
  <c r="AI29" i="324"/>
  <c r="AI30" i="324"/>
  <c r="AI31" i="324"/>
  <c r="AI32" i="324"/>
  <c r="S21" i="324"/>
  <c r="S22" i="324"/>
  <c r="S23" i="324"/>
  <c r="S24" i="324"/>
  <c r="S25" i="324"/>
  <c r="S26" i="324"/>
  <c r="S27" i="324"/>
  <c r="S28" i="324"/>
  <c r="S29" i="324"/>
  <c r="S30" i="324"/>
  <c r="S31" i="324"/>
  <c r="S32" i="324"/>
  <c r="AQ11" i="324"/>
  <c r="AQ35" i="324" s="1"/>
  <c r="T35" i="324" l="1"/>
  <c r="AI35" i="324" s="1"/>
  <c r="AI11" i="324"/>
  <c r="S35" i="324"/>
  <c r="AP10" i="323" l="1"/>
  <c r="AP35" i="323" s="1"/>
  <c r="AG10" i="323"/>
  <c r="Q10" i="323"/>
  <c r="AR35" i="323"/>
  <c r="AQ34" i="323"/>
  <c r="AH34" i="323"/>
  <c r="V34" i="323"/>
  <c r="R34" i="323"/>
  <c r="T34" i="323" s="1"/>
  <c r="K34" i="323"/>
  <c r="J34" i="323"/>
  <c r="I34" i="323" s="1"/>
  <c r="G34" i="323"/>
  <c r="E34" i="323"/>
  <c r="AQ33" i="323"/>
  <c r="AH33" i="323"/>
  <c r="V33" i="323"/>
  <c r="R33" i="323"/>
  <c r="S33" i="323" s="1"/>
  <c r="K33" i="323"/>
  <c r="J33" i="323"/>
  <c r="I33" i="323" s="1"/>
  <c r="G33" i="323"/>
  <c r="E33" i="323"/>
  <c r="AW32" i="323"/>
  <c r="AQ32" i="323"/>
  <c r="AH32" i="323"/>
  <c r="V32" i="323"/>
  <c r="R32" i="323"/>
  <c r="T32" i="323" s="1"/>
  <c r="J32" i="323"/>
  <c r="I32" i="323" s="1"/>
  <c r="G32" i="323"/>
  <c r="E32" i="323"/>
  <c r="AQ31" i="323"/>
  <c r="AH31" i="323"/>
  <c r="V31" i="323"/>
  <c r="R31" i="323"/>
  <c r="T31" i="323" s="1"/>
  <c r="J31" i="323"/>
  <c r="I31" i="323" s="1"/>
  <c r="G31" i="323"/>
  <c r="E31" i="323"/>
  <c r="AQ30" i="323"/>
  <c r="AH30" i="323"/>
  <c r="V30" i="323"/>
  <c r="R30" i="323"/>
  <c r="T30" i="323" s="1"/>
  <c r="J30" i="323"/>
  <c r="I30" i="323" s="1"/>
  <c r="G30" i="323"/>
  <c r="E30" i="323"/>
  <c r="AQ29" i="323"/>
  <c r="AH29" i="323"/>
  <c r="V29" i="323"/>
  <c r="R29" i="323"/>
  <c r="T29" i="323" s="1"/>
  <c r="J29" i="323"/>
  <c r="I29" i="323" s="1"/>
  <c r="G29" i="323"/>
  <c r="E29" i="323"/>
  <c r="AQ28" i="323"/>
  <c r="AH28" i="323"/>
  <c r="V28" i="323"/>
  <c r="R28" i="323"/>
  <c r="T28" i="323" s="1"/>
  <c r="J28" i="323"/>
  <c r="I28" i="323" s="1"/>
  <c r="G28" i="323"/>
  <c r="E28" i="323"/>
  <c r="AQ27" i="323"/>
  <c r="AH27" i="323"/>
  <c r="V27" i="323"/>
  <c r="R27" i="323"/>
  <c r="T27" i="323" s="1"/>
  <c r="J27" i="323"/>
  <c r="I27" i="323" s="1"/>
  <c r="G27" i="323"/>
  <c r="E27" i="323"/>
  <c r="AQ26" i="323"/>
  <c r="AH26" i="323"/>
  <c r="V26" i="323"/>
  <c r="R26" i="323"/>
  <c r="T26" i="323" s="1"/>
  <c r="J26" i="323"/>
  <c r="I26" i="323" s="1"/>
  <c r="G26" i="323"/>
  <c r="E26" i="323"/>
  <c r="AQ25" i="323"/>
  <c r="AH25" i="323"/>
  <c r="V25" i="323"/>
  <c r="R25" i="323"/>
  <c r="T25" i="323" s="1"/>
  <c r="J25" i="323"/>
  <c r="I25" i="323" s="1"/>
  <c r="G25" i="323"/>
  <c r="E25" i="323"/>
  <c r="AQ24" i="323"/>
  <c r="AH24" i="323"/>
  <c r="V24" i="323"/>
  <c r="R24" i="323"/>
  <c r="S24" i="323" s="1"/>
  <c r="K24" i="323"/>
  <c r="J24" i="323"/>
  <c r="I24" i="323" s="1"/>
  <c r="G24" i="323"/>
  <c r="E24" i="323"/>
  <c r="AQ23" i="323"/>
  <c r="AH23" i="323"/>
  <c r="V23" i="323"/>
  <c r="R23" i="323"/>
  <c r="S23" i="323" s="1"/>
  <c r="K23" i="323"/>
  <c r="J23" i="323"/>
  <c r="I23" i="323" s="1"/>
  <c r="G23" i="323"/>
  <c r="E23" i="323"/>
  <c r="AQ22" i="323"/>
  <c r="AH22" i="323"/>
  <c r="V22" i="323"/>
  <c r="R22" i="323"/>
  <c r="S22" i="323" s="1"/>
  <c r="K22" i="323"/>
  <c r="J22" i="323"/>
  <c r="I22" i="323" s="1"/>
  <c r="G22" i="323"/>
  <c r="E22" i="323"/>
  <c r="AQ21" i="323"/>
  <c r="AH21" i="323"/>
  <c r="V21" i="323"/>
  <c r="R21" i="323"/>
  <c r="S21" i="323" s="1"/>
  <c r="K21" i="323"/>
  <c r="J21" i="323"/>
  <c r="I21" i="323" s="1"/>
  <c r="G21" i="323"/>
  <c r="E21" i="323"/>
  <c r="AQ20" i="323"/>
  <c r="AH20" i="323"/>
  <c r="V20" i="323"/>
  <c r="R20" i="323"/>
  <c r="S20" i="323" s="1"/>
  <c r="J20" i="323"/>
  <c r="I20" i="323" s="1"/>
  <c r="G20" i="323"/>
  <c r="E20" i="323"/>
  <c r="AQ19" i="323"/>
  <c r="AH19" i="323"/>
  <c r="V19" i="323"/>
  <c r="R19" i="323"/>
  <c r="S19" i="323" s="1"/>
  <c r="J19" i="323"/>
  <c r="I19" i="323" s="1"/>
  <c r="G19" i="323"/>
  <c r="E19" i="323"/>
  <c r="AQ18" i="323"/>
  <c r="AH18" i="323"/>
  <c r="V18" i="323"/>
  <c r="R18" i="323"/>
  <c r="S18" i="323" s="1"/>
  <c r="J18" i="323"/>
  <c r="I18" i="323" s="1"/>
  <c r="G18" i="323"/>
  <c r="E18" i="323"/>
  <c r="AQ17" i="323"/>
  <c r="AH17" i="323"/>
  <c r="V17" i="323"/>
  <c r="R17" i="323"/>
  <c r="S17" i="323" s="1"/>
  <c r="J17" i="323"/>
  <c r="I17" i="323" s="1"/>
  <c r="G17" i="323"/>
  <c r="E17" i="323"/>
  <c r="AQ16" i="323"/>
  <c r="AH16" i="323"/>
  <c r="V16" i="323"/>
  <c r="R16" i="323"/>
  <c r="S16" i="323" s="1"/>
  <c r="J16" i="323"/>
  <c r="I16" i="323" s="1"/>
  <c r="G16" i="323"/>
  <c r="E16" i="323"/>
  <c r="AQ15" i="323"/>
  <c r="AH15" i="323"/>
  <c r="V15" i="323"/>
  <c r="R15" i="323"/>
  <c r="S15" i="323" s="1"/>
  <c r="J15" i="323"/>
  <c r="I15" i="323" s="1"/>
  <c r="G15" i="323"/>
  <c r="E15" i="323"/>
  <c r="AQ14" i="323"/>
  <c r="AH14" i="323"/>
  <c r="V14" i="323"/>
  <c r="R14" i="323"/>
  <c r="S14" i="323" s="1"/>
  <c r="J14" i="323"/>
  <c r="I14" i="323" s="1"/>
  <c r="G14" i="323"/>
  <c r="E14" i="323"/>
  <c r="AQ13" i="323"/>
  <c r="AH13" i="323"/>
  <c r="V13" i="323"/>
  <c r="R13" i="323"/>
  <c r="S13" i="323" s="1"/>
  <c r="J13" i="323"/>
  <c r="I13" i="323" s="1"/>
  <c r="G13" i="323"/>
  <c r="E13" i="323"/>
  <c r="AQ12" i="323"/>
  <c r="AH12" i="323"/>
  <c r="V12" i="323"/>
  <c r="R12" i="323"/>
  <c r="S12" i="323" s="1"/>
  <c r="J12" i="323"/>
  <c r="I12" i="323" s="1"/>
  <c r="G12" i="323"/>
  <c r="E12" i="323"/>
  <c r="AH11" i="323"/>
  <c r="V11" i="323"/>
  <c r="J11" i="323"/>
  <c r="I11" i="323" s="1"/>
  <c r="G11" i="323"/>
  <c r="E11" i="323"/>
  <c r="AG35" i="323"/>
  <c r="R11" i="323"/>
  <c r="AG8" i="323"/>
  <c r="S34" i="323" l="1"/>
  <c r="T24" i="323"/>
  <c r="K11" i="323"/>
  <c r="T16" i="323"/>
  <c r="AI16" i="323" s="1"/>
  <c r="K12" i="323"/>
  <c r="K13" i="323"/>
  <c r="K14" i="323"/>
  <c r="K15" i="323"/>
  <c r="K16" i="323"/>
  <c r="T20" i="323"/>
  <c r="AI20" i="323" s="1"/>
  <c r="K25" i="323"/>
  <c r="K26" i="323"/>
  <c r="K27" i="323"/>
  <c r="K28" i="323"/>
  <c r="K29" i="323"/>
  <c r="K30" i="323"/>
  <c r="K31" i="323"/>
  <c r="K32" i="323"/>
  <c r="K17" i="323"/>
  <c r="K18" i="323"/>
  <c r="K19" i="323"/>
  <c r="K20" i="323"/>
  <c r="AI34" i="323"/>
  <c r="AH35" i="323"/>
  <c r="T21" i="323"/>
  <c r="AI21" i="323" s="1"/>
  <c r="T14" i="323"/>
  <c r="AI14" i="323" s="1"/>
  <c r="AI24" i="323"/>
  <c r="T15" i="323"/>
  <c r="AI15" i="323" s="1"/>
  <c r="T19" i="323"/>
  <c r="AI19" i="323" s="1"/>
  <c r="T23" i="323"/>
  <c r="AI23" i="323" s="1"/>
  <c r="T33" i="323"/>
  <c r="AI33" i="323" s="1"/>
  <c r="T13" i="323"/>
  <c r="AI13" i="323" s="1"/>
  <c r="T17" i="323"/>
  <c r="AI17" i="323" s="1"/>
  <c r="T18" i="323"/>
  <c r="AI18" i="323" s="1"/>
  <c r="T22" i="323"/>
  <c r="AI22" i="323" s="1"/>
  <c r="T12" i="323"/>
  <c r="AI12" i="323" s="1"/>
  <c r="T11" i="323"/>
  <c r="S11" i="323"/>
  <c r="R35" i="323"/>
  <c r="AI25" i="323"/>
  <c r="AI26" i="323"/>
  <c r="AI27" i="323"/>
  <c r="AI28" i="323"/>
  <c r="AI29" i="323"/>
  <c r="AI30" i="323"/>
  <c r="AI31" i="323"/>
  <c r="AI32" i="323"/>
  <c r="S25" i="323"/>
  <c r="S26" i="323"/>
  <c r="S27" i="323"/>
  <c r="S28" i="323"/>
  <c r="S29" i="323"/>
  <c r="S30" i="323"/>
  <c r="S31" i="323"/>
  <c r="S32" i="323"/>
  <c r="AQ11" i="323"/>
  <c r="AQ35" i="323" s="1"/>
  <c r="E24" i="322"/>
  <c r="T35" i="323" l="1"/>
  <c r="AI35" i="323" s="1"/>
  <c r="AI11" i="323"/>
  <c r="S35" i="323"/>
  <c r="AP10" i="322" l="1"/>
  <c r="AG10" i="322"/>
  <c r="AH11" i="322" s="1"/>
  <c r="Q10" i="322"/>
  <c r="AR35" i="322"/>
  <c r="AQ34" i="322"/>
  <c r="AH34" i="322"/>
  <c r="V34" i="322"/>
  <c r="R34" i="322"/>
  <c r="S34" i="322" s="1"/>
  <c r="J34" i="322"/>
  <c r="K34" i="322" s="1"/>
  <c r="I34" i="322"/>
  <c r="G34" i="322"/>
  <c r="E34" i="322"/>
  <c r="AQ33" i="322"/>
  <c r="AH33" i="322"/>
  <c r="V33" i="322"/>
  <c r="R33" i="322"/>
  <c r="T33" i="322" s="1"/>
  <c r="J33" i="322"/>
  <c r="K33" i="322" s="1"/>
  <c r="I33" i="322"/>
  <c r="G33" i="322"/>
  <c r="E33" i="322"/>
  <c r="AW32" i="322"/>
  <c r="AQ32" i="322"/>
  <c r="AH32" i="322"/>
  <c r="V32" i="322"/>
  <c r="R32" i="322"/>
  <c r="S32" i="322" s="1"/>
  <c r="J32" i="322"/>
  <c r="K32" i="322" s="1"/>
  <c r="G32" i="322"/>
  <c r="E32" i="322"/>
  <c r="AQ31" i="322"/>
  <c r="AH31" i="322"/>
  <c r="V31" i="322"/>
  <c r="R31" i="322"/>
  <c r="S31" i="322" s="1"/>
  <c r="J31" i="322"/>
  <c r="I31" i="322" s="1"/>
  <c r="G31" i="322"/>
  <c r="E31" i="322"/>
  <c r="AQ30" i="322"/>
  <c r="AH30" i="322"/>
  <c r="V30" i="322"/>
  <c r="R30" i="322"/>
  <c r="S30" i="322" s="1"/>
  <c r="J30" i="322"/>
  <c r="I30" i="322" s="1"/>
  <c r="G30" i="322"/>
  <c r="E30" i="322"/>
  <c r="AQ29" i="322"/>
  <c r="AH29" i="322"/>
  <c r="V29" i="322"/>
  <c r="R29" i="322"/>
  <c r="S29" i="322" s="1"/>
  <c r="J29" i="322"/>
  <c r="I29" i="322" s="1"/>
  <c r="G29" i="322"/>
  <c r="E29" i="322"/>
  <c r="AQ28" i="322"/>
  <c r="AH28" i="322"/>
  <c r="V28" i="322"/>
  <c r="R28" i="322"/>
  <c r="S28" i="322" s="1"/>
  <c r="J28" i="322"/>
  <c r="I28" i="322" s="1"/>
  <c r="G28" i="322"/>
  <c r="E28" i="322"/>
  <c r="AQ27" i="322"/>
  <c r="AH27" i="322"/>
  <c r="V27" i="322"/>
  <c r="R27" i="322"/>
  <c r="S27" i="322" s="1"/>
  <c r="J27" i="322"/>
  <c r="G27" i="322"/>
  <c r="E27" i="322"/>
  <c r="AQ26" i="322"/>
  <c r="AH26" i="322"/>
  <c r="V26" i="322"/>
  <c r="R26" i="322"/>
  <c r="S26" i="322" s="1"/>
  <c r="J26" i="322"/>
  <c r="G26" i="322"/>
  <c r="E26" i="322"/>
  <c r="AQ25" i="322"/>
  <c r="AH25" i="322"/>
  <c r="V25" i="322"/>
  <c r="R25" i="322"/>
  <c r="S25" i="322" s="1"/>
  <c r="J25" i="322"/>
  <c r="G25" i="322"/>
  <c r="E25" i="322"/>
  <c r="AQ24" i="322"/>
  <c r="AH24" i="322"/>
  <c r="V24" i="322"/>
  <c r="R24" i="322"/>
  <c r="S24" i="322" s="1"/>
  <c r="J24" i="322"/>
  <c r="G24" i="322"/>
  <c r="AQ23" i="322"/>
  <c r="AH23" i="322"/>
  <c r="V23" i="322"/>
  <c r="R23" i="322"/>
  <c r="S23" i="322" s="1"/>
  <c r="J23" i="322"/>
  <c r="G23" i="322"/>
  <c r="E23" i="322"/>
  <c r="AQ22" i="322"/>
  <c r="AH22" i="322"/>
  <c r="V22" i="322"/>
  <c r="R22" i="322"/>
  <c r="S22" i="322" s="1"/>
  <c r="J22" i="322"/>
  <c r="G22" i="322"/>
  <c r="E22" i="322"/>
  <c r="AQ21" i="322"/>
  <c r="AH21" i="322"/>
  <c r="V21" i="322"/>
  <c r="R21" i="322"/>
  <c r="S21" i="322" s="1"/>
  <c r="J21" i="322"/>
  <c r="G21" i="322"/>
  <c r="E21" i="322"/>
  <c r="AQ20" i="322"/>
  <c r="AH20" i="322"/>
  <c r="V20" i="322"/>
  <c r="R20" i="322"/>
  <c r="S20" i="322" s="1"/>
  <c r="J20" i="322"/>
  <c r="G20" i="322"/>
  <c r="E20" i="322"/>
  <c r="AQ19" i="322"/>
  <c r="AH19" i="322"/>
  <c r="V19" i="322"/>
  <c r="R19" i="322"/>
  <c r="S19" i="322" s="1"/>
  <c r="J19" i="322"/>
  <c r="G19" i="322"/>
  <c r="E19" i="322"/>
  <c r="AQ18" i="322"/>
  <c r="AH18" i="322"/>
  <c r="V18" i="322"/>
  <c r="R18" i="322"/>
  <c r="S18" i="322" s="1"/>
  <c r="J18" i="322"/>
  <c r="G18" i="322"/>
  <c r="E18" i="322"/>
  <c r="AQ17" i="322"/>
  <c r="AH17" i="322"/>
  <c r="V17" i="322"/>
  <c r="R17" i="322"/>
  <c r="S17" i="322" s="1"/>
  <c r="J17" i="322"/>
  <c r="G17" i="322"/>
  <c r="E17" i="322"/>
  <c r="AQ16" i="322"/>
  <c r="AH16" i="322"/>
  <c r="V16" i="322"/>
  <c r="R16" i="322"/>
  <c r="S16" i="322" s="1"/>
  <c r="J16" i="322"/>
  <c r="I16" i="322" s="1"/>
  <c r="G16" i="322"/>
  <c r="E16" i="322"/>
  <c r="AQ15" i="322"/>
  <c r="AH15" i="322"/>
  <c r="V15" i="322"/>
  <c r="R15" i="322"/>
  <c r="S15" i="322" s="1"/>
  <c r="K15" i="322"/>
  <c r="J15" i="322"/>
  <c r="I15" i="322" s="1"/>
  <c r="G15" i="322"/>
  <c r="E15" i="322"/>
  <c r="AQ14" i="322"/>
  <c r="AH14" i="322"/>
  <c r="V14" i="322"/>
  <c r="R14" i="322"/>
  <c r="S14" i="322" s="1"/>
  <c r="J14" i="322"/>
  <c r="I14" i="322" s="1"/>
  <c r="G14" i="322"/>
  <c r="E14" i="322"/>
  <c r="AQ13" i="322"/>
  <c r="AH13" i="322"/>
  <c r="V13" i="322"/>
  <c r="R13" i="322"/>
  <c r="S13" i="322" s="1"/>
  <c r="J13" i="322"/>
  <c r="I13" i="322" s="1"/>
  <c r="G13" i="322"/>
  <c r="E13" i="322"/>
  <c r="AQ12" i="322"/>
  <c r="AH12" i="322"/>
  <c r="V12" i="322"/>
  <c r="R12" i="322"/>
  <c r="S12" i="322" s="1"/>
  <c r="J12" i="322"/>
  <c r="I12" i="322" s="1"/>
  <c r="G12" i="322"/>
  <c r="E12" i="322"/>
  <c r="V11" i="322"/>
  <c r="J11" i="322"/>
  <c r="I11" i="322" s="1"/>
  <c r="G11" i="322"/>
  <c r="E11" i="322"/>
  <c r="AP35" i="322"/>
  <c r="R11" i="322"/>
  <c r="T11" i="322" s="1"/>
  <c r="T34" i="322" l="1"/>
  <c r="AI34" i="322" s="1"/>
  <c r="AI33" i="322"/>
  <c r="S33" i="322"/>
  <c r="AG8" i="322"/>
  <c r="AG35" i="322"/>
  <c r="T12" i="322"/>
  <c r="T13" i="322"/>
  <c r="T15" i="322"/>
  <c r="AI15" i="322" s="1"/>
  <c r="T16" i="322"/>
  <c r="AI16" i="322" s="1"/>
  <c r="T17" i="322"/>
  <c r="AI17" i="322" s="1"/>
  <c r="T18" i="322"/>
  <c r="AI18" i="322" s="1"/>
  <c r="T19" i="322"/>
  <c r="AI19" i="322" s="1"/>
  <c r="T20" i="322"/>
  <c r="AI20" i="322" s="1"/>
  <c r="T21" i="322"/>
  <c r="AI21" i="322" s="1"/>
  <c r="T22" i="322"/>
  <c r="AI22" i="322" s="1"/>
  <c r="T23" i="322"/>
  <c r="AI23" i="322" s="1"/>
  <c r="T24" i="322"/>
  <c r="AI24" i="322" s="1"/>
  <c r="T25" i="322"/>
  <c r="AI25" i="322" s="1"/>
  <c r="T26" i="322"/>
  <c r="AI26" i="322" s="1"/>
  <c r="T27" i="322"/>
  <c r="AI27" i="322" s="1"/>
  <c r="T28" i="322"/>
  <c r="AI28" i="322" s="1"/>
  <c r="T29" i="322"/>
  <c r="AI29" i="322" s="1"/>
  <c r="T30" i="322"/>
  <c r="AI30" i="322" s="1"/>
  <c r="T31" i="322"/>
  <c r="AI31" i="322" s="1"/>
  <c r="T32" i="322"/>
  <c r="AI32" i="322" s="1"/>
  <c r="AI12" i="322"/>
  <c r="T14" i="322"/>
  <c r="AI14" i="322" s="1"/>
  <c r="AI11" i="322"/>
  <c r="K11" i="322"/>
  <c r="AQ11" i="322"/>
  <c r="AQ35" i="322" s="1"/>
  <c r="K12" i="322"/>
  <c r="K16" i="322"/>
  <c r="I17" i="322"/>
  <c r="K17" i="322"/>
  <c r="K18" i="322"/>
  <c r="I18" i="322"/>
  <c r="I19" i="322"/>
  <c r="K19" i="322"/>
  <c r="I20" i="322"/>
  <c r="K20" i="322"/>
  <c r="K21" i="322"/>
  <c r="I21" i="322"/>
  <c r="K22" i="322"/>
  <c r="I22" i="322"/>
  <c r="I23" i="322"/>
  <c r="K23" i="322"/>
  <c r="I24" i="322"/>
  <c r="K24" i="322"/>
  <c r="I25" i="322"/>
  <c r="K25" i="322"/>
  <c r="I26" i="322"/>
  <c r="K26" i="322"/>
  <c r="I27" i="322"/>
  <c r="K27" i="322"/>
  <c r="K13" i="322"/>
  <c r="AI13" i="322"/>
  <c r="S11" i="322"/>
  <c r="S35" i="322" s="1"/>
  <c r="R35" i="322"/>
  <c r="K14" i="322"/>
  <c r="K28" i="322"/>
  <c r="K29" i="322"/>
  <c r="K30" i="322"/>
  <c r="K31" i="322"/>
  <c r="AH35" i="322"/>
  <c r="I32" i="322"/>
  <c r="T35" i="322" l="1"/>
  <c r="AI35" i="322" s="1"/>
  <c r="R26" i="321"/>
  <c r="R27" i="321"/>
  <c r="AP10" i="321" l="1"/>
  <c r="AP35" i="321" s="1"/>
  <c r="AG10" i="321"/>
  <c r="AG35" i="321" s="1"/>
  <c r="Q10" i="321"/>
  <c r="AR35" i="321"/>
  <c r="AQ34" i="321"/>
  <c r="AH34" i="321"/>
  <c r="V34" i="321"/>
  <c r="R34" i="321"/>
  <c r="J34" i="321"/>
  <c r="K34" i="321" s="1"/>
  <c r="G34" i="321"/>
  <c r="E34" i="321"/>
  <c r="AQ33" i="321"/>
  <c r="AH33" i="321"/>
  <c r="V33" i="321"/>
  <c r="R33" i="321"/>
  <c r="J33" i="321"/>
  <c r="K33" i="321" s="1"/>
  <c r="G33" i="321"/>
  <c r="E33" i="321"/>
  <c r="AW32" i="321"/>
  <c r="AQ32" i="321"/>
  <c r="AH32" i="321"/>
  <c r="V32" i="321"/>
  <c r="R32" i="321"/>
  <c r="J32" i="321"/>
  <c r="I32" i="321" s="1"/>
  <c r="G32" i="321"/>
  <c r="E32" i="321"/>
  <c r="AQ31" i="321"/>
  <c r="AH31" i="321"/>
  <c r="V31" i="321"/>
  <c r="R31" i="321"/>
  <c r="J31" i="321"/>
  <c r="I31" i="321" s="1"/>
  <c r="G31" i="321"/>
  <c r="E31" i="321"/>
  <c r="AQ30" i="321"/>
  <c r="AH30" i="321"/>
  <c r="V30" i="321"/>
  <c r="R30" i="321"/>
  <c r="J30" i="321"/>
  <c r="I30" i="321" s="1"/>
  <c r="G30" i="321"/>
  <c r="E30" i="321"/>
  <c r="AQ29" i="321"/>
  <c r="AH29" i="321"/>
  <c r="V29" i="321"/>
  <c r="R29" i="321"/>
  <c r="K29" i="321"/>
  <c r="J29" i="321"/>
  <c r="I29" i="321" s="1"/>
  <c r="G29" i="321"/>
  <c r="E29" i="321"/>
  <c r="AQ28" i="321"/>
  <c r="AH28" i="321"/>
  <c r="V28" i="321"/>
  <c r="R28" i="321"/>
  <c r="K28" i="321"/>
  <c r="J28" i="321"/>
  <c r="I28" i="321" s="1"/>
  <c r="G28" i="321"/>
  <c r="E28" i="321"/>
  <c r="AQ27" i="321"/>
  <c r="AH27" i="321"/>
  <c r="V27" i="321"/>
  <c r="K27" i="321"/>
  <c r="J27" i="321"/>
  <c r="I27" i="321" s="1"/>
  <c r="G27" i="321"/>
  <c r="E27" i="321"/>
  <c r="AQ26" i="321"/>
  <c r="AH26" i="321"/>
  <c r="V26" i="321"/>
  <c r="J26" i="321"/>
  <c r="I26" i="321" s="1"/>
  <c r="G26" i="321"/>
  <c r="E26" i="321"/>
  <c r="AQ25" i="321"/>
  <c r="AH25" i="321"/>
  <c r="V25" i="321"/>
  <c r="R25" i="321"/>
  <c r="J25" i="321"/>
  <c r="I25" i="321" s="1"/>
  <c r="G25" i="321"/>
  <c r="E25" i="321"/>
  <c r="AQ24" i="321"/>
  <c r="AH24" i="321"/>
  <c r="V24" i="321"/>
  <c r="R24" i="321"/>
  <c r="J24" i="321"/>
  <c r="I24" i="321" s="1"/>
  <c r="G24" i="321"/>
  <c r="E24" i="321"/>
  <c r="AQ23" i="321"/>
  <c r="AH23" i="321"/>
  <c r="V23" i="321"/>
  <c r="R23" i="321"/>
  <c r="J23" i="321"/>
  <c r="I23" i="321" s="1"/>
  <c r="G23" i="321"/>
  <c r="E23" i="321"/>
  <c r="AQ22" i="321"/>
  <c r="AH22" i="321"/>
  <c r="V22" i="321"/>
  <c r="R22" i="321"/>
  <c r="J22" i="321"/>
  <c r="I22" i="321" s="1"/>
  <c r="G22" i="321"/>
  <c r="E22" i="321"/>
  <c r="AQ21" i="321"/>
  <c r="AH21" i="321"/>
  <c r="V21" i="321"/>
  <c r="R21" i="321"/>
  <c r="J21" i="321"/>
  <c r="I21" i="321" s="1"/>
  <c r="G21" i="321"/>
  <c r="E21" i="321"/>
  <c r="AQ20" i="321"/>
  <c r="AH20" i="321"/>
  <c r="V20" i="321"/>
  <c r="R20" i="321"/>
  <c r="J20" i="321"/>
  <c r="K20" i="321" s="1"/>
  <c r="G20" i="321"/>
  <c r="E20" i="321"/>
  <c r="AQ19" i="321"/>
  <c r="AH19" i="321"/>
  <c r="V19" i="321"/>
  <c r="R19" i="321"/>
  <c r="T19" i="321" s="1"/>
  <c r="J19" i="321"/>
  <c r="K19" i="321" s="1"/>
  <c r="G19" i="321"/>
  <c r="E19" i="321"/>
  <c r="AQ18" i="321"/>
  <c r="AH18" i="321"/>
  <c r="V18" i="321"/>
  <c r="R18" i="321"/>
  <c r="T18" i="321" s="1"/>
  <c r="J18" i="321"/>
  <c r="K18" i="321" s="1"/>
  <c r="G18" i="321"/>
  <c r="E18" i="321"/>
  <c r="AQ17" i="321"/>
  <c r="AH17" i="321"/>
  <c r="V17" i="321"/>
  <c r="R17" i="321"/>
  <c r="T17" i="321" s="1"/>
  <c r="J17" i="321"/>
  <c r="K17" i="321" s="1"/>
  <c r="G17" i="321"/>
  <c r="E17" i="321"/>
  <c r="AQ16" i="321"/>
  <c r="AH16" i="321"/>
  <c r="V16" i="321"/>
  <c r="R16" i="321"/>
  <c r="T16" i="321" s="1"/>
  <c r="J16" i="321"/>
  <c r="K16" i="321" s="1"/>
  <c r="G16" i="321"/>
  <c r="E16" i="321"/>
  <c r="AQ15" i="321"/>
  <c r="AH15" i="321"/>
  <c r="V15" i="321"/>
  <c r="R15" i="321"/>
  <c r="T15" i="321" s="1"/>
  <c r="J15" i="321"/>
  <c r="K15" i="321" s="1"/>
  <c r="G15" i="321"/>
  <c r="E15" i="321"/>
  <c r="AQ14" i="321"/>
  <c r="AH14" i="321"/>
  <c r="V14" i="321"/>
  <c r="R14" i="321"/>
  <c r="T14" i="321" s="1"/>
  <c r="J14" i="321"/>
  <c r="K14" i="321" s="1"/>
  <c r="G14" i="321"/>
  <c r="E14" i="321"/>
  <c r="AQ13" i="321"/>
  <c r="AH13" i="321"/>
  <c r="V13" i="321"/>
  <c r="R13" i="321"/>
  <c r="T13" i="321" s="1"/>
  <c r="J13" i="321"/>
  <c r="K13" i="321" s="1"/>
  <c r="G13" i="321"/>
  <c r="E13" i="321"/>
  <c r="AQ12" i="321"/>
  <c r="AH12" i="321"/>
  <c r="V12" i="321"/>
  <c r="R12" i="321"/>
  <c r="T12" i="321" s="1"/>
  <c r="J12" i="321"/>
  <c r="I12" i="321" s="1"/>
  <c r="G12" i="321"/>
  <c r="E12" i="321"/>
  <c r="AH11" i="321"/>
  <c r="V11" i="321"/>
  <c r="J11" i="321"/>
  <c r="K11" i="321" s="1"/>
  <c r="G11" i="321"/>
  <c r="E11" i="321"/>
  <c r="R11" i="321"/>
  <c r="S34" i="321" l="1"/>
  <c r="S33" i="321"/>
  <c r="T32" i="321"/>
  <c r="AI32" i="321" s="1"/>
  <c r="T31" i="321"/>
  <c r="AI31" i="321" s="1"/>
  <c r="T30" i="321"/>
  <c r="AI30" i="321" s="1"/>
  <c r="T29" i="321"/>
  <c r="AI29" i="321" s="1"/>
  <c r="T28" i="321"/>
  <c r="AI28" i="321" s="1"/>
  <c r="T27" i="321"/>
  <c r="AI27" i="321" s="1"/>
  <c r="T26" i="321"/>
  <c r="AI26" i="321" s="1"/>
  <c r="T25" i="321"/>
  <c r="AI25" i="321" s="1"/>
  <c r="I13" i="321"/>
  <c r="I14" i="321"/>
  <c r="I15" i="321"/>
  <c r="T24" i="321"/>
  <c r="AI24" i="321" s="1"/>
  <c r="T23" i="321"/>
  <c r="AI23" i="321" s="1"/>
  <c r="T22" i="321"/>
  <c r="AI22" i="321" s="1"/>
  <c r="T21" i="321"/>
  <c r="AI21" i="321" s="1"/>
  <c r="T20" i="321"/>
  <c r="AI16" i="321"/>
  <c r="K31" i="321"/>
  <c r="K32" i="321"/>
  <c r="K23" i="321"/>
  <c r="K24" i="321"/>
  <c r="K25" i="321"/>
  <c r="I11" i="321"/>
  <c r="I18" i="321"/>
  <c r="I19" i="321"/>
  <c r="K12" i="321"/>
  <c r="K21" i="321"/>
  <c r="AI15" i="321"/>
  <c r="I16" i="321"/>
  <c r="AI19" i="321"/>
  <c r="I20" i="321"/>
  <c r="K22" i="321"/>
  <c r="K26" i="321"/>
  <c r="K30" i="321"/>
  <c r="T33" i="321"/>
  <c r="AI33" i="321" s="1"/>
  <c r="T34" i="321"/>
  <c r="AI34" i="321" s="1"/>
  <c r="I17" i="321"/>
  <c r="AI20" i="321"/>
  <c r="AH35" i="321"/>
  <c r="AG8" i="321"/>
  <c r="AI12" i="321"/>
  <c r="AI13" i="321"/>
  <c r="AI17" i="321"/>
  <c r="AI14" i="321"/>
  <c r="AI18" i="321"/>
  <c r="R35" i="321"/>
  <c r="T11" i="321"/>
  <c r="S11" i="321"/>
  <c r="S12" i="321"/>
  <c r="S13" i="321"/>
  <c r="S14" i="321"/>
  <c r="S15" i="321"/>
  <c r="S16" i="321"/>
  <c r="S17" i="321"/>
  <c r="S18" i="321"/>
  <c r="S19" i="321"/>
  <c r="S20" i="321"/>
  <c r="S21" i="321"/>
  <c r="S22" i="321"/>
  <c r="S23" i="321"/>
  <c r="S24" i="321"/>
  <c r="S25" i="321"/>
  <c r="S26" i="321"/>
  <c r="S27" i="321"/>
  <c r="S28" i="321"/>
  <c r="S29" i="321"/>
  <c r="S30" i="321"/>
  <c r="S31" i="321"/>
  <c r="S32" i="321"/>
  <c r="AQ11" i="321"/>
  <c r="AQ35" i="321" s="1"/>
  <c r="I33" i="321"/>
  <c r="I34" i="321"/>
  <c r="T35" i="321" l="1"/>
  <c r="AI35" i="321" s="1"/>
  <c r="AI11" i="321"/>
  <c r="S35" i="321"/>
  <c r="AP10" i="320" l="1"/>
  <c r="AP35" i="320" s="1"/>
  <c r="AG10" i="320"/>
  <c r="AG35" i="320" s="1"/>
  <c r="Q10" i="320"/>
  <c r="AR35" i="320"/>
  <c r="AQ34" i="320"/>
  <c r="AH34" i="320"/>
  <c r="V34" i="320"/>
  <c r="R34" i="320"/>
  <c r="T34" i="320" s="1"/>
  <c r="J34" i="320"/>
  <c r="I34" i="320" s="1"/>
  <c r="G34" i="320"/>
  <c r="E34" i="320"/>
  <c r="AQ33" i="320"/>
  <c r="AH33" i="320"/>
  <c r="V33" i="320"/>
  <c r="R33" i="320"/>
  <c r="T33" i="320" s="1"/>
  <c r="J33" i="320"/>
  <c r="K33" i="320" s="1"/>
  <c r="G33" i="320"/>
  <c r="E33" i="320"/>
  <c r="AW32" i="320"/>
  <c r="AQ32" i="320"/>
  <c r="AH32" i="320"/>
  <c r="V32" i="320"/>
  <c r="R32" i="320"/>
  <c r="T32" i="320" s="1"/>
  <c r="J32" i="320"/>
  <c r="I32" i="320" s="1"/>
  <c r="G32" i="320"/>
  <c r="E32" i="320"/>
  <c r="AQ31" i="320"/>
  <c r="AH31" i="320"/>
  <c r="V31" i="320"/>
  <c r="R31" i="320"/>
  <c r="T31" i="320" s="1"/>
  <c r="J31" i="320"/>
  <c r="I31" i="320" s="1"/>
  <c r="G31" i="320"/>
  <c r="E31" i="320"/>
  <c r="AQ30" i="320"/>
  <c r="AH30" i="320"/>
  <c r="V30" i="320"/>
  <c r="R30" i="320"/>
  <c r="S30" i="320" s="1"/>
  <c r="J30" i="320"/>
  <c r="I30" i="320" s="1"/>
  <c r="G30" i="320"/>
  <c r="E30" i="320"/>
  <c r="AQ29" i="320"/>
  <c r="AH29" i="320"/>
  <c r="V29" i="320"/>
  <c r="R29" i="320"/>
  <c r="T29" i="320" s="1"/>
  <c r="K29" i="320"/>
  <c r="J29" i="320"/>
  <c r="I29" i="320" s="1"/>
  <c r="G29" i="320"/>
  <c r="E29" i="320"/>
  <c r="AQ28" i="320"/>
  <c r="AH28" i="320"/>
  <c r="V28" i="320"/>
  <c r="R28" i="320"/>
  <c r="S28" i="320" s="1"/>
  <c r="K28" i="320"/>
  <c r="J28" i="320"/>
  <c r="I28" i="320" s="1"/>
  <c r="G28" i="320"/>
  <c r="E28" i="320"/>
  <c r="AQ27" i="320"/>
  <c r="AH27" i="320"/>
  <c r="V27" i="320"/>
  <c r="R27" i="320"/>
  <c r="S27" i="320" s="1"/>
  <c r="K27" i="320"/>
  <c r="J27" i="320"/>
  <c r="I27" i="320" s="1"/>
  <c r="G27" i="320"/>
  <c r="E27" i="320"/>
  <c r="AQ26" i="320"/>
  <c r="AH26" i="320"/>
  <c r="V26" i="320"/>
  <c r="R26" i="320"/>
  <c r="S26" i="320" s="1"/>
  <c r="K26" i="320"/>
  <c r="J26" i="320"/>
  <c r="I26" i="320" s="1"/>
  <c r="G26" i="320"/>
  <c r="E26" i="320"/>
  <c r="AQ25" i="320"/>
  <c r="AH25" i="320"/>
  <c r="V25" i="320"/>
  <c r="R25" i="320"/>
  <c r="S25" i="320" s="1"/>
  <c r="J25" i="320"/>
  <c r="I25" i="320" s="1"/>
  <c r="G25" i="320"/>
  <c r="E25" i="320"/>
  <c r="AQ24" i="320"/>
  <c r="AH24" i="320"/>
  <c r="V24" i="320"/>
  <c r="R24" i="320"/>
  <c r="S24" i="320" s="1"/>
  <c r="J24" i="320"/>
  <c r="I24" i="320" s="1"/>
  <c r="G24" i="320"/>
  <c r="E24" i="320"/>
  <c r="AQ23" i="320"/>
  <c r="AH23" i="320"/>
  <c r="V23" i="320"/>
  <c r="R23" i="320"/>
  <c r="S23" i="320" s="1"/>
  <c r="J23" i="320"/>
  <c r="I23" i="320" s="1"/>
  <c r="G23" i="320"/>
  <c r="E23" i="320"/>
  <c r="AQ22" i="320"/>
  <c r="AH22" i="320"/>
  <c r="V22" i="320"/>
  <c r="R22" i="320"/>
  <c r="S22" i="320" s="1"/>
  <c r="J22" i="320"/>
  <c r="I22" i="320" s="1"/>
  <c r="G22" i="320"/>
  <c r="E22" i="320"/>
  <c r="AQ21" i="320"/>
  <c r="AH21" i="320"/>
  <c r="V21" i="320"/>
  <c r="R21" i="320"/>
  <c r="S21" i="320" s="1"/>
  <c r="J21" i="320"/>
  <c r="I21" i="320" s="1"/>
  <c r="G21" i="320"/>
  <c r="E21" i="320"/>
  <c r="AQ20" i="320"/>
  <c r="AH20" i="320"/>
  <c r="V20" i="320"/>
  <c r="R20" i="320"/>
  <c r="S20" i="320" s="1"/>
  <c r="J20" i="320"/>
  <c r="I20" i="320" s="1"/>
  <c r="G20" i="320"/>
  <c r="E20" i="320"/>
  <c r="AQ19" i="320"/>
  <c r="AH19" i="320"/>
  <c r="V19" i="320"/>
  <c r="R19" i="320"/>
  <c r="S19" i="320" s="1"/>
  <c r="J19" i="320"/>
  <c r="I19" i="320" s="1"/>
  <c r="G19" i="320"/>
  <c r="E19" i="320"/>
  <c r="AQ18" i="320"/>
  <c r="AH18" i="320"/>
  <c r="V18" i="320"/>
  <c r="R18" i="320"/>
  <c r="S18" i="320" s="1"/>
  <c r="J18" i="320"/>
  <c r="I18" i="320" s="1"/>
  <c r="G18" i="320"/>
  <c r="E18" i="320"/>
  <c r="AQ17" i="320"/>
  <c r="AH17" i="320"/>
  <c r="V17" i="320"/>
  <c r="R17" i="320"/>
  <c r="S17" i="320" s="1"/>
  <c r="K17" i="320"/>
  <c r="J17" i="320"/>
  <c r="I17" i="320" s="1"/>
  <c r="G17" i="320"/>
  <c r="E17" i="320"/>
  <c r="AQ16" i="320"/>
  <c r="AH16" i="320"/>
  <c r="V16" i="320"/>
  <c r="R16" i="320"/>
  <c r="S16" i="320" s="1"/>
  <c r="K16" i="320"/>
  <c r="J16" i="320"/>
  <c r="I16" i="320" s="1"/>
  <c r="G16" i="320"/>
  <c r="E16" i="320"/>
  <c r="AQ15" i="320"/>
  <c r="AH15" i="320"/>
  <c r="V15" i="320"/>
  <c r="R15" i="320"/>
  <c r="S15" i="320" s="1"/>
  <c r="K15" i="320"/>
  <c r="J15" i="320"/>
  <c r="I15" i="320" s="1"/>
  <c r="G15" i="320"/>
  <c r="E15" i="320"/>
  <c r="AQ14" i="320"/>
  <c r="AH14" i="320"/>
  <c r="V14" i="320"/>
  <c r="R14" i="320"/>
  <c r="S14" i="320" s="1"/>
  <c r="J14" i="320"/>
  <c r="I14" i="320" s="1"/>
  <c r="G14" i="320"/>
  <c r="E14" i="320"/>
  <c r="AQ13" i="320"/>
  <c r="AH13" i="320"/>
  <c r="V13" i="320"/>
  <c r="R13" i="320"/>
  <c r="S13" i="320" s="1"/>
  <c r="J13" i="320"/>
  <c r="I13" i="320" s="1"/>
  <c r="G13" i="320"/>
  <c r="E13" i="320"/>
  <c r="AQ12" i="320"/>
  <c r="AH12" i="320"/>
  <c r="V12" i="320"/>
  <c r="R12" i="320"/>
  <c r="S12" i="320" s="1"/>
  <c r="J12" i="320"/>
  <c r="I12" i="320" s="1"/>
  <c r="G12" i="320"/>
  <c r="E12" i="320"/>
  <c r="V11" i="320"/>
  <c r="J11" i="320"/>
  <c r="I11" i="320" s="1"/>
  <c r="G11" i="320"/>
  <c r="E11" i="320"/>
  <c r="R11" i="320"/>
  <c r="K14" i="320" l="1"/>
  <c r="K13" i="320"/>
  <c r="K12" i="320"/>
  <c r="S34" i="320"/>
  <c r="AI33" i="320"/>
  <c r="K30" i="320"/>
  <c r="T30" i="320"/>
  <c r="T25" i="320"/>
  <c r="AI25" i="320" s="1"/>
  <c r="T21" i="320"/>
  <c r="AI21" i="320" s="1"/>
  <c r="K11" i="320"/>
  <c r="T13" i="320"/>
  <c r="AI13" i="320" s="1"/>
  <c r="K18" i="320"/>
  <c r="K20" i="320"/>
  <c r="K21" i="320"/>
  <c r="AG8" i="320"/>
  <c r="T17" i="320"/>
  <c r="AI17" i="320" s="1"/>
  <c r="K22" i="320"/>
  <c r="K23" i="320"/>
  <c r="K24" i="320"/>
  <c r="K25" i="320"/>
  <c r="S33" i="320"/>
  <c r="AI34" i="320"/>
  <c r="AH11" i="320"/>
  <c r="K31" i="320"/>
  <c r="K32" i="320"/>
  <c r="K19" i="320"/>
  <c r="T18" i="320"/>
  <c r="AI18" i="320" s="1"/>
  <c r="T15" i="320"/>
  <c r="AI15" i="320" s="1"/>
  <c r="T19" i="320"/>
  <c r="AI19" i="320" s="1"/>
  <c r="T23" i="320"/>
  <c r="AI23" i="320" s="1"/>
  <c r="T27" i="320"/>
  <c r="AI27" i="320" s="1"/>
  <c r="AI30" i="320"/>
  <c r="AI31" i="320"/>
  <c r="AI32" i="320"/>
  <c r="T12" i="320"/>
  <c r="AI12" i="320" s="1"/>
  <c r="T16" i="320"/>
  <c r="AI16" i="320" s="1"/>
  <c r="T20" i="320"/>
  <c r="AI20" i="320" s="1"/>
  <c r="T24" i="320"/>
  <c r="AI24" i="320" s="1"/>
  <c r="T28" i="320"/>
  <c r="AI28" i="320" s="1"/>
  <c r="T14" i="320"/>
  <c r="AI14" i="320" s="1"/>
  <c r="T22" i="320"/>
  <c r="AI22" i="320" s="1"/>
  <c r="T26" i="320"/>
  <c r="AI26" i="320" s="1"/>
  <c r="T11" i="320"/>
  <c r="S11" i="320"/>
  <c r="R35" i="320"/>
  <c r="AI29" i="320"/>
  <c r="K34" i="320"/>
  <c r="S29" i="320"/>
  <c r="S31" i="320"/>
  <c r="S32" i="320"/>
  <c r="AQ11" i="320"/>
  <c r="AQ35" i="320" s="1"/>
  <c r="I33" i="320"/>
  <c r="T35" i="320" l="1"/>
  <c r="AH35" i="320"/>
  <c r="S35" i="320"/>
  <c r="AI11" i="320"/>
  <c r="AI35" i="320" l="1"/>
  <c r="AP10" i="319" l="1"/>
  <c r="AG10" i="319"/>
  <c r="Q10" i="319"/>
  <c r="R11" i="319" s="1"/>
  <c r="AR35" i="319"/>
  <c r="AQ34" i="319"/>
  <c r="AH34" i="319"/>
  <c r="V34" i="319"/>
  <c r="R34" i="319"/>
  <c r="J34" i="319"/>
  <c r="K34" i="319" s="1"/>
  <c r="G34" i="319"/>
  <c r="E34" i="319"/>
  <c r="AQ33" i="319"/>
  <c r="AH33" i="319"/>
  <c r="V33" i="319"/>
  <c r="R33" i="319"/>
  <c r="J33" i="319"/>
  <c r="K33" i="319" s="1"/>
  <c r="G33" i="319"/>
  <c r="E33" i="319"/>
  <c r="AW32" i="319"/>
  <c r="AQ32" i="319"/>
  <c r="AH32" i="319"/>
  <c r="V32" i="319"/>
  <c r="R32" i="319"/>
  <c r="K32" i="319"/>
  <c r="J32" i="319"/>
  <c r="I32" i="319" s="1"/>
  <c r="G32" i="319"/>
  <c r="E32" i="319"/>
  <c r="AQ31" i="319"/>
  <c r="AH31" i="319"/>
  <c r="V31" i="319"/>
  <c r="R31" i="319"/>
  <c r="K31" i="319"/>
  <c r="J31" i="319"/>
  <c r="I31" i="319"/>
  <c r="G31" i="319"/>
  <c r="E31" i="319"/>
  <c r="AQ30" i="319"/>
  <c r="AH30" i="319"/>
  <c r="V30" i="319"/>
  <c r="R30" i="319"/>
  <c r="J30" i="319"/>
  <c r="K30" i="319" s="1"/>
  <c r="G30" i="319"/>
  <c r="E30" i="319"/>
  <c r="AQ29" i="319"/>
  <c r="AH29" i="319"/>
  <c r="V29" i="319"/>
  <c r="R29" i="319"/>
  <c r="K29" i="319"/>
  <c r="J29" i="319"/>
  <c r="I29" i="319" s="1"/>
  <c r="G29" i="319"/>
  <c r="E29" i="319"/>
  <c r="AQ28" i="319"/>
  <c r="AH28" i="319"/>
  <c r="V28" i="319"/>
  <c r="R28" i="319"/>
  <c r="K28" i="319"/>
  <c r="J28" i="319"/>
  <c r="I28" i="319" s="1"/>
  <c r="G28" i="319"/>
  <c r="E28" i="319"/>
  <c r="AQ27" i="319"/>
  <c r="AH27" i="319"/>
  <c r="V27" i="319"/>
  <c r="R27" i="319"/>
  <c r="K27" i="319"/>
  <c r="J27" i="319"/>
  <c r="I27" i="319"/>
  <c r="G27" i="319"/>
  <c r="E27" i="319"/>
  <c r="AQ26" i="319"/>
  <c r="AH26" i="319"/>
  <c r="V26" i="319"/>
  <c r="R26" i="319"/>
  <c r="J26" i="319"/>
  <c r="K26" i="319" s="1"/>
  <c r="G26" i="319"/>
  <c r="E26" i="319"/>
  <c r="AQ25" i="319"/>
  <c r="AH25" i="319"/>
  <c r="V25" i="319"/>
  <c r="R25" i="319"/>
  <c r="K25" i="319"/>
  <c r="J25" i="319"/>
  <c r="I25" i="319" s="1"/>
  <c r="G25" i="319"/>
  <c r="E25" i="319"/>
  <c r="AQ24" i="319"/>
  <c r="AH24" i="319"/>
  <c r="V24" i="319"/>
  <c r="R24" i="319"/>
  <c r="K24" i="319"/>
  <c r="J24" i="319"/>
  <c r="I24" i="319" s="1"/>
  <c r="G24" i="319"/>
  <c r="E24" i="319"/>
  <c r="AQ23" i="319"/>
  <c r="AH23" i="319"/>
  <c r="V23" i="319"/>
  <c r="R23" i="319"/>
  <c r="K23" i="319"/>
  <c r="J23" i="319"/>
  <c r="I23" i="319"/>
  <c r="G23" i="319"/>
  <c r="E23" i="319"/>
  <c r="AQ22" i="319"/>
  <c r="AH22" i="319"/>
  <c r="V22" i="319"/>
  <c r="R22" i="319"/>
  <c r="J22" i="319"/>
  <c r="K22" i="319" s="1"/>
  <c r="G22" i="319"/>
  <c r="E22" i="319"/>
  <c r="AQ21" i="319"/>
  <c r="AH21" i="319"/>
  <c r="V21" i="319"/>
  <c r="R21" i="319"/>
  <c r="K21" i="319"/>
  <c r="J21" i="319"/>
  <c r="I21" i="319" s="1"/>
  <c r="G21" i="319"/>
  <c r="E21" i="319"/>
  <c r="AQ20" i="319"/>
  <c r="AH20" i="319"/>
  <c r="V20" i="319"/>
  <c r="R20" i="319"/>
  <c r="K20" i="319"/>
  <c r="J20" i="319"/>
  <c r="I20" i="319" s="1"/>
  <c r="G20" i="319"/>
  <c r="E20" i="319"/>
  <c r="AQ19" i="319"/>
  <c r="AH19" i="319"/>
  <c r="V19" i="319"/>
  <c r="R19" i="319"/>
  <c r="K19" i="319"/>
  <c r="J19" i="319"/>
  <c r="I19" i="319"/>
  <c r="G19" i="319"/>
  <c r="E19" i="319"/>
  <c r="AQ18" i="319"/>
  <c r="AH18" i="319"/>
  <c r="V18" i="319"/>
  <c r="R18" i="319"/>
  <c r="J18" i="319"/>
  <c r="K18" i="319" s="1"/>
  <c r="G18" i="319"/>
  <c r="E18" i="319"/>
  <c r="AQ17" i="319"/>
  <c r="AH17" i="319"/>
  <c r="V17" i="319"/>
  <c r="R17" i="319"/>
  <c r="K17" i="319"/>
  <c r="J17" i="319"/>
  <c r="I17" i="319" s="1"/>
  <c r="G17" i="319"/>
  <c r="E17" i="319"/>
  <c r="AQ16" i="319"/>
  <c r="AH16" i="319"/>
  <c r="V16" i="319"/>
  <c r="R16" i="319"/>
  <c r="K16" i="319"/>
  <c r="J16" i="319"/>
  <c r="I16" i="319" s="1"/>
  <c r="G16" i="319"/>
  <c r="E16" i="319"/>
  <c r="AQ15" i="319"/>
  <c r="AH15" i="319"/>
  <c r="V15" i="319"/>
  <c r="R15" i="319"/>
  <c r="K15" i="319"/>
  <c r="J15" i="319"/>
  <c r="I15" i="319"/>
  <c r="G15" i="319"/>
  <c r="E15" i="319"/>
  <c r="AQ14" i="319"/>
  <c r="AH14" i="319"/>
  <c r="V14" i="319"/>
  <c r="R14" i="319"/>
  <c r="J14" i="319"/>
  <c r="K14" i="319" s="1"/>
  <c r="G14" i="319"/>
  <c r="E14" i="319"/>
  <c r="AQ13" i="319"/>
  <c r="AH13" i="319"/>
  <c r="V13" i="319"/>
  <c r="R13" i="319"/>
  <c r="K13" i="319"/>
  <c r="J13" i="319"/>
  <c r="I13" i="319" s="1"/>
  <c r="G13" i="319"/>
  <c r="E13" i="319"/>
  <c r="AQ12" i="319"/>
  <c r="AH12" i="319"/>
  <c r="V12" i="319"/>
  <c r="R12" i="319"/>
  <c r="K12" i="319"/>
  <c r="J12" i="319"/>
  <c r="I12" i="319" s="1"/>
  <c r="G12" i="319"/>
  <c r="E12" i="319"/>
  <c r="V11" i="319"/>
  <c r="J11" i="319"/>
  <c r="K11" i="319" s="1"/>
  <c r="G11" i="319"/>
  <c r="E11" i="319"/>
  <c r="AP35" i="319"/>
  <c r="AH11" i="319"/>
  <c r="AG8" i="319"/>
  <c r="T12" i="319" l="1"/>
  <c r="I11" i="319"/>
  <c r="I14" i="319"/>
  <c r="T15" i="319"/>
  <c r="I18" i="319"/>
  <c r="T19" i="319"/>
  <c r="I22" i="319"/>
  <c r="T23" i="319"/>
  <c r="I26" i="319"/>
  <c r="T27" i="319"/>
  <c r="I30" i="319"/>
  <c r="T31" i="319"/>
  <c r="T34" i="319"/>
  <c r="T16" i="319"/>
  <c r="T24" i="319"/>
  <c r="T28" i="319"/>
  <c r="T32" i="319"/>
  <c r="T33" i="319"/>
  <c r="T13" i="319"/>
  <c r="T17" i="319"/>
  <c r="T21" i="319"/>
  <c r="T25" i="319"/>
  <c r="T29" i="319"/>
  <c r="AI29" i="319" s="1"/>
  <c r="T20" i="319"/>
  <c r="T14" i="319"/>
  <c r="T18" i="319"/>
  <c r="T22" i="319"/>
  <c r="T26" i="319"/>
  <c r="T30" i="319"/>
  <c r="AI32" i="319"/>
  <c r="S31" i="319"/>
  <c r="S29" i="319"/>
  <c r="AI26" i="319"/>
  <c r="S27" i="319"/>
  <c r="S25" i="319"/>
  <c r="AI24" i="319"/>
  <c r="S23" i="319"/>
  <c r="AI21" i="319"/>
  <c r="S21" i="319"/>
  <c r="S19" i="319"/>
  <c r="AI18" i="319"/>
  <c r="S17" i="319"/>
  <c r="AI16" i="319"/>
  <c r="S15" i="319"/>
  <c r="AI13" i="319"/>
  <c r="S13" i="319"/>
  <c r="AI19" i="319"/>
  <c r="AI14" i="319"/>
  <c r="AI17" i="319"/>
  <c r="AI22" i="319"/>
  <c r="AI25" i="319"/>
  <c r="AI30" i="319"/>
  <c r="AI15" i="319"/>
  <c r="AI20" i="319"/>
  <c r="AI23" i="319"/>
  <c r="AI28" i="319"/>
  <c r="AI31" i="319"/>
  <c r="AI27" i="319"/>
  <c r="AI12" i="319"/>
  <c r="S12" i="319"/>
  <c r="S14" i="319"/>
  <c r="S16" i="319"/>
  <c r="S18" i="319"/>
  <c r="S20" i="319"/>
  <c r="S22" i="319"/>
  <c r="S24" i="319"/>
  <c r="S26" i="319"/>
  <c r="S30" i="319"/>
  <c r="S32" i="319"/>
  <c r="AI34" i="319"/>
  <c r="AI33" i="319"/>
  <c r="S28" i="319"/>
  <c r="R35" i="319"/>
  <c r="T11" i="319"/>
  <c r="T35" i="319" s="1"/>
  <c r="S11" i="319"/>
  <c r="AH35" i="319"/>
  <c r="AQ11" i="319"/>
  <c r="AQ35" i="319" s="1"/>
  <c r="I33" i="319"/>
  <c r="S33" i="319"/>
  <c r="I34" i="319"/>
  <c r="S34" i="319"/>
  <c r="AG35" i="319"/>
  <c r="S35" i="319" l="1"/>
  <c r="AI11" i="319"/>
  <c r="AI35" i="319"/>
  <c r="AP10" i="318" l="1"/>
  <c r="AG10" i="318"/>
  <c r="AG8" i="318" s="1"/>
  <c r="Q10" i="318"/>
  <c r="AR35" i="318"/>
  <c r="AQ34" i="318"/>
  <c r="AH34" i="318"/>
  <c r="V34" i="318"/>
  <c r="R34" i="318"/>
  <c r="T34" i="318" s="1"/>
  <c r="J34" i="318"/>
  <c r="K34" i="318" s="1"/>
  <c r="G34" i="318"/>
  <c r="E34" i="318"/>
  <c r="AQ33" i="318"/>
  <c r="AH33" i="318"/>
  <c r="V33" i="318"/>
  <c r="R33" i="318"/>
  <c r="T33" i="318" s="1"/>
  <c r="J33" i="318"/>
  <c r="K33" i="318" s="1"/>
  <c r="G33" i="318"/>
  <c r="E33" i="318"/>
  <c r="AW32" i="318"/>
  <c r="AQ32" i="318"/>
  <c r="AH32" i="318"/>
  <c r="V32" i="318"/>
  <c r="R32" i="318"/>
  <c r="K32" i="318"/>
  <c r="J32" i="318"/>
  <c r="I32" i="318"/>
  <c r="G32" i="318"/>
  <c r="E32" i="318"/>
  <c r="AQ31" i="318"/>
  <c r="AH31" i="318"/>
  <c r="V31" i="318"/>
  <c r="R31" i="318"/>
  <c r="K31" i="318"/>
  <c r="J31" i="318"/>
  <c r="I31" i="318"/>
  <c r="G31" i="318"/>
  <c r="E31" i="318"/>
  <c r="AQ30" i="318"/>
  <c r="AH30" i="318"/>
  <c r="V30" i="318"/>
  <c r="S30" i="318"/>
  <c r="R30" i="318"/>
  <c r="K30" i="318"/>
  <c r="J30" i="318"/>
  <c r="I30" i="318"/>
  <c r="G30" i="318"/>
  <c r="E30" i="318"/>
  <c r="AQ29" i="318"/>
  <c r="AH29" i="318"/>
  <c r="V29" i="318"/>
  <c r="R29" i="318"/>
  <c r="S29" i="318" s="1"/>
  <c r="K29" i="318"/>
  <c r="J29" i="318"/>
  <c r="I29" i="318"/>
  <c r="G29" i="318"/>
  <c r="E29" i="318"/>
  <c r="AQ28" i="318"/>
  <c r="AH28" i="318"/>
  <c r="V28" i="318"/>
  <c r="R28" i="318"/>
  <c r="K28" i="318"/>
  <c r="J28" i="318"/>
  <c r="I28" i="318"/>
  <c r="G28" i="318"/>
  <c r="E28" i="318"/>
  <c r="AQ27" i="318"/>
  <c r="AH27" i="318"/>
  <c r="V27" i="318"/>
  <c r="R27" i="318"/>
  <c r="K27" i="318"/>
  <c r="J27" i="318"/>
  <c r="I27" i="318"/>
  <c r="G27" i="318"/>
  <c r="E27" i="318"/>
  <c r="AQ26" i="318"/>
  <c r="AH26" i="318"/>
  <c r="V26" i="318"/>
  <c r="R26" i="318"/>
  <c r="T26" i="318" s="1"/>
  <c r="K26" i="318"/>
  <c r="J26" i="318"/>
  <c r="I26" i="318"/>
  <c r="G26" i="318"/>
  <c r="E26" i="318"/>
  <c r="AQ25" i="318"/>
  <c r="AH25" i="318"/>
  <c r="V25" i="318"/>
  <c r="R25" i="318"/>
  <c r="K25" i="318"/>
  <c r="J25" i="318"/>
  <c r="I25" i="318"/>
  <c r="G25" i="318"/>
  <c r="E25" i="318"/>
  <c r="AQ24" i="318"/>
  <c r="AH24" i="318"/>
  <c r="V24" i="318"/>
  <c r="R24" i="318"/>
  <c r="K24" i="318"/>
  <c r="J24" i="318"/>
  <c r="I24" i="318"/>
  <c r="G24" i="318"/>
  <c r="E24" i="318"/>
  <c r="AQ23" i="318"/>
  <c r="AH23" i="318"/>
  <c r="V23" i="318"/>
  <c r="R23" i="318"/>
  <c r="T23" i="318" s="1"/>
  <c r="K23" i="318"/>
  <c r="J23" i="318"/>
  <c r="I23" i="318"/>
  <c r="G23" i="318"/>
  <c r="E23" i="318"/>
  <c r="AQ22" i="318"/>
  <c r="AH22" i="318"/>
  <c r="V22" i="318"/>
  <c r="R22" i="318"/>
  <c r="T22" i="318" s="1"/>
  <c r="K22" i="318"/>
  <c r="J22" i="318"/>
  <c r="I22" i="318"/>
  <c r="G22" i="318"/>
  <c r="E22" i="318"/>
  <c r="AQ21" i="318"/>
  <c r="AH21" i="318"/>
  <c r="V21" i="318"/>
  <c r="R21" i="318"/>
  <c r="K21" i="318"/>
  <c r="J21" i="318"/>
  <c r="I21" i="318"/>
  <c r="G21" i="318"/>
  <c r="E21" i="318"/>
  <c r="AQ20" i="318"/>
  <c r="AH20" i="318"/>
  <c r="V20" i="318"/>
  <c r="R20" i="318"/>
  <c r="K20" i="318"/>
  <c r="J20" i="318"/>
  <c r="I20" i="318"/>
  <c r="G20" i="318"/>
  <c r="E20" i="318"/>
  <c r="AQ19" i="318"/>
  <c r="AH19" i="318"/>
  <c r="V19" i="318"/>
  <c r="R19" i="318"/>
  <c r="S19" i="318" s="1"/>
  <c r="K19" i="318"/>
  <c r="J19" i="318"/>
  <c r="I19" i="318"/>
  <c r="G19" i="318"/>
  <c r="E19" i="318"/>
  <c r="AQ18" i="318"/>
  <c r="AH18" i="318"/>
  <c r="V18" i="318"/>
  <c r="R18" i="318"/>
  <c r="K18" i="318"/>
  <c r="J18" i="318"/>
  <c r="I18" i="318"/>
  <c r="G18" i="318"/>
  <c r="E18" i="318"/>
  <c r="AQ17" i="318"/>
  <c r="AH17" i="318"/>
  <c r="V17" i="318"/>
  <c r="R17" i="318"/>
  <c r="T17" i="318" s="1"/>
  <c r="K17" i="318"/>
  <c r="J17" i="318"/>
  <c r="I17" i="318"/>
  <c r="G17" i="318"/>
  <c r="E17" i="318"/>
  <c r="AQ16" i="318"/>
  <c r="AH16" i="318"/>
  <c r="V16" i="318"/>
  <c r="R16" i="318"/>
  <c r="K16" i="318"/>
  <c r="J16" i="318"/>
  <c r="I16" i="318"/>
  <c r="G16" i="318"/>
  <c r="E16" i="318"/>
  <c r="AQ15" i="318"/>
  <c r="AH15" i="318"/>
  <c r="V15" i="318"/>
  <c r="R15" i="318"/>
  <c r="K15" i="318"/>
  <c r="J15" i="318"/>
  <c r="I15" i="318"/>
  <c r="G15" i="318"/>
  <c r="E15" i="318"/>
  <c r="AQ14" i="318"/>
  <c r="AH14" i="318"/>
  <c r="V14" i="318"/>
  <c r="R14" i="318"/>
  <c r="S14" i="318" s="1"/>
  <c r="K14" i="318"/>
  <c r="J14" i="318"/>
  <c r="I14" i="318"/>
  <c r="G14" i="318"/>
  <c r="E14" i="318"/>
  <c r="AQ13" i="318"/>
  <c r="AH13" i="318"/>
  <c r="V13" i="318"/>
  <c r="R13" i="318"/>
  <c r="K13" i="318"/>
  <c r="J13" i="318"/>
  <c r="I13" i="318"/>
  <c r="G13" i="318"/>
  <c r="E13" i="318"/>
  <c r="AQ12" i="318"/>
  <c r="AH12" i="318"/>
  <c r="V12" i="318"/>
  <c r="R12" i="318"/>
  <c r="K12" i="318"/>
  <c r="J12" i="318"/>
  <c r="I12" i="318"/>
  <c r="G12" i="318"/>
  <c r="E12" i="318"/>
  <c r="V11" i="318"/>
  <c r="K11" i="318"/>
  <c r="J11" i="318"/>
  <c r="I11" i="318"/>
  <c r="G11" i="318"/>
  <c r="E11" i="318"/>
  <c r="AP35" i="318"/>
  <c r="AH11" i="318"/>
  <c r="R11" i="318"/>
  <c r="S32" i="318" l="1"/>
  <c r="T32" i="318"/>
  <c r="AI32" i="318" s="1"/>
  <c r="S31" i="318"/>
  <c r="T31" i="318"/>
  <c r="AI31" i="318" s="1"/>
  <c r="T30" i="318"/>
  <c r="AI30" i="318" s="1"/>
  <c r="T29" i="318"/>
  <c r="AI29" i="318" s="1"/>
  <c r="S28" i="318"/>
  <c r="T28" i="318"/>
  <c r="AI28" i="318" s="1"/>
  <c r="T27" i="318"/>
  <c r="AI27" i="318"/>
  <c r="S27" i="318"/>
  <c r="AI26" i="318"/>
  <c r="S26" i="318"/>
  <c r="S25" i="318"/>
  <c r="T25" i="318"/>
  <c r="AI25" i="318" s="1"/>
  <c r="AI23" i="318"/>
  <c r="S24" i="318"/>
  <c r="T24" i="318"/>
  <c r="AI24" i="318" s="1"/>
  <c r="S23" i="318"/>
  <c r="AI22" i="318"/>
  <c r="S22" i="318"/>
  <c r="S21" i="318"/>
  <c r="T21" i="318"/>
  <c r="AI21" i="318" s="1"/>
  <c r="S20" i="318"/>
  <c r="T20" i="318"/>
  <c r="AI20" i="318" s="1"/>
  <c r="T19" i="318"/>
  <c r="AI19" i="318" s="1"/>
  <c r="S18" i="318"/>
  <c r="T18" i="318"/>
  <c r="AI18" i="318" s="1"/>
  <c r="AI17" i="318"/>
  <c r="S17" i="318"/>
  <c r="S16" i="318"/>
  <c r="T16" i="318"/>
  <c r="AI16" i="318" s="1"/>
  <c r="S13" i="318"/>
  <c r="S15" i="318"/>
  <c r="T13" i="318"/>
  <c r="AI13" i="318" s="1"/>
  <c r="T14" i="318"/>
  <c r="AI14" i="318" s="1"/>
  <c r="T15" i="318"/>
  <c r="AI15" i="318" s="1"/>
  <c r="S12" i="318"/>
  <c r="T12" i="318"/>
  <c r="AI12" i="318" s="1"/>
  <c r="AI34" i="318"/>
  <c r="AI33" i="318"/>
  <c r="R35" i="318"/>
  <c r="T11" i="318"/>
  <c r="S11" i="318"/>
  <c r="AH35" i="318"/>
  <c r="AQ11" i="318"/>
  <c r="AQ35" i="318" s="1"/>
  <c r="I33" i="318"/>
  <c r="S33" i="318"/>
  <c r="I34" i="318"/>
  <c r="S34" i="318"/>
  <c r="AG35" i="318"/>
  <c r="S35" i="318" l="1"/>
  <c r="T35" i="318"/>
  <c r="AI35" i="318" s="1"/>
  <c r="AI11" i="318"/>
  <c r="AP10" i="317" l="1"/>
  <c r="AG10" i="317"/>
  <c r="Q10" i="317"/>
  <c r="R11" i="317" s="1"/>
  <c r="AR35" i="317"/>
  <c r="AQ34" i="317"/>
  <c r="AH34" i="317"/>
  <c r="V34" i="317"/>
  <c r="R34" i="317"/>
  <c r="K34" i="317"/>
  <c r="J34" i="317"/>
  <c r="I34" i="317" s="1"/>
  <c r="G34" i="317"/>
  <c r="E34" i="317"/>
  <c r="AQ33" i="317"/>
  <c r="AH33" i="317"/>
  <c r="V33" i="317"/>
  <c r="R33" i="317"/>
  <c r="K33" i="317"/>
  <c r="J33" i="317"/>
  <c r="I33" i="317" s="1"/>
  <c r="G33" i="317"/>
  <c r="E33" i="317"/>
  <c r="AW32" i="317"/>
  <c r="AQ32" i="317"/>
  <c r="AH32" i="317"/>
  <c r="V32" i="317"/>
  <c r="R32" i="317"/>
  <c r="K32" i="317"/>
  <c r="J32" i="317"/>
  <c r="I32" i="317" s="1"/>
  <c r="G32" i="317"/>
  <c r="E32" i="317"/>
  <c r="AQ31" i="317"/>
  <c r="AH31" i="317"/>
  <c r="V31" i="317"/>
  <c r="R31" i="317"/>
  <c r="K31" i="317"/>
  <c r="J31" i="317"/>
  <c r="I31" i="317" s="1"/>
  <c r="G31" i="317"/>
  <c r="E31" i="317"/>
  <c r="AQ30" i="317"/>
  <c r="AH30" i="317"/>
  <c r="V30" i="317"/>
  <c r="R30" i="317"/>
  <c r="K30" i="317"/>
  <c r="J30" i="317"/>
  <c r="I30" i="317" s="1"/>
  <c r="G30" i="317"/>
  <c r="E30" i="317"/>
  <c r="AQ29" i="317"/>
  <c r="AH29" i="317"/>
  <c r="V29" i="317"/>
  <c r="R29" i="317"/>
  <c r="K29" i="317"/>
  <c r="J29" i="317"/>
  <c r="I29" i="317" s="1"/>
  <c r="G29" i="317"/>
  <c r="E29" i="317"/>
  <c r="AQ28" i="317"/>
  <c r="AH28" i="317"/>
  <c r="V28" i="317"/>
  <c r="R28" i="317"/>
  <c r="K28" i="317"/>
  <c r="J28" i="317"/>
  <c r="I28" i="317" s="1"/>
  <c r="G28" i="317"/>
  <c r="E28" i="317"/>
  <c r="AQ27" i="317"/>
  <c r="AH27" i="317"/>
  <c r="V27" i="317"/>
  <c r="R27" i="317"/>
  <c r="K27" i="317"/>
  <c r="J27" i="317"/>
  <c r="I27" i="317" s="1"/>
  <c r="G27" i="317"/>
  <c r="E27" i="317"/>
  <c r="AQ26" i="317"/>
  <c r="AH26" i="317"/>
  <c r="V26" i="317"/>
  <c r="R26" i="317"/>
  <c r="K26" i="317"/>
  <c r="J26" i="317"/>
  <c r="I26" i="317" s="1"/>
  <c r="G26" i="317"/>
  <c r="E26" i="317"/>
  <c r="AQ25" i="317"/>
  <c r="AH25" i="317"/>
  <c r="V25" i="317"/>
  <c r="R25" i="317"/>
  <c r="K25" i="317"/>
  <c r="J25" i="317"/>
  <c r="I25" i="317" s="1"/>
  <c r="G25" i="317"/>
  <c r="E25" i="317"/>
  <c r="AQ24" i="317"/>
  <c r="AH24" i="317"/>
  <c r="V24" i="317"/>
  <c r="R24" i="317"/>
  <c r="K24" i="317"/>
  <c r="J24" i="317"/>
  <c r="I24" i="317" s="1"/>
  <c r="G24" i="317"/>
  <c r="E24" i="317"/>
  <c r="AQ23" i="317"/>
  <c r="AH23" i="317"/>
  <c r="V23" i="317"/>
  <c r="R23" i="317"/>
  <c r="K23" i="317"/>
  <c r="J23" i="317"/>
  <c r="I23" i="317" s="1"/>
  <c r="G23" i="317"/>
  <c r="E23" i="317"/>
  <c r="AQ22" i="317"/>
  <c r="AH22" i="317"/>
  <c r="V22" i="317"/>
  <c r="R22" i="317"/>
  <c r="K22" i="317"/>
  <c r="J22" i="317"/>
  <c r="I22" i="317" s="1"/>
  <c r="G22" i="317"/>
  <c r="E22" i="317"/>
  <c r="AQ21" i="317"/>
  <c r="AH21" i="317"/>
  <c r="V21" i="317"/>
  <c r="R21" i="317"/>
  <c r="K21" i="317"/>
  <c r="J21" i="317"/>
  <c r="I21" i="317" s="1"/>
  <c r="G21" i="317"/>
  <c r="E21" i="317"/>
  <c r="AQ20" i="317"/>
  <c r="AH20" i="317"/>
  <c r="V20" i="317"/>
  <c r="R20" i="317"/>
  <c r="K20" i="317"/>
  <c r="J20" i="317"/>
  <c r="I20" i="317" s="1"/>
  <c r="G20" i="317"/>
  <c r="E20" i="317"/>
  <c r="AQ19" i="317"/>
  <c r="AH19" i="317"/>
  <c r="V19" i="317"/>
  <c r="R19" i="317"/>
  <c r="K19" i="317"/>
  <c r="J19" i="317"/>
  <c r="I19" i="317" s="1"/>
  <c r="G19" i="317"/>
  <c r="E19" i="317"/>
  <c r="AQ18" i="317"/>
  <c r="AH18" i="317"/>
  <c r="V18" i="317"/>
  <c r="R18" i="317"/>
  <c r="K18" i="317"/>
  <c r="J18" i="317"/>
  <c r="I18" i="317" s="1"/>
  <c r="G18" i="317"/>
  <c r="E18" i="317"/>
  <c r="AQ17" i="317"/>
  <c r="AH17" i="317"/>
  <c r="V17" i="317"/>
  <c r="R17" i="317"/>
  <c r="K17" i="317"/>
  <c r="J17" i="317"/>
  <c r="I17" i="317" s="1"/>
  <c r="G17" i="317"/>
  <c r="E17" i="317"/>
  <c r="AQ16" i="317"/>
  <c r="AH16" i="317"/>
  <c r="V16" i="317"/>
  <c r="R16" i="317"/>
  <c r="K16" i="317"/>
  <c r="J16" i="317"/>
  <c r="I16" i="317" s="1"/>
  <c r="G16" i="317"/>
  <c r="E16" i="317"/>
  <c r="AQ15" i="317"/>
  <c r="AH15" i="317"/>
  <c r="V15" i="317"/>
  <c r="R15" i="317"/>
  <c r="K15" i="317"/>
  <c r="J15" i="317"/>
  <c r="I15" i="317" s="1"/>
  <c r="G15" i="317"/>
  <c r="E15" i="317"/>
  <c r="AQ14" i="317"/>
  <c r="AH14" i="317"/>
  <c r="V14" i="317"/>
  <c r="R14" i="317"/>
  <c r="K14" i="317"/>
  <c r="J14" i="317"/>
  <c r="I14" i="317" s="1"/>
  <c r="G14" i="317"/>
  <c r="E14" i="317"/>
  <c r="AQ13" i="317"/>
  <c r="AH13" i="317"/>
  <c r="V13" i="317"/>
  <c r="R13" i="317"/>
  <c r="K13" i="317"/>
  <c r="J13" i="317"/>
  <c r="I13" i="317" s="1"/>
  <c r="G13" i="317"/>
  <c r="E13" i="317"/>
  <c r="AQ12" i="317"/>
  <c r="AH12" i="317"/>
  <c r="V12" i="317"/>
  <c r="R12" i="317"/>
  <c r="K12" i="317"/>
  <c r="J12" i="317"/>
  <c r="I12" i="317" s="1"/>
  <c r="G12" i="317"/>
  <c r="E12" i="317"/>
  <c r="AH11" i="317"/>
  <c r="V11" i="317"/>
  <c r="K11" i="317"/>
  <c r="J11" i="317"/>
  <c r="I11" i="317" s="1"/>
  <c r="G11" i="317"/>
  <c r="E11" i="317"/>
  <c r="AP35" i="317"/>
  <c r="AG35" i="317"/>
  <c r="AG8" i="317"/>
  <c r="T34" i="317" l="1"/>
  <c r="AI34" i="317" s="1"/>
  <c r="S34" i="317"/>
  <c r="T33" i="317"/>
  <c r="AI33" i="317" s="1"/>
  <c r="T32" i="317"/>
  <c r="AI32" i="317" s="1"/>
  <c r="T31" i="317"/>
  <c r="AI31" i="317" s="1"/>
  <c r="T30" i="317"/>
  <c r="AI30" i="317" s="1"/>
  <c r="T29" i="317"/>
  <c r="AI29" i="317" s="1"/>
  <c r="T28" i="317"/>
  <c r="AI28" i="317" s="1"/>
  <c r="T27" i="317"/>
  <c r="AI27" i="317" s="1"/>
  <c r="T26" i="317"/>
  <c r="AI26" i="317" s="1"/>
  <c r="T25" i="317"/>
  <c r="AI25" i="317" s="1"/>
  <c r="T24" i="317"/>
  <c r="AI24" i="317" s="1"/>
  <c r="T23" i="317"/>
  <c r="AI23" i="317" s="1"/>
  <c r="T22" i="317"/>
  <c r="AI22" i="317" s="1"/>
  <c r="T21" i="317"/>
  <c r="AI21" i="317" s="1"/>
  <c r="T20" i="317"/>
  <c r="AI20" i="317" s="1"/>
  <c r="T19" i="317"/>
  <c r="AI19" i="317" s="1"/>
  <c r="T18" i="317"/>
  <c r="AI18" i="317" s="1"/>
  <c r="T17" i="317"/>
  <c r="AI17" i="317" s="1"/>
  <c r="T16" i="317"/>
  <c r="AI16" i="317" s="1"/>
  <c r="T15" i="317"/>
  <c r="AI15" i="317" s="1"/>
  <c r="T14" i="317"/>
  <c r="AI14" i="317" s="1"/>
  <c r="T13" i="317"/>
  <c r="AI13" i="317" s="1"/>
  <c r="T12" i="317"/>
  <c r="AI12" i="317" s="1"/>
  <c r="AH35" i="317"/>
  <c r="S33" i="317"/>
  <c r="R35" i="317"/>
  <c r="T11" i="317"/>
  <c r="S11" i="317"/>
  <c r="S12" i="317"/>
  <c r="S13" i="317"/>
  <c r="S14" i="317"/>
  <c r="S15" i="317"/>
  <c r="S16" i="317"/>
  <c r="S17" i="317"/>
  <c r="S18" i="317"/>
  <c r="S19" i="317"/>
  <c r="S20" i="317"/>
  <c r="S21" i="317"/>
  <c r="S22" i="317"/>
  <c r="S23" i="317"/>
  <c r="S24" i="317"/>
  <c r="S25" i="317"/>
  <c r="S26" i="317"/>
  <c r="S27" i="317"/>
  <c r="S28" i="317"/>
  <c r="S29" i="317"/>
  <c r="S30" i="317"/>
  <c r="S31" i="317"/>
  <c r="S32" i="317"/>
  <c r="AQ11" i="317"/>
  <c r="AQ35" i="317" s="1"/>
  <c r="Q10" i="316"/>
  <c r="T35" i="317" l="1"/>
  <c r="AI35" i="317" s="1"/>
  <c r="AI11" i="317"/>
  <c r="S35" i="317"/>
  <c r="AP10" i="316"/>
  <c r="AG10" i="316"/>
  <c r="AH11" i="316" s="1"/>
  <c r="AR35" i="316"/>
  <c r="AQ34" i="316"/>
  <c r="AH34" i="316"/>
  <c r="V34" i="316"/>
  <c r="R34" i="316"/>
  <c r="T34" i="316" s="1"/>
  <c r="K34" i="316"/>
  <c r="J34" i="316"/>
  <c r="I34" i="316"/>
  <c r="G34" i="316"/>
  <c r="E34" i="316"/>
  <c r="AQ33" i="316"/>
  <c r="AH33" i="316"/>
  <c r="V33" i="316"/>
  <c r="R33" i="316"/>
  <c r="T33" i="316" s="1"/>
  <c r="K33" i="316"/>
  <c r="J33" i="316"/>
  <c r="I33" i="316"/>
  <c r="G33" i="316"/>
  <c r="E33" i="316"/>
  <c r="AW32" i="316"/>
  <c r="AQ32" i="316"/>
  <c r="AH32" i="316"/>
  <c r="V32" i="316"/>
  <c r="R32" i="316"/>
  <c r="S32" i="316" s="1"/>
  <c r="J32" i="316"/>
  <c r="K32" i="316" s="1"/>
  <c r="G32" i="316"/>
  <c r="E32" i="316"/>
  <c r="AQ31" i="316"/>
  <c r="AH31" i="316"/>
  <c r="V31" i="316"/>
  <c r="R31" i="316"/>
  <c r="S31" i="316" s="1"/>
  <c r="J31" i="316"/>
  <c r="K31" i="316" s="1"/>
  <c r="G31" i="316"/>
  <c r="E31" i="316"/>
  <c r="AQ30" i="316"/>
  <c r="AH30" i="316"/>
  <c r="V30" i="316"/>
  <c r="R30" i="316"/>
  <c r="S30" i="316" s="1"/>
  <c r="J30" i="316"/>
  <c r="K30" i="316" s="1"/>
  <c r="G30" i="316"/>
  <c r="E30" i="316"/>
  <c r="AQ29" i="316"/>
  <c r="AH29" i="316"/>
  <c r="V29" i="316"/>
  <c r="R29" i="316"/>
  <c r="S29" i="316" s="1"/>
  <c r="J29" i="316"/>
  <c r="K29" i="316" s="1"/>
  <c r="G29" i="316"/>
  <c r="E29" i="316"/>
  <c r="AQ28" i="316"/>
  <c r="AH28" i="316"/>
  <c r="V28" i="316"/>
  <c r="R28" i="316"/>
  <c r="S28" i="316" s="1"/>
  <c r="J28" i="316"/>
  <c r="K28" i="316" s="1"/>
  <c r="G28" i="316"/>
  <c r="E28" i="316"/>
  <c r="AQ27" i="316"/>
  <c r="AH27" i="316"/>
  <c r="V27" i="316"/>
  <c r="R27" i="316"/>
  <c r="S27" i="316" s="1"/>
  <c r="J27" i="316"/>
  <c r="K27" i="316" s="1"/>
  <c r="G27" i="316"/>
  <c r="E27" i="316"/>
  <c r="AQ26" i="316"/>
  <c r="AH26" i="316"/>
  <c r="V26" i="316"/>
  <c r="R26" i="316"/>
  <c r="S26" i="316" s="1"/>
  <c r="J26" i="316"/>
  <c r="K26" i="316" s="1"/>
  <c r="G26" i="316"/>
  <c r="E26" i="316"/>
  <c r="AQ25" i="316"/>
  <c r="AH25" i="316"/>
  <c r="V25" i="316"/>
  <c r="R25" i="316"/>
  <c r="S25" i="316" s="1"/>
  <c r="J25" i="316"/>
  <c r="K25" i="316" s="1"/>
  <c r="G25" i="316"/>
  <c r="E25" i="316"/>
  <c r="AQ24" i="316"/>
  <c r="AH24" i="316"/>
  <c r="V24" i="316"/>
  <c r="R24" i="316"/>
  <c r="S24" i="316" s="1"/>
  <c r="J24" i="316"/>
  <c r="I24" i="316" s="1"/>
  <c r="G24" i="316"/>
  <c r="E24" i="316"/>
  <c r="AQ23" i="316"/>
  <c r="AH23" i="316"/>
  <c r="V23" i="316"/>
  <c r="R23" i="316"/>
  <c r="S23" i="316" s="1"/>
  <c r="J23" i="316"/>
  <c r="I23" i="316" s="1"/>
  <c r="G23" i="316"/>
  <c r="E23" i="316"/>
  <c r="AQ22" i="316"/>
  <c r="AH22" i="316"/>
  <c r="V22" i="316"/>
  <c r="R22" i="316"/>
  <c r="S22" i="316" s="1"/>
  <c r="J22" i="316"/>
  <c r="K22" i="316" s="1"/>
  <c r="G22" i="316"/>
  <c r="E22" i="316"/>
  <c r="AQ21" i="316"/>
  <c r="AH21" i="316"/>
  <c r="V21" i="316"/>
  <c r="R21" i="316"/>
  <c r="S21" i="316" s="1"/>
  <c r="J21" i="316"/>
  <c r="K21" i="316" s="1"/>
  <c r="G21" i="316"/>
  <c r="E21" i="316"/>
  <c r="AQ20" i="316"/>
  <c r="AH20" i="316"/>
  <c r="V20" i="316"/>
  <c r="R20" i="316"/>
  <c r="S20" i="316" s="1"/>
  <c r="J20" i="316"/>
  <c r="K20" i="316" s="1"/>
  <c r="G20" i="316"/>
  <c r="E20" i="316"/>
  <c r="AQ19" i="316"/>
  <c r="AH19" i="316"/>
  <c r="V19" i="316"/>
  <c r="R19" i="316"/>
  <c r="S19" i="316" s="1"/>
  <c r="J19" i="316"/>
  <c r="K19" i="316" s="1"/>
  <c r="G19" i="316"/>
  <c r="E19" i="316"/>
  <c r="AQ18" i="316"/>
  <c r="AH18" i="316"/>
  <c r="V18" i="316"/>
  <c r="R18" i="316"/>
  <c r="S18" i="316" s="1"/>
  <c r="J18" i="316"/>
  <c r="I18" i="316" s="1"/>
  <c r="G18" i="316"/>
  <c r="E18" i="316"/>
  <c r="AQ17" i="316"/>
  <c r="AH17" i="316"/>
  <c r="V17" i="316"/>
  <c r="R17" i="316"/>
  <c r="S17" i="316" s="1"/>
  <c r="J17" i="316"/>
  <c r="I17" i="316" s="1"/>
  <c r="G17" i="316"/>
  <c r="E17" i="316"/>
  <c r="AQ16" i="316"/>
  <c r="AH16" i="316"/>
  <c r="V16" i="316"/>
  <c r="R16" i="316"/>
  <c r="S16" i="316" s="1"/>
  <c r="J16" i="316"/>
  <c r="K16" i="316" s="1"/>
  <c r="G16" i="316"/>
  <c r="E16" i="316"/>
  <c r="AQ15" i="316"/>
  <c r="AH15" i="316"/>
  <c r="V15" i="316"/>
  <c r="R15" i="316"/>
  <c r="S15" i="316" s="1"/>
  <c r="J15" i="316"/>
  <c r="I15" i="316" s="1"/>
  <c r="G15" i="316"/>
  <c r="E15" i="316"/>
  <c r="AQ14" i="316"/>
  <c r="AH14" i="316"/>
  <c r="V14" i="316"/>
  <c r="R14" i="316"/>
  <c r="S14" i="316" s="1"/>
  <c r="J14" i="316"/>
  <c r="I14" i="316" s="1"/>
  <c r="G14" i="316"/>
  <c r="E14" i="316"/>
  <c r="AQ13" i="316"/>
  <c r="AH13" i="316"/>
  <c r="V13" i="316"/>
  <c r="R13" i="316"/>
  <c r="S13" i="316" s="1"/>
  <c r="J13" i="316"/>
  <c r="K13" i="316" s="1"/>
  <c r="G13" i="316"/>
  <c r="E13" i="316"/>
  <c r="AQ12" i="316"/>
  <c r="AH12" i="316"/>
  <c r="V12" i="316"/>
  <c r="R12" i="316"/>
  <c r="S12" i="316" s="1"/>
  <c r="J12" i="316"/>
  <c r="K12" i="316" s="1"/>
  <c r="G12" i="316"/>
  <c r="E12" i="316"/>
  <c r="V11" i="316"/>
  <c r="J11" i="316"/>
  <c r="I11" i="316" s="1"/>
  <c r="G11" i="316"/>
  <c r="E11" i="316"/>
  <c r="AQ11" i="316"/>
  <c r="AG35" i="316"/>
  <c r="R11" i="316"/>
  <c r="AI34" i="316" l="1"/>
  <c r="T32" i="316"/>
  <c r="T31" i="316"/>
  <c r="AI31" i="316" s="1"/>
  <c r="T30" i="316"/>
  <c r="T29" i="316"/>
  <c r="AI29" i="316" s="1"/>
  <c r="T28" i="316"/>
  <c r="AI28" i="316" s="1"/>
  <c r="T27" i="316"/>
  <c r="T26" i="316"/>
  <c r="AI26" i="316" s="1"/>
  <c r="T25" i="316"/>
  <c r="AI25" i="316" s="1"/>
  <c r="T24" i="316"/>
  <c r="AI24" i="316" s="1"/>
  <c r="T23" i="316"/>
  <c r="AI23" i="316" s="1"/>
  <c r="T22" i="316"/>
  <c r="T21" i="316"/>
  <c r="AI21" i="316" s="1"/>
  <c r="T20" i="316"/>
  <c r="AI20" i="316" s="1"/>
  <c r="T19" i="316"/>
  <c r="AI19" i="316" s="1"/>
  <c r="T18" i="316"/>
  <c r="T17" i="316"/>
  <c r="AI17" i="316" s="1"/>
  <c r="T16" i="316"/>
  <c r="AI16" i="316" s="1"/>
  <c r="T15" i="316"/>
  <c r="AI15" i="316" s="1"/>
  <c r="AQ35" i="316"/>
  <c r="AI33" i="316"/>
  <c r="AH35" i="316"/>
  <c r="AG8" i="316"/>
  <c r="S33" i="316"/>
  <c r="S34" i="316"/>
  <c r="T13" i="316"/>
  <c r="AI13" i="316" s="1"/>
  <c r="T14" i="316"/>
  <c r="AI14" i="316" s="1"/>
  <c r="AI18" i="316"/>
  <c r="AI22" i="316"/>
  <c r="AI27" i="316"/>
  <c r="AI30" i="316"/>
  <c r="AI32" i="316"/>
  <c r="T12" i="316"/>
  <c r="AI12" i="316" s="1"/>
  <c r="R35" i="316"/>
  <c r="S11" i="316"/>
  <c r="T11" i="316"/>
  <c r="AP35" i="316"/>
  <c r="K11" i="316"/>
  <c r="K14" i="316"/>
  <c r="K15" i="316"/>
  <c r="K17" i="316"/>
  <c r="K18" i="316"/>
  <c r="K23" i="316"/>
  <c r="K24" i="316"/>
  <c r="I12" i="316"/>
  <c r="I13" i="316"/>
  <c r="I16" i="316"/>
  <c r="I19" i="316"/>
  <c r="I20" i="316"/>
  <c r="I21" i="316"/>
  <c r="I22" i="316"/>
  <c r="I25" i="316"/>
  <c r="I26" i="316"/>
  <c r="I27" i="316"/>
  <c r="I28" i="316"/>
  <c r="I29" i="316"/>
  <c r="I30" i="316"/>
  <c r="I31" i="316"/>
  <c r="I32" i="316"/>
  <c r="S35" i="316" l="1"/>
  <c r="T35" i="316"/>
  <c r="AI35" i="316" s="1"/>
  <c r="AI11" i="316"/>
  <c r="AP10" i="315" l="1"/>
  <c r="AP35" i="315" s="1"/>
  <c r="AG10" i="315"/>
  <c r="AH11" i="315"/>
  <c r="Q10" i="315"/>
  <c r="R11" i="315"/>
  <c r="AR35" i="315"/>
  <c r="AQ34" i="315"/>
  <c r="AH34" i="315"/>
  <c r="V34" i="315"/>
  <c r="R34" i="315"/>
  <c r="T34" i="315" s="1"/>
  <c r="J34" i="315"/>
  <c r="I34" i="315" s="1"/>
  <c r="G34" i="315"/>
  <c r="E34" i="315"/>
  <c r="AQ33" i="315"/>
  <c r="AH33" i="315"/>
  <c r="V33" i="315"/>
  <c r="R33" i="315"/>
  <c r="T33" i="315" s="1"/>
  <c r="J33" i="315"/>
  <c r="K33" i="315" s="1"/>
  <c r="I33" i="315"/>
  <c r="G33" i="315"/>
  <c r="E33" i="315"/>
  <c r="AW32" i="315"/>
  <c r="AQ32" i="315"/>
  <c r="AH32" i="315"/>
  <c r="V32" i="315"/>
  <c r="R32" i="315"/>
  <c r="S32" i="315" s="1"/>
  <c r="K32" i="315"/>
  <c r="J32" i="315"/>
  <c r="I32" i="315" s="1"/>
  <c r="G32" i="315"/>
  <c r="E32" i="315"/>
  <c r="AQ31" i="315"/>
  <c r="AH31" i="315"/>
  <c r="V31" i="315"/>
  <c r="R31" i="315"/>
  <c r="S31" i="315" s="1"/>
  <c r="K31" i="315"/>
  <c r="J31" i="315"/>
  <c r="I31" i="315" s="1"/>
  <c r="G31" i="315"/>
  <c r="E31" i="315"/>
  <c r="AQ30" i="315"/>
  <c r="AH30" i="315"/>
  <c r="V30" i="315"/>
  <c r="R30" i="315"/>
  <c r="S30" i="315" s="1"/>
  <c r="K30" i="315"/>
  <c r="J30" i="315"/>
  <c r="I30" i="315" s="1"/>
  <c r="G30" i="315"/>
  <c r="E30" i="315"/>
  <c r="AQ29" i="315"/>
  <c r="AH29" i="315"/>
  <c r="V29" i="315"/>
  <c r="R29" i="315"/>
  <c r="S29" i="315" s="1"/>
  <c r="K29" i="315"/>
  <c r="J29" i="315"/>
  <c r="I29" i="315" s="1"/>
  <c r="G29" i="315"/>
  <c r="E29" i="315"/>
  <c r="AQ28" i="315"/>
  <c r="AH28" i="315"/>
  <c r="V28" i="315"/>
  <c r="R28" i="315"/>
  <c r="S28" i="315" s="1"/>
  <c r="K28" i="315"/>
  <c r="J28" i="315"/>
  <c r="I28" i="315" s="1"/>
  <c r="G28" i="315"/>
  <c r="E28" i="315"/>
  <c r="AQ27" i="315"/>
  <c r="AH27" i="315"/>
  <c r="V27" i="315"/>
  <c r="R27" i="315"/>
  <c r="S27" i="315" s="1"/>
  <c r="K27" i="315"/>
  <c r="J27" i="315"/>
  <c r="I27" i="315" s="1"/>
  <c r="G27" i="315"/>
  <c r="E27" i="315"/>
  <c r="AQ26" i="315"/>
  <c r="AH26" i="315"/>
  <c r="V26" i="315"/>
  <c r="R26" i="315"/>
  <c r="S26" i="315" s="1"/>
  <c r="K26" i="315"/>
  <c r="J26" i="315"/>
  <c r="I26" i="315" s="1"/>
  <c r="G26" i="315"/>
  <c r="E26" i="315"/>
  <c r="AQ25" i="315"/>
  <c r="AH25" i="315"/>
  <c r="V25" i="315"/>
  <c r="R25" i="315"/>
  <c r="S25" i="315" s="1"/>
  <c r="K25" i="315"/>
  <c r="J25" i="315"/>
  <c r="I25" i="315" s="1"/>
  <c r="G25" i="315"/>
  <c r="E25" i="315"/>
  <c r="AQ24" i="315"/>
  <c r="AH24" i="315"/>
  <c r="V24" i="315"/>
  <c r="R24" i="315"/>
  <c r="S24" i="315" s="1"/>
  <c r="K24" i="315"/>
  <c r="J24" i="315"/>
  <c r="I24" i="315" s="1"/>
  <c r="G24" i="315"/>
  <c r="E24" i="315"/>
  <c r="AQ23" i="315"/>
  <c r="AH23" i="315"/>
  <c r="V23" i="315"/>
  <c r="R23" i="315"/>
  <c r="S23" i="315" s="1"/>
  <c r="K23" i="315"/>
  <c r="J23" i="315"/>
  <c r="I23" i="315" s="1"/>
  <c r="G23" i="315"/>
  <c r="E23" i="315"/>
  <c r="AQ22" i="315"/>
  <c r="AH22" i="315"/>
  <c r="V22" i="315"/>
  <c r="R22" i="315"/>
  <c r="S22" i="315" s="1"/>
  <c r="K22" i="315"/>
  <c r="J22" i="315"/>
  <c r="I22" i="315" s="1"/>
  <c r="G22" i="315"/>
  <c r="E22" i="315"/>
  <c r="AQ21" i="315"/>
  <c r="AH21" i="315"/>
  <c r="V21" i="315"/>
  <c r="R21" i="315"/>
  <c r="S21" i="315" s="1"/>
  <c r="K21" i="315"/>
  <c r="J21" i="315"/>
  <c r="I21" i="315" s="1"/>
  <c r="G21" i="315"/>
  <c r="E21" i="315"/>
  <c r="AQ20" i="315"/>
  <c r="AH20" i="315"/>
  <c r="V20" i="315"/>
  <c r="R20" i="315"/>
  <c r="S20" i="315" s="1"/>
  <c r="K20" i="315"/>
  <c r="J20" i="315"/>
  <c r="I20" i="315" s="1"/>
  <c r="G20" i="315"/>
  <c r="E20" i="315"/>
  <c r="AQ19" i="315"/>
  <c r="AH19" i="315"/>
  <c r="V19" i="315"/>
  <c r="R19" i="315"/>
  <c r="S19" i="315" s="1"/>
  <c r="K19" i="315"/>
  <c r="J19" i="315"/>
  <c r="I19" i="315" s="1"/>
  <c r="G19" i="315"/>
  <c r="E19" i="315"/>
  <c r="AQ18" i="315"/>
  <c r="AH18" i="315"/>
  <c r="V18" i="315"/>
  <c r="R18" i="315"/>
  <c r="S18" i="315" s="1"/>
  <c r="K18" i="315"/>
  <c r="J18" i="315"/>
  <c r="I18" i="315" s="1"/>
  <c r="G18" i="315"/>
  <c r="E18" i="315"/>
  <c r="AQ17" i="315"/>
  <c r="AH17" i="315"/>
  <c r="V17" i="315"/>
  <c r="R17" i="315"/>
  <c r="S17" i="315" s="1"/>
  <c r="K17" i="315"/>
  <c r="J17" i="315"/>
  <c r="I17" i="315" s="1"/>
  <c r="G17" i="315"/>
  <c r="E17" i="315"/>
  <c r="AQ16" i="315"/>
  <c r="AH16" i="315"/>
  <c r="V16" i="315"/>
  <c r="R16" i="315"/>
  <c r="S16" i="315" s="1"/>
  <c r="K16" i="315"/>
  <c r="J16" i="315"/>
  <c r="I16" i="315" s="1"/>
  <c r="G16" i="315"/>
  <c r="E16" i="315"/>
  <c r="AQ15" i="315"/>
  <c r="AH15" i="315"/>
  <c r="V15" i="315"/>
  <c r="R15" i="315"/>
  <c r="S15" i="315" s="1"/>
  <c r="K15" i="315"/>
  <c r="J15" i="315"/>
  <c r="I15" i="315" s="1"/>
  <c r="G15" i="315"/>
  <c r="E15" i="315"/>
  <c r="AQ14" i="315"/>
  <c r="AH14" i="315"/>
  <c r="V14" i="315"/>
  <c r="R14" i="315"/>
  <c r="S14" i="315" s="1"/>
  <c r="K14" i="315"/>
  <c r="J14" i="315"/>
  <c r="I14" i="315" s="1"/>
  <c r="G14" i="315"/>
  <c r="E14" i="315"/>
  <c r="AQ13" i="315"/>
  <c r="AH13" i="315"/>
  <c r="V13" i="315"/>
  <c r="R13" i="315"/>
  <c r="S13" i="315" s="1"/>
  <c r="K13" i="315"/>
  <c r="J13" i="315"/>
  <c r="I13" i="315" s="1"/>
  <c r="G13" i="315"/>
  <c r="E13" i="315"/>
  <c r="AQ12" i="315"/>
  <c r="AH12" i="315"/>
  <c r="V12" i="315"/>
  <c r="R12" i="315"/>
  <c r="S12" i="315" s="1"/>
  <c r="K12" i="315"/>
  <c r="J12" i="315"/>
  <c r="I12" i="315" s="1"/>
  <c r="G12" i="315"/>
  <c r="E12" i="315"/>
  <c r="V11" i="315"/>
  <c r="K11" i="315"/>
  <c r="J11" i="315"/>
  <c r="I11" i="315" s="1"/>
  <c r="G11" i="315"/>
  <c r="E11" i="315"/>
  <c r="AG35" i="315"/>
  <c r="T32" i="315" l="1"/>
  <c r="AI32" i="315" s="1"/>
  <c r="T29" i="315"/>
  <c r="T28" i="315"/>
  <c r="AI28" i="315" s="1"/>
  <c r="T24" i="315"/>
  <c r="AI24" i="315" s="1"/>
  <c r="T20" i="315"/>
  <c r="T16" i="315"/>
  <c r="T12" i="315"/>
  <c r="AI12" i="315" s="1"/>
  <c r="AH35" i="315"/>
  <c r="AI34" i="315"/>
  <c r="AI33" i="315"/>
  <c r="AG8" i="315"/>
  <c r="T21" i="315"/>
  <c r="AI21" i="315" s="1"/>
  <c r="T14" i="315"/>
  <c r="AI14" i="315" s="1"/>
  <c r="AI16" i="315"/>
  <c r="T18" i="315"/>
  <c r="AI18" i="315" s="1"/>
  <c r="AI20" i="315"/>
  <c r="T22" i="315"/>
  <c r="AI22" i="315" s="1"/>
  <c r="S33" i="315"/>
  <c r="T15" i="315"/>
  <c r="AI15" i="315" s="1"/>
  <c r="T19" i="315"/>
  <c r="AI19" i="315" s="1"/>
  <c r="T23" i="315"/>
  <c r="AI23" i="315" s="1"/>
  <c r="T27" i="315"/>
  <c r="AI27" i="315" s="1"/>
  <c r="AI29" i="315"/>
  <c r="T31" i="315"/>
  <c r="AI31" i="315" s="1"/>
  <c r="S34" i="315"/>
  <c r="T13" i="315"/>
  <c r="AI13" i="315" s="1"/>
  <c r="T25" i="315"/>
  <c r="AI25" i="315" s="1"/>
  <c r="T17" i="315"/>
  <c r="AI17" i="315" s="1"/>
  <c r="T26" i="315"/>
  <c r="AI26" i="315" s="1"/>
  <c r="T30" i="315"/>
  <c r="AI30" i="315" s="1"/>
  <c r="T11" i="315"/>
  <c r="S11" i="315"/>
  <c r="R35" i="315"/>
  <c r="K34" i="315"/>
  <c r="AQ11" i="315"/>
  <c r="AQ35" i="315" s="1"/>
  <c r="S35" i="315" l="1"/>
  <c r="T35" i="315"/>
  <c r="AI35" i="315" s="1"/>
  <c r="AI11" i="315"/>
  <c r="AP10" i="314" l="1"/>
  <c r="AG10" i="314"/>
  <c r="Q10" i="314"/>
  <c r="R11" i="314" s="1"/>
  <c r="AR35" i="314"/>
  <c r="AQ34" i="314"/>
  <c r="AH34" i="314"/>
  <c r="V34" i="314"/>
  <c r="R34" i="314"/>
  <c r="T34" i="314" s="1"/>
  <c r="K34" i="314"/>
  <c r="J34" i="314"/>
  <c r="I34" i="314" s="1"/>
  <c r="G34" i="314"/>
  <c r="E34" i="314"/>
  <c r="AQ33" i="314"/>
  <c r="AH33" i="314"/>
  <c r="V33" i="314"/>
  <c r="R33" i="314"/>
  <c r="T33" i="314" s="1"/>
  <c r="K33" i="314"/>
  <c r="J33" i="314"/>
  <c r="I33" i="314" s="1"/>
  <c r="G33" i="314"/>
  <c r="E33" i="314"/>
  <c r="AW32" i="314"/>
  <c r="AQ32" i="314"/>
  <c r="AH32" i="314"/>
  <c r="V32" i="314"/>
  <c r="R32" i="314"/>
  <c r="T32" i="314" s="1"/>
  <c r="K32" i="314"/>
  <c r="J32" i="314"/>
  <c r="I32" i="314" s="1"/>
  <c r="G32" i="314"/>
  <c r="E32" i="314"/>
  <c r="AQ31" i="314"/>
  <c r="AH31" i="314"/>
  <c r="V31" i="314"/>
  <c r="R31" i="314"/>
  <c r="T31" i="314" s="1"/>
  <c r="K31" i="314"/>
  <c r="J31" i="314"/>
  <c r="I31" i="314" s="1"/>
  <c r="G31" i="314"/>
  <c r="E31" i="314"/>
  <c r="AQ30" i="314"/>
  <c r="AH30" i="314"/>
  <c r="V30" i="314"/>
  <c r="R30" i="314"/>
  <c r="T30" i="314" s="1"/>
  <c r="K30" i="314"/>
  <c r="J30" i="314"/>
  <c r="I30" i="314" s="1"/>
  <c r="G30" i="314"/>
  <c r="E30" i="314"/>
  <c r="AQ29" i="314"/>
  <c r="AH29" i="314"/>
  <c r="V29" i="314"/>
  <c r="R29" i="314"/>
  <c r="T29" i="314" s="1"/>
  <c r="K29" i="314"/>
  <c r="J29" i="314"/>
  <c r="I29" i="314" s="1"/>
  <c r="G29" i="314"/>
  <c r="E29" i="314"/>
  <c r="AQ28" i="314"/>
  <c r="AH28" i="314"/>
  <c r="V28" i="314"/>
  <c r="R28" i="314"/>
  <c r="T28" i="314" s="1"/>
  <c r="K28" i="314"/>
  <c r="J28" i="314"/>
  <c r="I28" i="314" s="1"/>
  <c r="G28" i="314"/>
  <c r="E28" i="314"/>
  <c r="AQ27" i="314"/>
  <c r="AH27" i="314"/>
  <c r="V27" i="314"/>
  <c r="R27" i="314"/>
  <c r="T27" i="314" s="1"/>
  <c r="K27" i="314"/>
  <c r="J27" i="314"/>
  <c r="I27" i="314" s="1"/>
  <c r="G27" i="314"/>
  <c r="E27" i="314"/>
  <c r="AQ26" i="314"/>
  <c r="AH26" i="314"/>
  <c r="V26" i="314"/>
  <c r="R26" i="314"/>
  <c r="T26" i="314" s="1"/>
  <c r="K26" i="314"/>
  <c r="J26" i="314"/>
  <c r="I26" i="314" s="1"/>
  <c r="G26" i="314"/>
  <c r="E26" i="314"/>
  <c r="AQ25" i="314"/>
  <c r="AH25" i="314"/>
  <c r="V25" i="314"/>
  <c r="R25" i="314"/>
  <c r="T25" i="314" s="1"/>
  <c r="K25" i="314"/>
  <c r="J25" i="314"/>
  <c r="I25" i="314" s="1"/>
  <c r="G25" i="314"/>
  <c r="E25" i="314"/>
  <c r="AQ24" i="314"/>
  <c r="AH24" i="314"/>
  <c r="V24" i="314"/>
  <c r="R24" i="314"/>
  <c r="T24" i="314" s="1"/>
  <c r="K24" i="314"/>
  <c r="J24" i="314"/>
  <c r="I24" i="314" s="1"/>
  <c r="G24" i="314"/>
  <c r="E24" i="314"/>
  <c r="AQ23" i="314"/>
  <c r="AH23" i="314"/>
  <c r="V23" i="314"/>
  <c r="R23" i="314"/>
  <c r="T23" i="314" s="1"/>
  <c r="K23" i="314"/>
  <c r="J23" i="314"/>
  <c r="I23" i="314" s="1"/>
  <c r="G23" i="314"/>
  <c r="E23" i="314"/>
  <c r="AQ22" i="314"/>
  <c r="AH22" i="314"/>
  <c r="V22" i="314"/>
  <c r="R22" i="314"/>
  <c r="T22" i="314" s="1"/>
  <c r="K22" i="314"/>
  <c r="J22" i="314"/>
  <c r="I22" i="314" s="1"/>
  <c r="G22" i="314"/>
  <c r="E22" i="314"/>
  <c r="AQ21" i="314"/>
  <c r="AH21" i="314"/>
  <c r="V21" i="314"/>
  <c r="R21" i="314"/>
  <c r="T21" i="314" s="1"/>
  <c r="K21" i="314"/>
  <c r="J21" i="314"/>
  <c r="I21" i="314" s="1"/>
  <c r="G21" i="314"/>
  <c r="E21" i="314"/>
  <c r="AQ20" i="314"/>
  <c r="AH20" i="314"/>
  <c r="V20" i="314"/>
  <c r="R20" i="314"/>
  <c r="T20" i="314" s="1"/>
  <c r="K20" i="314"/>
  <c r="J20" i="314"/>
  <c r="I20" i="314" s="1"/>
  <c r="G20" i="314"/>
  <c r="E20" i="314"/>
  <c r="AQ19" i="314"/>
  <c r="AH19" i="314"/>
  <c r="V19" i="314"/>
  <c r="R19" i="314"/>
  <c r="T19" i="314" s="1"/>
  <c r="K19" i="314"/>
  <c r="J19" i="314"/>
  <c r="I19" i="314" s="1"/>
  <c r="G19" i="314"/>
  <c r="E19" i="314"/>
  <c r="AQ18" i="314"/>
  <c r="AH18" i="314"/>
  <c r="V18" i="314"/>
  <c r="R18" i="314"/>
  <c r="T18" i="314" s="1"/>
  <c r="K18" i="314"/>
  <c r="J18" i="314"/>
  <c r="I18" i="314" s="1"/>
  <c r="G18" i="314"/>
  <c r="E18" i="314"/>
  <c r="AQ17" i="314"/>
  <c r="AH17" i="314"/>
  <c r="V17" i="314"/>
  <c r="R17" i="314"/>
  <c r="T17" i="314" s="1"/>
  <c r="K17" i="314"/>
  <c r="J17" i="314"/>
  <c r="I17" i="314" s="1"/>
  <c r="G17" i="314"/>
  <c r="E17" i="314"/>
  <c r="AQ16" i="314"/>
  <c r="AH16" i="314"/>
  <c r="V16" i="314"/>
  <c r="R16" i="314"/>
  <c r="T16" i="314" s="1"/>
  <c r="K16" i="314"/>
  <c r="J16" i="314"/>
  <c r="I16" i="314" s="1"/>
  <c r="G16" i="314"/>
  <c r="E16" i="314"/>
  <c r="AQ15" i="314"/>
  <c r="AH15" i="314"/>
  <c r="V15" i="314"/>
  <c r="R15" i="314"/>
  <c r="T15" i="314" s="1"/>
  <c r="K15" i="314"/>
  <c r="J15" i="314"/>
  <c r="I15" i="314" s="1"/>
  <c r="G15" i="314"/>
  <c r="E15" i="314"/>
  <c r="AQ14" i="314"/>
  <c r="AH14" i="314"/>
  <c r="V14" i="314"/>
  <c r="R14" i="314"/>
  <c r="T14" i="314" s="1"/>
  <c r="K14" i="314"/>
  <c r="J14" i="314"/>
  <c r="I14" i="314" s="1"/>
  <c r="G14" i="314"/>
  <c r="E14" i="314"/>
  <c r="AQ13" i="314"/>
  <c r="AH13" i="314"/>
  <c r="V13" i="314"/>
  <c r="R13" i="314"/>
  <c r="T13" i="314" s="1"/>
  <c r="K13" i="314"/>
  <c r="J13" i="314"/>
  <c r="I13" i="314" s="1"/>
  <c r="G13" i="314"/>
  <c r="E13" i="314"/>
  <c r="AQ12" i="314"/>
  <c r="AH12" i="314"/>
  <c r="V12" i="314"/>
  <c r="R12" i="314"/>
  <c r="T12" i="314" s="1"/>
  <c r="K12" i="314"/>
  <c r="J12" i="314"/>
  <c r="I12" i="314" s="1"/>
  <c r="G12" i="314"/>
  <c r="E12" i="314"/>
  <c r="AH11" i="314"/>
  <c r="V11" i="314"/>
  <c r="K11" i="314"/>
  <c r="J11" i="314"/>
  <c r="I11" i="314" s="1"/>
  <c r="G11" i="314"/>
  <c r="E11" i="314"/>
  <c r="AP35" i="314"/>
  <c r="AG35" i="314"/>
  <c r="AG8" i="314"/>
  <c r="AI34" i="314" l="1"/>
  <c r="S34" i="314"/>
  <c r="AI33" i="314"/>
  <c r="AH35" i="314"/>
  <c r="S33" i="314"/>
  <c r="R35" i="314"/>
  <c r="T11" i="314"/>
  <c r="T35" i="314" s="1"/>
  <c r="S11" i="314"/>
  <c r="AI12" i="314"/>
  <c r="AI13" i="314"/>
  <c r="AI14" i="314"/>
  <c r="AI15" i="314"/>
  <c r="AI16" i="314"/>
  <c r="AI17" i="314"/>
  <c r="AI18" i="314"/>
  <c r="AI19" i="314"/>
  <c r="AI20" i="314"/>
  <c r="AI21" i="314"/>
  <c r="AI22" i="314"/>
  <c r="AI23" i="314"/>
  <c r="AI24" i="314"/>
  <c r="AI25" i="314"/>
  <c r="AI26" i="314"/>
  <c r="AI27" i="314"/>
  <c r="AI28" i="314"/>
  <c r="AI29" i="314"/>
  <c r="AI30" i="314"/>
  <c r="AI31" i="314"/>
  <c r="AI32" i="314"/>
  <c r="S12" i="314"/>
  <c r="S13" i="314"/>
  <c r="S14" i="314"/>
  <c r="S15" i="314"/>
  <c r="S16" i="314"/>
  <c r="S17" i="314"/>
  <c r="S18" i="314"/>
  <c r="S19" i="314"/>
  <c r="S20" i="314"/>
  <c r="S21" i="314"/>
  <c r="S22" i="314"/>
  <c r="S23" i="314"/>
  <c r="S24" i="314"/>
  <c r="S25" i="314"/>
  <c r="S26" i="314"/>
  <c r="S27" i="314"/>
  <c r="S28" i="314"/>
  <c r="S29" i="314"/>
  <c r="S30" i="314"/>
  <c r="S31" i="314"/>
  <c r="S32" i="314"/>
  <c r="AQ11" i="314"/>
  <c r="AQ35" i="314" s="1"/>
  <c r="AI35" i="314" l="1"/>
  <c r="AI11" i="314"/>
  <c r="S35" i="314"/>
  <c r="R15" i="313"/>
  <c r="AP10" i="313" l="1"/>
  <c r="AG10" i="313"/>
  <c r="AG8" i="313" s="1"/>
  <c r="Q10" i="313"/>
  <c r="AR35" i="313"/>
  <c r="AQ34" i="313"/>
  <c r="AH34" i="313"/>
  <c r="V34" i="313"/>
  <c r="R34" i="313"/>
  <c r="T34" i="313" s="1"/>
  <c r="J34" i="313"/>
  <c r="I34" i="313" s="1"/>
  <c r="G34" i="313"/>
  <c r="E34" i="313"/>
  <c r="AQ33" i="313"/>
  <c r="AH33" i="313"/>
  <c r="V33" i="313"/>
  <c r="R33" i="313"/>
  <c r="S33" i="313" s="1"/>
  <c r="J33" i="313"/>
  <c r="I33" i="313" s="1"/>
  <c r="G33" i="313"/>
  <c r="E33" i="313"/>
  <c r="AW32" i="313"/>
  <c r="AQ32" i="313"/>
  <c r="AH32" i="313"/>
  <c r="V32" i="313"/>
  <c r="R32" i="313"/>
  <c r="T32" i="313" s="1"/>
  <c r="K32" i="313"/>
  <c r="J32" i="313"/>
  <c r="I32" i="313" s="1"/>
  <c r="G32" i="313"/>
  <c r="E32" i="313"/>
  <c r="AQ31" i="313"/>
  <c r="AH31" i="313"/>
  <c r="V31" i="313"/>
  <c r="R31" i="313"/>
  <c r="T31" i="313" s="1"/>
  <c r="K31" i="313"/>
  <c r="J31" i="313"/>
  <c r="I31" i="313" s="1"/>
  <c r="G31" i="313"/>
  <c r="E31" i="313"/>
  <c r="AQ30" i="313"/>
  <c r="AH30" i="313"/>
  <c r="V30" i="313"/>
  <c r="R30" i="313"/>
  <c r="T30" i="313" s="1"/>
  <c r="K30" i="313"/>
  <c r="J30" i="313"/>
  <c r="I30" i="313" s="1"/>
  <c r="G30" i="313"/>
  <c r="E30" i="313"/>
  <c r="AQ29" i="313"/>
  <c r="AH29" i="313"/>
  <c r="V29" i="313"/>
  <c r="R29" i="313"/>
  <c r="T29" i="313" s="1"/>
  <c r="K29" i="313"/>
  <c r="J29" i="313"/>
  <c r="I29" i="313" s="1"/>
  <c r="G29" i="313"/>
  <c r="E29" i="313"/>
  <c r="AQ28" i="313"/>
  <c r="AH28" i="313"/>
  <c r="V28" i="313"/>
  <c r="R28" i="313"/>
  <c r="T28" i="313" s="1"/>
  <c r="K28" i="313"/>
  <c r="J28" i="313"/>
  <c r="I28" i="313" s="1"/>
  <c r="G28" i="313"/>
  <c r="E28" i="313"/>
  <c r="AQ27" i="313"/>
  <c r="AH27" i="313"/>
  <c r="V27" i="313"/>
  <c r="R27" i="313"/>
  <c r="T27" i="313" s="1"/>
  <c r="K27" i="313"/>
  <c r="J27" i="313"/>
  <c r="I27" i="313" s="1"/>
  <c r="G27" i="313"/>
  <c r="E27" i="313"/>
  <c r="AQ26" i="313"/>
  <c r="AH26" i="313"/>
  <c r="V26" i="313"/>
  <c r="R26" i="313"/>
  <c r="S26" i="313" s="1"/>
  <c r="K26" i="313"/>
  <c r="J26" i="313"/>
  <c r="I26" i="313" s="1"/>
  <c r="G26" i="313"/>
  <c r="E26" i="313"/>
  <c r="AQ25" i="313"/>
  <c r="AH25" i="313"/>
  <c r="V25" i="313"/>
  <c r="R25" i="313"/>
  <c r="S25" i="313" s="1"/>
  <c r="K25" i="313"/>
  <c r="J25" i="313"/>
  <c r="I25" i="313" s="1"/>
  <c r="G25" i="313"/>
  <c r="E25" i="313"/>
  <c r="AQ24" i="313"/>
  <c r="AH24" i="313"/>
  <c r="V24" i="313"/>
  <c r="R24" i="313"/>
  <c r="S24" i="313" s="1"/>
  <c r="K24" i="313"/>
  <c r="J24" i="313"/>
  <c r="I24" i="313" s="1"/>
  <c r="G24" i="313"/>
  <c r="E24" i="313"/>
  <c r="AQ23" i="313"/>
  <c r="AH23" i="313"/>
  <c r="V23" i="313"/>
  <c r="R23" i="313"/>
  <c r="S23" i="313" s="1"/>
  <c r="K23" i="313"/>
  <c r="J23" i="313"/>
  <c r="I23" i="313" s="1"/>
  <c r="G23" i="313"/>
  <c r="E23" i="313"/>
  <c r="AQ22" i="313"/>
  <c r="AH22" i="313"/>
  <c r="V22" i="313"/>
  <c r="R22" i="313"/>
  <c r="S22" i="313" s="1"/>
  <c r="K22" i="313"/>
  <c r="J22" i="313"/>
  <c r="I22" i="313" s="1"/>
  <c r="G22" i="313"/>
  <c r="E22" i="313"/>
  <c r="AQ21" i="313"/>
  <c r="AH21" i="313"/>
  <c r="V21" i="313"/>
  <c r="R21" i="313"/>
  <c r="S21" i="313" s="1"/>
  <c r="K21" i="313"/>
  <c r="J21" i="313"/>
  <c r="I21" i="313" s="1"/>
  <c r="G21" i="313"/>
  <c r="E21" i="313"/>
  <c r="AQ20" i="313"/>
  <c r="AH20" i="313"/>
  <c r="V20" i="313"/>
  <c r="R20" i="313"/>
  <c r="S20" i="313" s="1"/>
  <c r="K20" i="313"/>
  <c r="J20" i="313"/>
  <c r="I20" i="313" s="1"/>
  <c r="G20" i="313"/>
  <c r="E20" i="313"/>
  <c r="AQ19" i="313"/>
  <c r="AH19" i="313"/>
  <c r="V19" i="313"/>
  <c r="R19" i="313"/>
  <c r="S19" i="313" s="1"/>
  <c r="K19" i="313"/>
  <c r="J19" i="313"/>
  <c r="I19" i="313" s="1"/>
  <c r="G19" i="313"/>
  <c r="E19" i="313"/>
  <c r="AQ18" i="313"/>
  <c r="AH18" i="313"/>
  <c r="V18" i="313"/>
  <c r="R18" i="313"/>
  <c r="S18" i="313" s="1"/>
  <c r="K18" i="313"/>
  <c r="J18" i="313"/>
  <c r="I18" i="313" s="1"/>
  <c r="G18" i="313"/>
  <c r="E18" i="313"/>
  <c r="AQ17" i="313"/>
  <c r="AH17" i="313"/>
  <c r="V17" i="313"/>
  <c r="R17" i="313"/>
  <c r="S17" i="313" s="1"/>
  <c r="K17" i="313"/>
  <c r="J17" i="313"/>
  <c r="I17" i="313" s="1"/>
  <c r="G17" i="313"/>
  <c r="E17" i="313"/>
  <c r="AQ16" i="313"/>
  <c r="AH16" i="313"/>
  <c r="V16" i="313"/>
  <c r="R16" i="313"/>
  <c r="S16" i="313" s="1"/>
  <c r="K16" i="313"/>
  <c r="J16" i="313"/>
  <c r="I16" i="313" s="1"/>
  <c r="G16" i="313"/>
  <c r="E16" i="313"/>
  <c r="AQ15" i="313"/>
  <c r="AH15" i="313"/>
  <c r="V15" i="313"/>
  <c r="S15" i="313"/>
  <c r="K15" i="313"/>
  <c r="J15" i="313"/>
  <c r="I15" i="313" s="1"/>
  <c r="G15" i="313"/>
  <c r="E15" i="313"/>
  <c r="AQ14" i="313"/>
  <c r="AH14" i="313"/>
  <c r="V14" i="313"/>
  <c r="R14" i="313"/>
  <c r="S14" i="313" s="1"/>
  <c r="K14" i="313"/>
  <c r="J14" i="313"/>
  <c r="I14" i="313" s="1"/>
  <c r="G14" i="313"/>
  <c r="E14" i="313"/>
  <c r="AQ13" i="313"/>
  <c r="AH13" i="313"/>
  <c r="V13" i="313"/>
  <c r="R13" i="313"/>
  <c r="S13" i="313" s="1"/>
  <c r="K13" i="313"/>
  <c r="J13" i="313"/>
  <c r="I13" i="313" s="1"/>
  <c r="G13" i="313"/>
  <c r="E13" i="313"/>
  <c r="AQ12" i="313"/>
  <c r="AH12" i="313"/>
  <c r="V12" i="313"/>
  <c r="R12" i="313"/>
  <c r="S12" i="313" s="1"/>
  <c r="K12" i="313"/>
  <c r="J12" i="313"/>
  <c r="I12" i="313" s="1"/>
  <c r="G12" i="313"/>
  <c r="E12" i="313"/>
  <c r="AH11" i="313"/>
  <c r="V11" i="313"/>
  <c r="K11" i="313"/>
  <c r="J11" i="313"/>
  <c r="I11" i="313" s="1"/>
  <c r="G11" i="313"/>
  <c r="E11" i="313"/>
  <c r="AP35" i="313"/>
  <c r="AG35" i="313"/>
  <c r="R11" i="313"/>
  <c r="AI34" i="313" l="1"/>
  <c r="S34" i="313"/>
  <c r="T33" i="313"/>
  <c r="AI33" i="313" s="1"/>
  <c r="AI32" i="313"/>
  <c r="AI31" i="313"/>
  <c r="AI30" i="313"/>
  <c r="AI28" i="313"/>
  <c r="AI27" i="313"/>
  <c r="T24" i="313"/>
  <c r="AI24" i="313" s="1"/>
  <c r="T20" i="313"/>
  <c r="AI20" i="313" s="1"/>
  <c r="T16" i="313"/>
  <c r="AI16" i="313" s="1"/>
  <c r="T12" i="313"/>
  <c r="T13" i="313"/>
  <c r="AI13" i="313" s="1"/>
  <c r="T21" i="313"/>
  <c r="AI21" i="313" s="1"/>
  <c r="T22" i="313"/>
  <c r="AI22" i="313" s="1"/>
  <c r="T26" i="313"/>
  <c r="AI26" i="313" s="1"/>
  <c r="T15" i="313"/>
  <c r="AI15" i="313" s="1"/>
  <c r="T19" i="313"/>
  <c r="AI19" i="313" s="1"/>
  <c r="T23" i="313"/>
  <c r="AI23" i="313" s="1"/>
  <c r="AI29" i="313"/>
  <c r="T25" i="313"/>
  <c r="AI25" i="313" s="1"/>
  <c r="T17" i="313"/>
  <c r="AI17" i="313" s="1"/>
  <c r="T14" i="313"/>
  <c r="AI14" i="313" s="1"/>
  <c r="T18" i="313"/>
  <c r="AI18" i="313" s="1"/>
  <c r="AI12" i="313"/>
  <c r="R35" i="313"/>
  <c r="T11" i="313"/>
  <c r="S11" i="313"/>
  <c r="K33" i="313"/>
  <c r="K34" i="313"/>
  <c r="AH35" i="313"/>
  <c r="S27" i="313"/>
  <c r="S28" i="313"/>
  <c r="S29" i="313"/>
  <c r="S30" i="313"/>
  <c r="S31" i="313"/>
  <c r="S32" i="313"/>
  <c r="AQ11" i="313"/>
  <c r="AQ35" i="313" s="1"/>
  <c r="T35" i="313" l="1"/>
  <c r="AI35" i="313" s="1"/>
  <c r="S35" i="313"/>
  <c r="AI11" i="313"/>
  <c r="Q10" i="311" l="1"/>
  <c r="AP10" i="310"/>
  <c r="AG10" i="310"/>
  <c r="Q10" i="310"/>
  <c r="AR35" i="311"/>
  <c r="AQ34" i="311"/>
  <c r="AH34" i="311"/>
  <c r="V34" i="311"/>
  <c r="R34" i="311"/>
  <c r="T34" i="311" s="1"/>
  <c r="J34" i="311"/>
  <c r="K34" i="311" s="1"/>
  <c r="G34" i="311"/>
  <c r="E34" i="311"/>
  <c r="AQ33" i="311"/>
  <c r="AH33" i="311"/>
  <c r="V33" i="311"/>
  <c r="R33" i="311"/>
  <c r="S33" i="311" s="1"/>
  <c r="J33" i="311"/>
  <c r="K33" i="311" s="1"/>
  <c r="G33" i="311"/>
  <c r="E33" i="311"/>
  <c r="AW32" i="311"/>
  <c r="AQ32" i="311"/>
  <c r="AH32" i="311"/>
  <c r="V32" i="311"/>
  <c r="T32" i="311"/>
  <c r="R32" i="311"/>
  <c r="S32" i="311" s="1"/>
  <c r="K32" i="311"/>
  <c r="J32" i="311"/>
  <c r="I32" i="311" s="1"/>
  <c r="G32" i="311"/>
  <c r="E32" i="311"/>
  <c r="AQ31" i="311"/>
  <c r="AH31" i="311"/>
  <c r="V31" i="311"/>
  <c r="R31" i="311"/>
  <c r="S31" i="311" s="1"/>
  <c r="J31" i="311"/>
  <c r="I31" i="311" s="1"/>
  <c r="G31" i="311"/>
  <c r="E31" i="311"/>
  <c r="AQ30" i="311"/>
  <c r="AH30" i="311"/>
  <c r="AI30" i="311" s="1"/>
  <c r="V30" i="311"/>
  <c r="T30" i="311"/>
  <c r="R30" i="311"/>
  <c r="S30" i="311" s="1"/>
  <c r="K30" i="311"/>
  <c r="J30" i="311"/>
  <c r="I30" i="311" s="1"/>
  <c r="G30" i="311"/>
  <c r="E30" i="311"/>
  <c r="AQ29" i="311"/>
  <c r="AH29" i="311"/>
  <c r="V29" i="311"/>
  <c r="R29" i="311"/>
  <c r="S29" i="311" s="1"/>
  <c r="J29" i="311"/>
  <c r="I29" i="311" s="1"/>
  <c r="G29" i="311"/>
  <c r="E29" i="311"/>
  <c r="AQ28" i="311"/>
  <c r="AH28" i="311"/>
  <c r="V28" i="311"/>
  <c r="T28" i="311"/>
  <c r="R28" i="311"/>
  <c r="S28" i="311" s="1"/>
  <c r="K28" i="311"/>
  <c r="J28" i="311"/>
  <c r="I28" i="311" s="1"/>
  <c r="G28" i="311"/>
  <c r="E28" i="311"/>
  <c r="AQ27" i="311"/>
  <c r="AH27" i="311"/>
  <c r="V27" i="311"/>
  <c r="R27" i="311"/>
  <c r="S27" i="311" s="1"/>
  <c r="J27" i="311"/>
  <c r="I27" i="311" s="1"/>
  <c r="G27" i="311"/>
  <c r="E27" i="311"/>
  <c r="AQ26" i="311"/>
  <c r="AH26" i="311"/>
  <c r="AI26" i="311" s="1"/>
  <c r="V26" i="311"/>
  <c r="T26" i="311"/>
  <c r="R26" i="311"/>
  <c r="S26" i="311" s="1"/>
  <c r="K26" i="311"/>
  <c r="J26" i="311"/>
  <c r="I26" i="311" s="1"/>
  <c r="G26" i="311"/>
  <c r="E26" i="311"/>
  <c r="AQ25" i="311"/>
  <c r="AH25" i="311"/>
  <c r="V25" i="311"/>
  <c r="R25" i="311"/>
  <c r="S25" i="311" s="1"/>
  <c r="J25" i="311"/>
  <c r="I25" i="311" s="1"/>
  <c r="G25" i="311"/>
  <c r="E25" i="311"/>
  <c r="AQ24" i="311"/>
  <c r="AH24" i="311"/>
  <c r="V24" i="311"/>
  <c r="T24" i="311"/>
  <c r="R24" i="311"/>
  <c r="S24" i="311" s="1"/>
  <c r="K24" i="311"/>
  <c r="J24" i="311"/>
  <c r="I24" i="311" s="1"/>
  <c r="G24" i="311"/>
  <c r="E24" i="311"/>
  <c r="AQ23" i="311"/>
  <c r="AH23" i="311"/>
  <c r="V23" i="311"/>
  <c r="R23" i="311"/>
  <c r="S23" i="311" s="1"/>
  <c r="J23" i="311"/>
  <c r="I23" i="311" s="1"/>
  <c r="G23" i="311"/>
  <c r="E23" i="311"/>
  <c r="AQ22" i="311"/>
  <c r="AH22" i="311"/>
  <c r="AI22" i="311" s="1"/>
  <c r="V22" i="311"/>
  <c r="T22" i="311"/>
  <c r="R22" i="311"/>
  <c r="S22" i="311" s="1"/>
  <c r="K22" i="311"/>
  <c r="J22" i="311"/>
  <c r="I22" i="311" s="1"/>
  <c r="G22" i="311"/>
  <c r="E22" i="311"/>
  <c r="AQ21" i="311"/>
  <c r="AH21" i="311"/>
  <c r="V21" i="311"/>
  <c r="R21" i="311"/>
  <c r="S21" i="311" s="1"/>
  <c r="J21" i="311"/>
  <c r="I21" i="311" s="1"/>
  <c r="G21" i="311"/>
  <c r="E21" i="311"/>
  <c r="AQ20" i="311"/>
  <c r="AH20" i="311"/>
  <c r="V20" i="311"/>
  <c r="T20" i="311"/>
  <c r="R20" i="311"/>
  <c r="S20" i="311" s="1"/>
  <c r="K20" i="311"/>
  <c r="J20" i="311"/>
  <c r="I20" i="311" s="1"/>
  <c r="G20" i="311"/>
  <c r="E20" i="311"/>
  <c r="AQ19" i="311"/>
  <c r="AH19" i="311"/>
  <c r="V19" i="311"/>
  <c r="R19" i="311"/>
  <c r="S19" i="311" s="1"/>
  <c r="J19" i="311"/>
  <c r="I19" i="311" s="1"/>
  <c r="G19" i="311"/>
  <c r="E19" i="311"/>
  <c r="AQ18" i="311"/>
  <c r="AH18" i="311"/>
  <c r="AI18" i="311" s="1"/>
  <c r="V18" i="311"/>
  <c r="T18" i="311"/>
  <c r="R18" i="311"/>
  <c r="S18" i="311" s="1"/>
  <c r="K18" i="311"/>
  <c r="J18" i="311"/>
  <c r="I18" i="311" s="1"/>
  <c r="G18" i="311"/>
  <c r="E18" i="311"/>
  <c r="AQ17" i="311"/>
  <c r="AH17" i="311"/>
  <c r="V17" i="311"/>
  <c r="R17" i="311"/>
  <c r="S17" i="311" s="1"/>
  <c r="J17" i="311"/>
  <c r="I17" i="311" s="1"/>
  <c r="G17" i="311"/>
  <c r="E17" i="311"/>
  <c r="AQ16" i="311"/>
  <c r="AH16" i="311"/>
  <c r="V16" i="311"/>
  <c r="T16" i="311"/>
  <c r="R16" i="311"/>
  <c r="S16" i="311" s="1"/>
  <c r="K16" i="311"/>
  <c r="J16" i="311"/>
  <c r="I16" i="311" s="1"/>
  <c r="G16" i="311"/>
  <c r="E16" i="311"/>
  <c r="AQ15" i="311"/>
  <c r="AH15" i="311"/>
  <c r="V15" i="311"/>
  <c r="R15" i="311"/>
  <c r="S15" i="311" s="1"/>
  <c r="J15" i="311"/>
  <c r="I15" i="311" s="1"/>
  <c r="G15" i="311"/>
  <c r="E15" i="311"/>
  <c r="AQ14" i="311"/>
  <c r="AH14" i="311"/>
  <c r="AI14" i="311" s="1"/>
  <c r="V14" i="311"/>
  <c r="T14" i="311"/>
  <c r="R14" i="311"/>
  <c r="S14" i="311" s="1"/>
  <c r="J14" i="311"/>
  <c r="K14" i="311" s="1"/>
  <c r="G14" i="311"/>
  <c r="E14" i="311"/>
  <c r="AQ13" i="311"/>
  <c r="AH13" i="311"/>
  <c r="AI13" i="311" s="1"/>
  <c r="V13" i="311"/>
  <c r="T13" i="311"/>
  <c r="R13" i="311"/>
  <c r="S13" i="311" s="1"/>
  <c r="J13" i="311"/>
  <c r="K13" i="311" s="1"/>
  <c r="G13" i="311"/>
  <c r="E13" i="311"/>
  <c r="AQ12" i="311"/>
  <c r="AH12" i="311"/>
  <c r="AI12" i="311" s="1"/>
  <c r="V12" i="311"/>
  <c r="T12" i="311"/>
  <c r="R12" i="311"/>
  <c r="S12" i="311" s="1"/>
  <c r="J12" i="311"/>
  <c r="K12" i="311" s="1"/>
  <c r="G12" i="311"/>
  <c r="E12" i="311"/>
  <c r="AH11" i="311"/>
  <c r="V11" i="311"/>
  <c r="J11" i="311"/>
  <c r="K11" i="311" s="1"/>
  <c r="G11" i="311"/>
  <c r="E11" i="311"/>
  <c r="AP10" i="311"/>
  <c r="AQ11" i="311" s="1"/>
  <c r="AG10" i="311"/>
  <c r="AG35" i="311" s="1"/>
  <c r="R11" i="311"/>
  <c r="AG8" i="311"/>
  <c r="AQ35" i="311" l="1"/>
  <c r="AI34" i="311"/>
  <c r="T33" i="311"/>
  <c r="AI33" i="311" s="1"/>
  <c r="S34" i="311"/>
  <c r="AH35" i="311"/>
  <c r="K15" i="311"/>
  <c r="AI15" i="311"/>
  <c r="T17" i="311"/>
  <c r="K19" i="311"/>
  <c r="AI19" i="311"/>
  <c r="T21" i="311"/>
  <c r="AI21" i="311" s="1"/>
  <c r="K23" i="311"/>
  <c r="T25" i="311"/>
  <c r="AI25" i="311" s="1"/>
  <c r="K27" i="311"/>
  <c r="T29" i="311"/>
  <c r="AI29" i="311" s="1"/>
  <c r="K31" i="311"/>
  <c r="AI31" i="311"/>
  <c r="AI16" i="311"/>
  <c r="AI24" i="311"/>
  <c r="AI32" i="311"/>
  <c r="AI20" i="311"/>
  <c r="AI28" i="311"/>
  <c r="T15" i="311"/>
  <c r="K17" i="311"/>
  <c r="AI17" i="311"/>
  <c r="T19" i="311"/>
  <c r="K21" i="311"/>
  <c r="T23" i="311"/>
  <c r="AI23" i="311" s="1"/>
  <c r="K25" i="311"/>
  <c r="T27" i="311"/>
  <c r="AI27" i="311" s="1"/>
  <c r="K29" i="311"/>
  <c r="T31" i="311"/>
  <c r="R35" i="311"/>
  <c r="S11" i="311"/>
  <c r="T11" i="311"/>
  <c r="I11" i="311"/>
  <c r="AI11" i="311"/>
  <c r="I12" i="311"/>
  <c r="I13" i="311"/>
  <c r="I14" i="311"/>
  <c r="I33" i="311"/>
  <c r="I34" i="311"/>
  <c r="AP35" i="311"/>
  <c r="S35" i="311" l="1"/>
  <c r="T35" i="311"/>
  <c r="AI35" i="311" s="1"/>
  <c r="AH11" i="310" l="1"/>
  <c r="AR35" i="310"/>
  <c r="AQ34" i="310"/>
  <c r="AH34" i="310"/>
  <c r="V34" i="310"/>
  <c r="R34" i="310"/>
  <c r="J34" i="310"/>
  <c r="K34" i="310" s="1"/>
  <c r="G34" i="310"/>
  <c r="E34" i="310"/>
  <c r="AQ33" i="310"/>
  <c r="AH33" i="310"/>
  <c r="V33" i="310"/>
  <c r="R33" i="310"/>
  <c r="J33" i="310"/>
  <c r="K33" i="310" s="1"/>
  <c r="G33" i="310"/>
  <c r="E33" i="310"/>
  <c r="AW32" i="310"/>
  <c r="AQ32" i="310"/>
  <c r="AH32" i="310"/>
  <c r="V32" i="310"/>
  <c r="R32" i="310"/>
  <c r="J32" i="310"/>
  <c r="I32" i="310" s="1"/>
  <c r="G32" i="310"/>
  <c r="E32" i="310"/>
  <c r="AQ31" i="310"/>
  <c r="AH31" i="310"/>
  <c r="V31" i="310"/>
  <c r="R31" i="310"/>
  <c r="J31" i="310"/>
  <c r="K31" i="310" s="1"/>
  <c r="G31" i="310"/>
  <c r="E31" i="310"/>
  <c r="AQ30" i="310"/>
  <c r="AH30" i="310"/>
  <c r="V30" i="310"/>
  <c r="R30" i="310"/>
  <c r="J30" i="310"/>
  <c r="K30" i="310" s="1"/>
  <c r="G30" i="310"/>
  <c r="E30" i="310"/>
  <c r="AQ29" i="310"/>
  <c r="AH29" i="310"/>
  <c r="V29" i="310"/>
  <c r="R29" i="310"/>
  <c r="J29" i="310"/>
  <c r="K29" i="310" s="1"/>
  <c r="G29" i="310"/>
  <c r="E29" i="310"/>
  <c r="AQ28" i="310"/>
  <c r="AH28" i="310"/>
  <c r="V28" i="310"/>
  <c r="R28" i="310"/>
  <c r="J28" i="310"/>
  <c r="I28" i="310" s="1"/>
  <c r="G28" i="310"/>
  <c r="E28" i="310"/>
  <c r="AQ27" i="310"/>
  <c r="AH27" i="310"/>
  <c r="V27" i="310"/>
  <c r="R27" i="310"/>
  <c r="J27" i="310"/>
  <c r="K27" i="310" s="1"/>
  <c r="G27" i="310"/>
  <c r="E27" i="310"/>
  <c r="AQ26" i="310"/>
  <c r="AH26" i="310"/>
  <c r="V26" i="310"/>
  <c r="R26" i="310"/>
  <c r="J26" i="310"/>
  <c r="K26" i="310" s="1"/>
  <c r="G26" i="310"/>
  <c r="E26" i="310"/>
  <c r="AQ25" i="310"/>
  <c r="AH25" i="310"/>
  <c r="V25" i="310"/>
  <c r="R25" i="310"/>
  <c r="J25" i="310"/>
  <c r="K25" i="310" s="1"/>
  <c r="I25" i="310"/>
  <c r="G25" i="310"/>
  <c r="E25" i="310"/>
  <c r="AQ24" i="310"/>
  <c r="AH24" i="310"/>
  <c r="V24" i="310"/>
  <c r="R24" i="310"/>
  <c r="J24" i="310"/>
  <c r="I24" i="310" s="1"/>
  <c r="G24" i="310"/>
  <c r="E24" i="310"/>
  <c r="AQ23" i="310"/>
  <c r="AH23" i="310"/>
  <c r="V23" i="310"/>
  <c r="R23" i="310"/>
  <c r="J23" i="310"/>
  <c r="K23" i="310" s="1"/>
  <c r="I23" i="310"/>
  <c r="G23" i="310"/>
  <c r="E23" i="310"/>
  <c r="AQ22" i="310"/>
  <c r="AH22" i="310"/>
  <c r="V22" i="310"/>
  <c r="R22" i="310"/>
  <c r="J22" i="310"/>
  <c r="K22" i="310" s="1"/>
  <c r="G22" i="310"/>
  <c r="E22" i="310"/>
  <c r="AQ21" i="310"/>
  <c r="AH21" i="310"/>
  <c r="V21" i="310"/>
  <c r="R21" i="310"/>
  <c r="J21" i="310"/>
  <c r="K21" i="310" s="1"/>
  <c r="G21" i="310"/>
  <c r="E21" i="310"/>
  <c r="AQ20" i="310"/>
  <c r="AH20" i="310"/>
  <c r="V20" i="310"/>
  <c r="R20" i="310"/>
  <c r="J20" i="310"/>
  <c r="I20" i="310" s="1"/>
  <c r="G20" i="310"/>
  <c r="E20" i="310"/>
  <c r="AQ19" i="310"/>
  <c r="AH19" i="310"/>
  <c r="V19" i="310"/>
  <c r="R19" i="310"/>
  <c r="J19" i="310"/>
  <c r="K19" i="310" s="1"/>
  <c r="G19" i="310"/>
  <c r="E19" i="310"/>
  <c r="AQ18" i="310"/>
  <c r="AH18" i="310"/>
  <c r="V18" i="310"/>
  <c r="R18" i="310"/>
  <c r="J18" i="310"/>
  <c r="K18" i="310" s="1"/>
  <c r="G18" i="310"/>
  <c r="E18" i="310"/>
  <c r="AQ17" i="310"/>
  <c r="AH17" i="310"/>
  <c r="V17" i="310"/>
  <c r="R17" i="310"/>
  <c r="J17" i="310"/>
  <c r="K17" i="310" s="1"/>
  <c r="I17" i="310"/>
  <c r="G17" i="310"/>
  <c r="E17" i="310"/>
  <c r="AQ16" i="310"/>
  <c r="AH16" i="310"/>
  <c r="V16" i="310"/>
  <c r="R16" i="310"/>
  <c r="J16" i="310"/>
  <c r="I16" i="310" s="1"/>
  <c r="G16" i="310"/>
  <c r="E16" i="310"/>
  <c r="AQ15" i="310"/>
  <c r="AH15" i="310"/>
  <c r="V15" i="310"/>
  <c r="R15" i="310"/>
  <c r="J15" i="310"/>
  <c r="K15" i="310" s="1"/>
  <c r="I15" i="310"/>
  <c r="G15" i="310"/>
  <c r="E15" i="310"/>
  <c r="AQ14" i="310"/>
  <c r="AH14" i="310"/>
  <c r="V14" i="310"/>
  <c r="R14" i="310"/>
  <c r="J14" i="310"/>
  <c r="K14" i="310" s="1"/>
  <c r="G14" i="310"/>
  <c r="E14" i="310"/>
  <c r="AQ13" i="310"/>
  <c r="AH13" i="310"/>
  <c r="V13" i="310"/>
  <c r="R13" i="310"/>
  <c r="K13" i="310"/>
  <c r="J13" i="310"/>
  <c r="I13" i="310"/>
  <c r="G13" i="310"/>
  <c r="E13" i="310"/>
  <c r="AQ12" i="310"/>
  <c r="AH12" i="310"/>
  <c r="V12" i="310"/>
  <c r="R12" i="310"/>
  <c r="J12" i="310"/>
  <c r="K12" i="310" s="1"/>
  <c r="I12" i="310"/>
  <c r="G12" i="310"/>
  <c r="E12" i="310"/>
  <c r="V11" i="310"/>
  <c r="J11" i="310"/>
  <c r="I11" i="310" s="1"/>
  <c r="G11" i="310"/>
  <c r="E11" i="310"/>
  <c r="AP35" i="310"/>
  <c r="R11" i="310"/>
  <c r="I21" i="310" l="1"/>
  <c r="I19" i="310"/>
  <c r="I27" i="310"/>
  <c r="I29" i="310"/>
  <c r="I31" i="310"/>
  <c r="K11" i="310"/>
  <c r="I14" i="310"/>
  <c r="K16" i="310"/>
  <c r="I18" i="310"/>
  <c r="K20" i="310"/>
  <c r="I22" i="310"/>
  <c r="T23" i="310"/>
  <c r="AI23" i="310" s="1"/>
  <c r="K24" i="310"/>
  <c r="I26" i="310"/>
  <c r="T27" i="310"/>
  <c r="AI27" i="310" s="1"/>
  <c r="K28" i="310"/>
  <c r="I30" i="310"/>
  <c r="T31" i="310"/>
  <c r="AI31" i="310" s="1"/>
  <c r="K32" i="310"/>
  <c r="S34" i="310"/>
  <c r="T28" i="310"/>
  <c r="AI28" i="310" s="1"/>
  <c r="T32" i="310"/>
  <c r="AI32" i="310" s="1"/>
  <c r="S33" i="310"/>
  <c r="T24" i="310"/>
  <c r="AI24" i="310" s="1"/>
  <c r="T21" i="310"/>
  <c r="AI21" i="310" s="1"/>
  <c r="T25" i="310"/>
  <c r="AI25" i="310" s="1"/>
  <c r="T29" i="310"/>
  <c r="AI29" i="310" s="1"/>
  <c r="T22" i="310"/>
  <c r="AI22" i="310" s="1"/>
  <c r="T26" i="310"/>
  <c r="AI26" i="310" s="1"/>
  <c r="T30" i="310"/>
  <c r="AI30" i="310" s="1"/>
  <c r="T20" i="310"/>
  <c r="AI20" i="310" s="1"/>
  <c r="T19" i="310"/>
  <c r="AI19" i="310" s="1"/>
  <c r="T18" i="310"/>
  <c r="AI18" i="310" s="1"/>
  <c r="T17" i="310"/>
  <c r="AI17" i="310" s="1"/>
  <c r="T16" i="310"/>
  <c r="AI16" i="310" s="1"/>
  <c r="T15" i="310"/>
  <c r="AI15" i="310" s="1"/>
  <c r="T14" i="310"/>
  <c r="AI14" i="310" s="1"/>
  <c r="T13" i="310"/>
  <c r="AI13" i="310" s="1"/>
  <c r="T12" i="310"/>
  <c r="AI12" i="310" s="1"/>
  <c r="AG8" i="310"/>
  <c r="AH35" i="310"/>
  <c r="AG35" i="310"/>
  <c r="T33" i="310"/>
  <c r="AI33" i="310" s="1"/>
  <c r="T34" i="310"/>
  <c r="AI34" i="310" s="1"/>
  <c r="R35" i="310"/>
  <c r="T11" i="310"/>
  <c r="AI11" i="310" s="1"/>
  <c r="S11" i="310"/>
  <c r="S14" i="310"/>
  <c r="S15" i="310"/>
  <c r="S16" i="310"/>
  <c r="S17" i="310"/>
  <c r="S18" i="310"/>
  <c r="S19" i="310"/>
  <c r="S20" i="310"/>
  <c r="S21" i="310"/>
  <c r="S22" i="310"/>
  <c r="S23" i="310"/>
  <c r="S24" i="310"/>
  <c r="S25" i="310"/>
  <c r="S26" i="310"/>
  <c r="S27" i="310"/>
  <c r="S28" i="310"/>
  <c r="S29" i="310"/>
  <c r="S30" i="310"/>
  <c r="S31" i="310"/>
  <c r="S32" i="310"/>
  <c r="S12" i="310"/>
  <c r="S13" i="310"/>
  <c r="AQ11" i="310"/>
  <c r="AQ35" i="310" s="1"/>
  <c r="I33" i="310"/>
  <c r="I34" i="310"/>
  <c r="AP10" i="309"/>
  <c r="AP35" i="309" s="1"/>
  <c r="AG10" i="309"/>
  <c r="AG35" i="309" s="1"/>
  <c r="Q10" i="309"/>
  <c r="AR35" i="309"/>
  <c r="AQ34" i="309"/>
  <c r="AH34" i="309"/>
  <c r="V34" i="309"/>
  <c r="R34" i="309"/>
  <c r="T34" i="309" s="1"/>
  <c r="J34" i="309"/>
  <c r="K34" i="309" s="1"/>
  <c r="I34" i="309"/>
  <c r="G34" i="309"/>
  <c r="E34" i="309"/>
  <c r="AQ33" i="309"/>
  <c r="AH33" i="309"/>
  <c r="V33" i="309"/>
  <c r="R33" i="309"/>
  <c r="S33" i="309" s="1"/>
  <c r="J33" i="309"/>
  <c r="K33" i="309" s="1"/>
  <c r="I33" i="309"/>
  <c r="G33" i="309"/>
  <c r="E33" i="309"/>
  <c r="AW32" i="309"/>
  <c r="AQ32" i="309"/>
  <c r="AH32" i="309"/>
  <c r="V32" i="309"/>
  <c r="R32" i="309"/>
  <c r="S32" i="309" s="1"/>
  <c r="K32" i="309"/>
  <c r="J32" i="309"/>
  <c r="I32" i="309" s="1"/>
  <c r="G32" i="309"/>
  <c r="E32" i="309"/>
  <c r="AQ31" i="309"/>
  <c r="AH31" i="309"/>
  <c r="V31" i="309"/>
  <c r="R31" i="309"/>
  <c r="S31" i="309" s="1"/>
  <c r="K31" i="309"/>
  <c r="J31" i="309"/>
  <c r="I31" i="309" s="1"/>
  <c r="G31" i="309"/>
  <c r="E31" i="309"/>
  <c r="AQ30" i="309"/>
  <c r="AH30" i="309"/>
  <c r="V30" i="309"/>
  <c r="R30" i="309"/>
  <c r="S30" i="309" s="1"/>
  <c r="K30" i="309"/>
  <c r="J30" i="309"/>
  <c r="I30" i="309" s="1"/>
  <c r="G30" i="309"/>
  <c r="E30" i="309"/>
  <c r="AQ29" i="309"/>
  <c r="AH29" i="309"/>
  <c r="V29" i="309"/>
  <c r="R29" i="309"/>
  <c r="S29" i="309" s="1"/>
  <c r="K29" i="309"/>
  <c r="J29" i="309"/>
  <c r="I29" i="309" s="1"/>
  <c r="G29" i="309"/>
  <c r="E29" i="309"/>
  <c r="AQ28" i="309"/>
  <c r="AH28" i="309"/>
  <c r="V28" i="309"/>
  <c r="R28" i="309"/>
  <c r="S28" i="309" s="1"/>
  <c r="K28" i="309"/>
  <c r="J28" i="309"/>
  <c r="I28" i="309" s="1"/>
  <c r="G28" i="309"/>
  <c r="E28" i="309"/>
  <c r="AQ27" i="309"/>
  <c r="AH27" i="309"/>
  <c r="V27" i="309"/>
  <c r="R27" i="309"/>
  <c r="S27" i="309" s="1"/>
  <c r="K27" i="309"/>
  <c r="J27" i="309"/>
  <c r="I27" i="309" s="1"/>
  <c r="G27" i="309"/>
  <c r="E27" i="309"/>
  <c r="AQ26" i="309"/>
  <c r="AH26" i="309"/>
  <c r="V26" i="309"/>
  <c r="R26" i="309"/>
  <c r="S26" i="309" s="1"/>
  <c r="K26" i="309"/>
  <c r="J26" i="309"/>
  <c r="I26" i="309" s="1"/>
  <c r="G26" i="309"/>
  <c r="E26" i="309"/>
  <c r="AQ25" i="309"/>
  <c r="AH25" i="309"/>
  <c r="V25" i="309"/>
  <c r="R25" i="309"/>
  <c r="S25" i="309" s="1"/>
  <c r="K25" i="309"/>
  <c r="J25" i="309"/>
  <c r="I25" i="309" s="1"/>
  <c r="G25" i="309"/>
  <c r="E25" i="309"/>
  <c r="AQ24" i="309"/>
  <c r="AH24" i="309"/>
  <c r="V24" i="309"/>
  <c r="R24" i="309"/>
  <c r="S24" i="309" s="1"/>
  <c r="K24" i="309"/>
  <c r="J24" i="309"/>
  <c r="I24" i="309" s="1"/>
  <c r="G24" i="309"/>
  <c r="E24" i="309"/>
  <c r="AQ23" i="309"/>
  <c r="AH23" i="309"/>
  <c r="V23" i="309"/>
  <c r="R23" i="309"/>
  <c r="S23" i="309" s="1"/>
  <c r="K23" i="309"/>
  <c r="J23" i="309"/>
  <c r="I23" i="309" s="1"/>
  <c r="G23" i="309"/>
  <c r="E23" i="309"/>
  <c r="AQ22" i="309"/>
  <c r="AH22" i="309"/>
  <c r="V22" i="309"/>
  <c r="R22" i="309"/>
  <c r="S22" i="309" s="1"/>
  <c r="K22" i="309"/>
  <c r="J22" i="309"/>
  <c r="I22" i="309" s="1"/>
  <c r="G22" i="309"/>
  <c r="E22" i="309"/>
  <c r="AQ21" i="309"/>
  <c r="AH21" i="309"/>
  <c r="V21" i="309"/>
  <c r="R21" i="309"/>
  <c r="S21" i="309" s="1"/>
  <c r="K21" i="309"/>
  <c r="J21" i="309"/>
  <c r="I21" i="309" s="1"/>
  <c r="G21" i="309"/>
  <c r="E21" i="309"/>
  <c r="AQ20" i="309"/>
  <c r="AH20" i="309"/>
  <c r="V20" i="309"/>
  <c r="R20" i="309"/>
  <c r="S20" i="309" s="1"/>
  <c r="K20" i="309"/>
  <c r="J20" i="309"/>
  <c r="I20" i="309" s="1"/>
  <c r="G20" i="309"/>
  <c r="E20" i="309"/>
  <c r="AQ19" i="309"/>
  <c r="AH19" i="309"/>
  <c r="V19" i="309"/>
  <c r="R19" i="309"/>
  <c r="S19" i="309" s="1"/>
  <c r="K19" i="309"/>
  <c r="J19" i="309"/>
  <c r="I19" i="309" s="1"/>
  <c r="G19" i="309"/>
  <c r="E19" i="309"/>
  <c r="AQ18" i="309"/>
  <c r="AH18" i="309"/>
  <c r="V18" i="309"/>
  <c r="R18" i="309"/>
  <c r="S18" i="309" s="1"/>
  <c r="K18" i="309"/>
  <c r="J18" i="309"/>
  <c r="I18" i="309" s="1"/>
  <c r="G18" i="309"/>
  <c r="E18" i="309"/>
  <c r="AQ17" i="309"/>
  <c r="AH17" i="309"/>
  <c r="V17" i="309"/>
  <c r="R17" i="309"/>
  <c r="S17" i="309" s="1"/>
  <c r="K17" i="309"/>
  <c r="J17" i="309"/>
  <c r="I17" i="309" s="1"/>
  <c r="G17" i="309"/>
  <c r="E17" i="309"/>
  <c r="AQ16" i="309"/>
  <c r="AH16" i="309"/>
  <c r="V16" i="309"/>
  <c r="R16" i="309"/>
  <c r="S16" i="309" s="1"/>
  <c r="K16" i="309"/>
  <c r="J16" i="309"/>
  <c r="I16" i="309" s="1"/>
  <c r="G16" i="309"/>
  <c r="E16" i="309"/>
  <c r="AQ15" i="309"/>
  <c r="AH15" i="309"/>
  <c r="V15" i="309"/>
  <c r="R15" i="309"/>
  <c r="S15" i="309" s="1"/>
  <c r="K15" i="309"/>
  <c r="J15" i="309"/>
  <c r="I15" i="309" s="1"/>
  <c r="G15" i="309"/>
  <c r="E15" i="309"/>
  <c r="AQ14" i="309"/>
  <c r="AH14" i="309"/>
  <c r="V14" i="309"/>
  <c r="R14" i="309"/>
  <c r="S14" i="309" s="1"/>
  <c r="K14" i="309"/>
  <c r="J14" i="309"/>
  <c r="I14" i="309" s="1"/>
  <c r="G14" i="309"/>
  <c r="E14" i="309"/>
  <c r="AQ13" i="309"/>
  <c r="AH13" i="309"/>
  <c r="V13" i="309"/>
  <c r="R13" i="309"/>
  <c r="S13" i="309" s="1"/>
  <c r="J13" i="309"/>
  <c r="K13" i="309" s="1"/>
  <c r="G13" i="309"/>
  <c r="E13" i="309"/>
  <c r="AQ12" i="309"/>
  <c r="AH12" i="309"/>
  <c r="V12" i="309"/>
  <c r="R12" i="309"/>
  <c r="S12" i="309" s="1"/>
  <c r="J12" i="309"/>
  <c r="I12" i="309" s="1"/>
  <c r="G12" i="309"/>
  <c r="E12" i="309"/>
  <c r="AH11" i="309"/>
  <c r="V11" i="309"/>
  <c r="J11" i="309"/>
  <c r="I11" i="309" s="1"/>
  <c r="G11" i="309"/>
  <c r="E11" i="309"/>
  <c r="R11" i="309"/>
  <c r="AG8" i="309"/>
  <c r="T35" i="310" l="1"/>
  <c r="AI35" i="310" s="1"/>
  <c r="AI34" i="309"/>
  <c r="S34" i="309"/>
  <c r="S35" i="310"/>
  <c r="T32" i="309"/>
  <c r="AI32" i="309" s="1"/>
  <c r="T29" i="309"/>
  <c r="T28" i="309"/>
  <c r="AI28" i="309" s="1"/>
  <c r="T24" i="309"/>
  <c r="AI24" i="309" s="1"/>
  <c r="T20" i="309"/>
  <c r="T16" i="309"/>
  <c r="AI16" i="309" s="1"/>
  <c r="AH35" i="309"/>
  <c r="T14" i="309"/>
  <c r="AI14" i="309" s="1"/>
  <c r="T18" i="309"/>
  <c r="AI18" i="309" s="1"/>
  <c r="AI20" i="309"/>
  <c r="T22" i="309"/>
  <c r="T26" i="309"/>
  <c r="AI26" i="309" s="1"/>
  <c r="T30" i="309"/>
  <c r="T15" i="309"/>
  <c r="AI15" i="309" s="1"/>
  <c r="T19" i="309"/>
  <c r="AI19" i="309" s="1"/>
  <c r="T23" i="309"/>
  <c r="AI23" i="309" s="1"/>
  <c r="T27" i="309"/>
  <c r="AI27" i="309" s="1"/>
  <c r="AI29" i="309"/>
  <c r="T31" i="309"/>
  <c r="AI31" i="309" s="1"/>
  <c r="T33" i="309"/>
  <c r="AI33" i="309" s="1"/>
  <c r="AI22" i="309"/>
  <c r="AI30" i="309"/>
  <c r="T12" i="309"/>
  <c r="AI12" i="309" s="1"/>
  <c r="T13" i="309"/>
  <c r="AI13" i="309" s="1"/>
  <c r="T17" i="309"/>
  <c r="AI17" i="309" s="1"/>
  <c r="T21" i="309"/>
  <c r="AI21" i="309" s="1"/>
  <c r="T25" i="309"/>
  <c r="AI25" i="309" s="1"/>
  <c r="R35" i="309"/>
  <c r="T11" i="309"/>
  <c r="S11" i="309"/>
  <c r="S35" i="309" s="1"/>
  <c r="K11" i="309"/>
  <c r="K12" i="309"/>
  <c r="AI11" i="309"/>
  <c r="I13" i="309"/>
  <c r="AQ11" i="309"/>
  <c r="AQ35" i="309" s="1"/>
  <c r="T35" i="309" l="1"/>
  <c r="AI35" i="309" s="1"/>
  <c r="AP10" i="308" l="1"/>
  <c r="AG10" i="308"/>
  <c r="Q10" i="308"/>
  <c r="R11" i="308" s="1"/>
  <c r="AR35" i="308"/>
  <c r="AQ34" i="308"/>
  <c r="AH34" i="308"/>
  <c r="V34" i="308"/>
  <c r="R34" i="308"/>
  <c r="T34" i="308" s="1"/>
  <c r="J34" i="308"/>
  <c r="K34" i="308" s="1"/>
  <c r="G34" i="308"/>
  <c r="E34" i="308"/>
  <c r="AQ33" i="308"/>
  <c r="AH33" i="308"/>
  <c r="V33" i="308"/>
  <c r="R33" i="308"/>
  <c r="T33" i="308" s="1"/>
  <c r="J33" i="308"/>
  <c r="K33" i="308" s="1"/>
  <c r="G33" i="308"/>
  <c r="E33" i="308"/>
  <c r="AW32" i="308"/>
  <c r="AQ32" i="308"/>
  <c r="AH32" i="308"/>
  <c r="V32" i="308"/>
  <c r="R32" i="308"/>
  <c r="T32" i="308" s="1"/>
  <c r="K32" i="308"/>
  <c r="J32" i="308"/>
  <c r="I32" i="308"/>
  <c r="G32" i="308"/>
  <c r="E32" i="308"/>
  <c r="AQ31" i="308"/>
  <c r="AH31" i="308"/>
  <c r="V31" i="308"/>
  <c r="R31" i="308"/>
  <c r="T31" i="308" s="1"/>
  <c r="K31" i="308"/>
  <c r="J31" i="308"/>
  <c r="I31" i="308"/>
  <c r="G31" i="308"/>
  <c r="E31" i="308"/>
  <c r="AQ30" i="308"/>
  <c r="AH30" i="308"/>
  <c r="V30" i="308"/>
  <c r="R30" i="308"/>
  <c r="T30" i="308" s="1"/>
  <c r="K30" i="308"/>
  <c r="J30" i="308"/>
  <c r="I30" i="308"/>
  <c r="G30" i="308"/>
  <c r="E30" i="308"/>
  <c r="AQ29" i="308"/>
  <c r="AH29" i="308"/>
  <c r="V29" i="308"/>
  <c r="R29" i="308"/>
  <c r="T29" i="308" s="1"/>
  <c r="K29" i="308"/>
  <c r="J29" i="308"/>
  <c r="I29" i="308"/>
  <c r="G29" i="308"/>
  <c r="E29" i="308"/>
  <c r="AQ28" i="308"/>
  <c r="AH28" i="308"/>
  <c r="V28" i="308"/>
  <c r="R28" i="308"/>
  <c r="T28" i="308" s="1"/>
  <c r="K28" i="308"/>
  <c r="J28" i="308"/>
  <c r="I28" i="308"/>
  <c r="G28" i="308"/>
  <c r="E28" i="308"/>
  <c r="AQ27" i="308"/>
  <c r="AH27" i="308"/>
  <c r="V27" i="308"/>
  <c r="R27" i="308"/>
  <c r="T27" i="308" s="1"/>
  <c r="K27" i="308"/>
  <c r="J27" i="308"/>
  <c r="I27" i="308"/>
  <c r="G27" i="308"/>
  <c r="E27" i="308"/>
  <c r="AQ26" i="308"/>
  <c r="AH26" i="308"/>
  <c r="V26" i="308"/>
  <c r="R26" i="308"/>
  <c r="T26" i="308" s="1"/>
  <c r="K26" i="308"/>
  <c r="J26" i="308"/>
  <c r="I26" i="308"/>
  <c r="G26" i="308"/>
  <c r="E26" i="308"/>
  <c r="AQ25" i="308"/>
  <c r="AH25" i="308"/>
  <c r="V25" i="308"/>
  <c r="R25" i="308"/>
  <c r="T25" i="308" s="1"/>
  <c r="K25" i="308"/>
  <c r="J25" i="308"/>
  <c r="I25" i="308"/>
  <c r="G25" i="308"/>
  <c r="E25" i="308"/>
  <c r="AQ24" i="308"/>
  <c r="AH24" i="308"/>
  <c r="V24" i="308"/>
  <c r="R24" i="308"/>
  <c r="T24" i="308" s="1"/>
  <c r="K24" i="308"/>
  <c r="J24" i="308"/>
  <c r="I24" i="308"/>
  <c r="G24" i="308"/>
  <c r="E24" i="308"/>
  <c r="AQ23" i="308"/>
  <c r="AH23" i="308"/>
  <c r="V23" i="308"/>
  <c r="R23" i="308"/>
  <c r="T23" i="308" s="1"/>
  <c r="K23" i="308"/>
  <c r="J23" i="308"/>
  <c r="I23" i="308"/>
  <c r="G23" i="308"/>
  <c r="E23" i="308"/>
  <c r="AQ22" i="308"/>
  <c r="AH22" i="308"/>
  <c r="V22" i="308"/>
  <c r="R22" i="308"/>
  <c r="T22" i="308" s="1"/>
  <c r="K22" i="308"/>
  <c r="J22" i="308"/>
  <c r="I22" i="308"/>
  <c r="G22" i="308"/>
  <c r="E22" i="308"/>
  <c r="AQ21" i="308"/>
  <c r="AH21" i="308"/>
  <c r="V21" i="308"/>
  <c r="R21" i="308"/>
  <c r="T21" i="308" s="1"/>
  <c r="K21" i="308"/>
  <c r="J21" i="308"/>
  <c r="I21" i="308"/>
  <c r="G21" i="308"/>
  <c r="E21" i="308"/>
  <c r="AQ20" i="308"/>
  <c r="AH20" i="308"/>
  <c r="V20" i="308"/>
  <c r="R20" i="308"/>
  <c r="T20" i="308" s="1"/>
  <c r="K20" i="308"/>
  <c r="J20" i="308"/>
  <c r="I20" i="308"/>
  <c r="G20" i="308"/>
  <c r="E20" i="308"/>
  <c r="AQ19" i="308"/>
  <c r="AH19" i="308"/>
  <c r="V19" i="308"/>
  <c r="R19" i="308"/>
  <c r="T19" i="308" s="1"/>
  <c r="K19" i="308"/>
  <c r="J19" i="308"/>
  <c r="I19" i="308"/>
  <c r="G19" i="308"/>
  <c r="E19" i="308"/>
  <c r="AQ18" i="308"/>
  <c r="AH18" i="308"/>
  <c r="V18" i="308"/>
  <c r="R18" i="308"/>
  <c r="T18" i="308" s="1"/>
  <c r="K18" i="308"/>
  <c r="J18" i="308"/>
  <c r="I18" i="308"/>
  <c r="G18" i="308"/>
  <c r="E18" i="308"/>
  <c r="AQ17" i="308"/>
  <c r="AH17" i="308"/>
  <c r="V17" i="308"/>
  <c r="R17" i="308"/>
  <c r="T17" i="308" s="1"/>
  <c r="K17" i="308"/>
  <c r="J17" i="308"/>
  <c r="I17" i="308"/>
  <c r="G17" i="308"/>
  <c r="E17" i="308"/>
  <c r="AQ16" i="308"/>
  <c r="AH16" i="308"/>
  <c r="V16" i="308"/>
  <c r="R16" i="308"/>
  <c r="T16" i="308" s="1"/>
  <c r="K16" i="308"/>
  <c r="J16" i="308"/>
  <c r="I16" i="308"/>
  <c r="G16" i="308"/>
  <c r="E16" i="308"/>
  <c r="AQ15" i="308"/>
  <c r="AH15" i="308"/>
  <c r="V15" i="308"/>
  <c r="R15" i="308"/>
  <c r="T15" i="308" s="1"/>
  <c r="K15" i="308"/>
  <c r="J15" i="308"/>
  <c r="I15" i="308"/>
  <c r="G15" i="308"/>
  <c r="E15" i="308"/>
  <c r="AQ14" i="308"/>
  <c r="AH14" i="308"/>
  <c r="V14" i="308"/>
  <c r="R14" i="308"/>
  <c r="T14" i="308" s="1"/>
  <c r="K14" i="308"/>
  <c r="J14" i="308"/>
  <c r="I14" i="308"/>
  <c r="G14" i="308"/>
  <c r="E14" i="308"/>
  <c r="AQ13" i="308"/>
  <c r="AH13" i="308"/>
  <c r="V13" i="308"/>
  <c r="R13" i="308"/>
  <c r="T13" i="308" s="1"/>
  <c r="K13" i="308"/>
  <c r="J13" i="308"/>
  <c r="I13" i="308"/>
  <c r="G13" i="308"/>
  <c r="E13" i="308"/>
  <c r="AQ12" i="308"/>
  <c r="AH12" i="308"/>
  <c r="V12" i="308"/>
  <c r="R12" i="308"/>
  <c r="T12" i="308" s="1"/>
  <c r="K12" i="308"/>
  <c r="J12" i="308"/>
  <c r="I12" i="308"/>
  <c r="G12" i="308"/>
  <c r="E12" i="308"/>
  <c r="V11" i="308"/>
  <c r="K11" i="308"/>
  <c r="J11" i="308"/>
  <c r="I11" i="308"/>
  <c r="G11" i="308"/>
  <c r="E11" i="308"/>
  <c r="AP35" i="308"/>
  <c r="AH11" i="308"/>
  <c r="AG8" i="308"/>
  <c r="AI32" i="308" l="1"/>
  <c r="S31" i="308"/>
  <c r="AI29" i="308"/>
  <c r="S29" i="308"/>
  <c r="S27" i="308"/>
  <c r="AI26" i="308"/>
  <c r="S25" i="308"/>
  <c r="AI24" i="308"/>
  <c r="AI21" i="308"/>
  <c r="S23" i="308"/>
  <c r="S21" i="308"/>
  <c r="AI18" i="308"/>
  <c r="S19" i="308"/>
  <c r="S17" i="308"/>
  <c r="AI16" i="308"/>
  <c r="AI13" i="308"/>
  <c r="S15" i="308"/>
  <c r="S13" i="308"/>
  <c r="AI19" i="308"/>
  <c r="AI14" i="308"/>
  <c r="AI17" i="308"/>
  <c r="AI22" i="308"/>
  <c r="AI25" i="308"/>
  <c r="AI30" i="308"/>
  <c r="AI15" i="308"/>
  <c r="AI20" i="308"/>
  <c r="AI23" i="308"/>
  <c r="AI28" i="308"/>
  <c r="AI31" i="308"/>
  <c r="AI27" i="308"/>
  <c r="AI12" i="308"/>
  <c r="S14" i="308"/>
  <c r="S16" i="308"/>
  <c r="S18" i="308"/>
  <c r="S22" i="308"/>
  <c r="S24" i="308"/>
  <c r="S26" i="308"/>
  <c r="S30" i="308"/>
  <c r="AI34" i="308"/>
  <c r="AI33" i="308"/>
  <c r="S20" i="308"/>
  <c r="S28" i="308"/>
  <c r="S32" i="308"/>
  <c r="S12" i="308"/>
  <c r="AH35" i="308"/>
  <c r="R35" i="308"/>
  <c r="T11" i="308"/>
  <c r="T35" i="308" s="1"/>
  <c r="S11" i="308"/>
  <c r="AQ11" i="308"/>
  <c r="AQ35" i="308" s="1"/>
  <c r="I33" i="308"/>
  <c r="S33" i="308"/>
  <c r="I34" i="308"/>
  <c r="S34" i="308"/>
  <c r="AG35" i="308"/>
  <c r="V23" i="307"/>
  <c r="S35" i="308" l="1"/>
  <c r="AI35" i="308"/>
  <c r="AI11" i="308"/>
  <c r="AP10" i="307" l="1"/>
  <c r="AG10" i="307"/>
  <c r="AG35" i="307" s="1"/>
  <c r="Q10" i="307"/>
  <c r="R11" i="307" s="1"/>
  <c r="AR35" i="307"/>
  <c r="AQ34" i="307"/>
  <c r="AH34" i="307"/>
  <c r="V34" i="307"/>
  <c r="R34" i="307"/>
  <c r="T34" i="307" s="1"/>
  <c r="J34" i="307"/>
  <c r="I34" i="307" s="1"/>
  <c r="G34" i="307"/>
  <c r="E34" i="307"/>
  <c r="AQ33" i="307"/>
  <c r="AH33" i="307"/>
  <c r="V33" i="307"/>
  <c r="R33" i="307"/>
  <c r="T33" i="307" s="1"/>
  <c r="J33" i="307"/>
  <c r="I33" i="307" s="1"/>
  <c r="G33" i="307"/>
  <c r="E33" i="307"/>
  <c r="AW32" i="307"/>
  <c r="AQ32" i="307"/>
  <c r="AH32" i="307"/>
  <c r="V32" i="307"/>
  <c r="R32" i="307"/>
  <c r="S32" i="307" s="1"/>
  <c r="K32" i="307"/>
  <c r="J32" i="307"/>
  <c r="I32" i="307" s="1"/>
  <c r="G32" i="307"/>
  <c r="E32" i="307"/>
  <c r="AQ31" i="307"/>
  <c r="AH31" i="307"/>
  <c r="V31" i="307"/>
  <c r="R31" i="307"/>
  <c r="S31" i="307" s="1"/>
  <c r="K31" i="307"/>
  <c r="J31" i="307"/>
  <c r="I31" i="307" s="1"/>
  <c r="G31" i="307"/>
  <c r="E31" i="307"/>
  <c r="AQ30" i="307"/>
  <c r="AH30" i="307"/>
  <c r="V30" i="307"/>
  <c r="R30" i="307"/>
  <c r="S30" i="307" s="1"/>
  <c r="K30" i="307"/>
  <c r="J30" i="307"/>
  <c r="I30" i="307" s="1"/>
  <c r="G30" i="307"/>
  <c r="E30" i="307"/>
  <c r="AQ29" i="307"/>
  <c r="AH29" i="307"/>
  <c r="V29" i="307"/>
  <c r="R29" i="307"/>
  <c r="S29" i="307" s="1"/>
  <c r="K29" i="307"/>
  <c r="J29" i="307"/>
  <c r="I29" i="307" s="1"/>
  <c r="G29" i="307"/>
  <c r="E29" i="307"/>
  <c r="AQ28" i="307"/>
  <c r="AH28" i="307"/>
  <c r="V28" i="307"/>
  <c r="R28" i="307"/>
  <c r="S28" i="307" s="1"/>
  <c r="K28" i="307"/>
  <c r="J28" i="307"/>
  <c r="I28" i="307" s="1"/>
  <c r="G28" i="307"/>
  <c r="E28" i="307"/>
  <c r="AQ27" i="307"/>
  <c r="AH27" i="307"/>
  <c r="V27" i="307"/>
  <c r="R27" i="307"/>
  <c r="S27" i="307" s="1"/>
  <c r="K27" i="307"/>
  <c r="J27" i="307"/>
  <c r="I27" i="307" s="1"/>
  <c r="G27" i="307"/>
  <c r="E27" i="307"/>
  <c r="AQ26" i="307"/>
  <c r="AH26" i="307"/>
  <c r="V26" i="307"/>
  <c r="R26" i="307"/>
  <c r="S26" i="307" s="1"/>
  <c r="K26" i="307"/>
  <c r="J26" i="307"/>
  <c r="I26" i="307" s="1"/>
  <c r="G26" i="307"/>
  <c r="E26" i="307"/>
  <c r="AQ25" i="307"/>
  <c r="AH25" i="307"/>
  <c r="V25" i="307"/>
  <c r="R25" i="307"/>
  <c r="S25" i="307" s="1"/>
  <c r="K25" i="307"/>
  <c r="J25" i="307"/>
  <c r="I25" i="307" s="1"/>
  <c r="G25" i="307"/>
  <c r="E25" i="307"/>
  <c r="AQ24" i="307"/>
  <c r="AH24" i="307"/>
  <c r="V24" i="307"/>
  <c r="R24" i="307"/>
  <c r="S24" i="307" s="1"/>
  <c r="K24" i="307"/>
  <c r="J24" i="307"/>
  <c r="I24" i="307" s="1"/>
  <c r="G24" i="307"/>
  <c r="E24" i="307"/>
  <c r="AQ23" i="307"/>
  <c r="AH23" i="307"/>
  <c r="R23" i="307"/>
  <c r="S23" i="307" s="1"/>
  <c r="K23" i="307"/>
  <c r="J23" i="307"/>
  <c r="I23" i="307" s="1"/>
  <c r="G23" i="307"/>
  <c r="E23" i="307"/>
  <c r="AQ22" i="307"/>
  <c r="AH22" i="307"/>
  <c r="V22" i="307"/>
  <c r="R22" i="307"/>
  <c r="S22" i="307" s="1"/>
  <c r="K22" i="307"/>
  <c r="J22" i="307"/>
  <c r="I22" i="307" s="1"/>
  <c r="G22" i="307"/>
  <c r="E22" i="307"/>
  <c r="AQ21" i="307"/>
  <c r="AH21" i="307"/>
  <c r="V21" i="307"/>
  <c r="R21" i="307"/>
  <c r="S21" i="307" s="1"/>
  <c r="K21" i="307"/>
  <c r="J21" i="307"/>
  <c r="I21" i="307" s="1"/>
  <c r="G21" i="307"/>
  <c r="E21" i="307"/>
  <c r="AQ20" i="307"/>
  <c r="AH20" i="307"/>
  <c r="V20" i="307"/>
  <c r="R20" i="307"/>
  <c r="S20" i="307" s="1"/>
  <c r="K20" i="307"/>
  <c r="J20" i="307"/>
  <c r="I20" i="307" s="1"/>
  <c r="G20" i="307"/>
  <c r="E20" i="307"/>
  <c r="AQ19" i="307"/>
  <c r="AH19" i="307"/>
  <c r="V19" i="307"/>
  <c r="R19" i="307"/>
  <c r="S19" i="307" s="1"/>
  <c r="K19" i="307"/>
  <c r="J19" i="307"/>
  <c r="I19" i="307" s="1"/>
  <c r="G19" i="307"/>
  <c r="E19" i="307"/>
  <c r="AQ18" i="307"/>
  <c r="AH18" i="307"/>
  <c r="V18" i="307"/>
  <c r="R18" i="307"/>
  <c r="S18" i="307" s="1"/>
  <c r="K18" i="307"/>
  <c r="J18" i="307"/>
  <c r="I18" i="307" s="1"/>
  <c r="G18" i="307"/>
  <c r="E18" i="307"/>
  <c r="AQ17" i="307"/>
  <c r="AH17" i="307"/>
  <c r="V17" i="307"/>
  <c r="R17" i="307"/>
  <c r="S17" i="307" s="1"/>
  <c r="K17" i="307"/>
  <c r="J17" i="307"/>
  <c r="I17" i="307" s="1"/>
  <c r="G17" i="307"/>
  <c r="E17" i="307"/>
  <c r="AQ16" i="307"/>
  <c r="AH16" i="307"/>
  <c r="V16" i="307"/>
  <c r="R16" i="307"/>
  <c r="S16" i="307" s="1"/>
  <c r="K16" i="307"/>
  <c r="J16" i="307"/>
  <c r="I16" i="307" s="1"/>
  <c r="G16" i="307"/>
  <c r="E16" i="307"/>
  <c r="AQ15" i="307"/>
  <c r="AH15" i="307"/>
  <c r="V15" i="307"/>
  <c r="R15" i="307"/>
  <c r="S15" i="307" s="1"/>
  <c r="K15" i="307"/>
  <c r="J15" i="307"/>
  <c r="I15" i="307" s="1"/>
  <c r="G15" i="307"/>
  <c r="E15" i="307"/>
  <c r="AQ14" i="307"/>
  <c r="AH14" i="307"/>
  <c r="V14" i="307"/>
  <c r="R14" i="307"/>
  <c r="S14" i="307" s="1"/>
  <c r="K14" i="307"/>
  <c r="J14" i="307"/>
  <c r="I14" i="307" s="1"/>
  <c r="G14" i="307"/>
  <c r="E14" i="307"/>
  <c r="AQ13" i="307"/>
  <c r="AH13" i="307"/>
  <c r="V13" i="307"/>
  <c r="R13" i="307"/>
  <c r="S13" i="307" s="1"/>
  <c r="K13" i="307"/>
  <c r="J13" i="307"/>
  <c r="I13" i="307" s="1"/>
  <c r="G13" i="307"/>
  <c r="E13" i="307"/>
  <c r="AQ12" i="307"/>
  <c r="AH12" i="307"/>
  <c r="V12" i="307"/>
  <c r="R12" i="307"/>
  <c r="S12" i="307" s="1"/>
  <c r="K12" i="307"/>
  <c r="J12" i="307"/>
  <c r="I12" i="307" s="1"/>
  <c r="G12" i="307"/>
  <c r="E12" i="307"/>
  <c r="AH11" i="307"/>
  <c r="V11" i="307"/>
  <c r="K11" i="307"/>
  <c r="J11" i="307"/>
  <c r="I11" i="307" s="1"/>
  <c r="G11" i="307"/>
  <c r="E11" i="307"/>
  <c r="AP35" i="307"/>
  <c r="AG8" i="307"/>
  <c r="AI34" i="307" l="1"/>
  <c r="AI33" i="307"/>
  <c r="S33" i="307"/>
  <c r="T31" i="307"/>
  <c r="T29" i="307"/>
  <c r="AI29" i="307" s="1"/>
  <c r="T27" i="307"/>
  <c r="AI27" i="307" s="1"/>
  <c r="T19" i="307"/>
  <c r="AI19" i="307" s="1"/>
  <c r="T23" i="307"/>
  <c r="AI23" i="307" s="1"/>
  <c r="T15" i="307"/>
  <c r="AI15" i="307" s="1"/>
  <c r="T20" i="307"/>
  <c r="AI20" i="307" s="1"/>
  <c r="T25" i="307"/>
  <c r="AI25" i="307" s="1"/>
  <c r="AI31" i="307"/>
  <c r="T14" i="307"/>
  <c r="AI14" i="307" s="1"/>
  <c r="T18" i="307"/>
  <c r="AI18" i="307" s="1"/>
  <c r="T22" i="307"/>
  <c r="AI22" i="307" s="1"/>
  <c r="T26" i="307"/>
  <c r="AI26" i="307" s="1"/>
  <c r="T30" i="307"/>
  <c r="AI30" i="307" s="1"/>
  <c r="S34" i="307"/>
  <c r="T28" i="307"/>
  <c r="AI28" i="307" s="1"/>
  <c r="T32" i="307"/>
  <c r="AI32" i="307" s="1"/>
  <c r="T16" i="307"/>
  <c r="AI16" i="307" s="1"/>
  <c r="T24" i="307"/>
  <c r="AI24" i="307" s="1"/>
  <c r="T13" i="307"/>
  <c r="AI13" i="307" s="1"/>
  <c r="T17" i="307"/>
  <c r="AI17" i="307" s="1"/>
  <c r="T21" i="307"/>
  <c r="AI21" i="307" s="1"/>
  <c r="T12" i="307"/>
  <c r="AI12" i="307" s="1"/>
  <c r="T11" i="307"/>
  <c r="S11" i="307"/>
  <c r="R35" i="307"/>
  <c r="K33" i="307"/>
  <c r="K34" i="307"/>
  <c r="AH35" i="307"/>
  <c r="AQ11" i="307"/>
  <c r="AQ35" i="307" s="1"/>
  <c r="S35" i="307" l="1"/>
  <c r="T35" i="307"/>
  <c r="AI35" i="307" s="1"/>
  <c r="AI11" i="307"/>
  <c r="AP10" i="306" l="1"/>
  <c r="AG10" i="306"/>
  <c r="AG35" i="306" s="1"/>
  <c r="Q10" i="306"/>
  <c r="AR35" i="306"/>
  <c r="AQ34" i="306"/>
  <c r="AH34" i="306"/>
  <c r="V34" i="306"/>
  <c r="R34" i="306"/>
  <c r="J34" i="306"/>
  <c r="I34" i="306" s="1"/>
  <c r="G34" i="306"/>
  <c r="E34" i="306"/>
  <c r="AQ33" i="306"/>
  <c r="AH33" i="306"/>
  <c r="V33" i="306"/>
  <c r="R33" i="306"/>
  <c r="J33" i="306"/>
  <c r="I33" i="306" s="1"/>
  <c r="G33" i="306"/>
  <c r="E33" i="306"/>
  <c r="AW32" i="306"/>
  <c r="AQ32" i="306"/>
  <c r="AH32" i="306"/>
  <c r="V32" i="306"/>
  <c r="R32" i="306"/>
  <c r="J32" i="306"/>
  <c r="I32" i="306" s="1"/>
  <c r="G32" i="306"/>
  <c r="E32" i="306"/>
  <c r="AQ31" i="306"/>
  <c r="AH31" i="306"/>
  <c r="V31" i="306"/>
  <c r="R31" i="306"/>
  <c r="K31" i="306"/>
  <c r="J31" i="306"/>
  <c r="I31" i="306" s="1"/>
  <c r="G31" i="306"/>
  <c r="E31" i="306"/>
  <c r="AQ30" i="306"/>
  <c r="AH30" i="306"/>
  <c r="V30" i="306"/>
  <c r="R30" i="306"/>
  <c r="K30" i="306"/>
  <c r="J30" i="306"/>
  <c r="I30" i="306" s="1"/>
  <c r="G30" i="306"/>
  <c r="E30" i="306"/>
  <c r="AQ29" i="306"/>
  <c r="AH29" i="306"/>
  <c r="V29" i="306"/>
  <c r="R29" i="306"/>
  <c r="K29" i="306"/>
  <c r="J29" i="306"/>
  <c r="I29" i="306" s="1"/>
  <c r="G29" i="306"/>
  <c r="E29" i="306"/>
  <c r="AQ28" i="306"/>
  <c r="AH28" i="306"/>
  <c r="V28" i="306"/>
  <c r="R28" i="306"/>
  <c r="J28" i="306"/>
  <c r="I28" i="306" s="1"/>
  <c r="G28" i="306"/>
  <c r="E28" i="306"/>
  <c r="AQ27" i="306"/>
  <c r="AH27" i="306"/>
  <c r="V27" i="306"/>
  <c r="R27" i="306"/>
  <c r="K27" i="306"/>
  <c r="J27" i="306"/>
  <c r="I27" i="306" s="1"/>
  <c r="G27" i="306"/>
  <c r="E27" i="306"/>
  <c r="AQ26" i="306"/>
  <c r="AH26" i="306"/>
  <c r="V26" i="306"/>
  <c r="R26" i="306"/>
  <c r="K26" i="306"/>
  <c r="J26" i="306"/>
  <c r="I26" i="306" s="1"/>
  <c r="G26" i="306"/>
  <c r="E26" i="306"/>
  <c r="AQ25" i="306"/>
  <c r="AH25" i="306"/>
  <c r="V25" i="306"/>
  <c r="R25" i="306"/>
  <c r="K25" i="306"/>
  <c r="J25" i="306"/>
  <c r="I25" i="306" s="1"/>
  <c r="G25" i="306"/>
  <c r="E25" i="306"/>
  <c r="AQ24" i="306"/>
  <c r="AH24" i="306"/>
  <c r="V24" i="306"/>
  <c r="R24" i="306"/>
  <c r="K24" i="306"/>
  <c r="J24" i="306"/>
  <c r="I24" i="306" s="1"/>
  <c r="G24" i="306"/>
  <c r="E24" i="306"/>
  <c r="AQ23" i="306"/>
  <c r="AH23" i="306"/>
  <c r="V23" i="306"/>
  <c r="R23" i="306"/>
  <c r="T23" i="306" s="1"/>
  <c r="K23" i="306"/>
  <c r="J23" i="306"/>
  <c r="I23" i="306" s="1"/>
  <c r="G23" i="306"/>
  <c r="E23" i="306"/>
  <c r="AQ22" i="306"/>
  <c r="AH22" i="306"/>
  <c r="V22" i="306"/>
  <c r="R22" i="306"/>
  <c r="K22" i="306"/>
  <c r="J22" i="306"/>
  <c r="I22" i="306" s="1"/>
  <c r="G22" i="306"/>
  <c r="E22" i="306"/>
  <c r="AQ21" i="306"/>
  <c r="AH21" i="306"/>
  <c r="V21" i="306"/>
  <c r="R21" i="306"/>
  <c r="K21" i="306"/>
  <c r="J21" i="306"/>
  <c r="I21" i="306" s="1"/>
  <c r="G21" i="306"/>
  <c r="E21" i="306"/>
  <c r="AQ20" i="306"/>
  <c r="AH20" i="306"/>
  <c r="V20" i="306"/>
  <c r="R20" i="306"/>
  <c r="K20" i="306"/>
  <c r="J20" i="306"/>
  <c r="I20" i="306" s="1"/>
  <c r="G20" i="306"/>
  <c r="E20" i="306"/>
  <c r="AQ19" i="306"/>
  <c r="AH19" i="306"/>
  <c r="V19" i="306"/>
  <c r="R19" i="306"/>
  <c r="T19" i="306" s="1"/>
  <c r="J19" i="306"/>
  <c r="I19" i="306" s="1"/>
  <c r="G19" i="306"/>
  <c r="E19" i="306"/>
  <c r="AQ18" i="306"/>
  <c r="AH18" i="306"/>
  <c r="V18" i="306"/>
  <c r="R18" i="306"/>
  <c r="J18" i="306"/>
  <c r="I18" i="306" s="1"/>
  <c r="G18" i="306"/>
  <c r="E18" i="306"/>
  <c r="AQ17" i="306"/>
  <c r="AH17" i="306"/>
  <c r="V17" i="306"/>
  <c r="R17" i="306"/>
  <c r="J17" i="306"/>
  <c r="I17" i="306" s="1"/>
  <c r="G17" i="306"/>
  <c r="E17" i="306"/>
  <c r="AQ16" i="306"/>
  <c r="AH16" i="306"/>
  <c r="V16" i="306"/>
  <c r="R16" i="306"/>
  <c r="J16" i="306"/>
  <c r="I16" i="306" s="1"/>
  <c r="G16" i="306"/>
  <c r="E16" i="306"/>
  <c r="AQ15" i="306"/>
  <c r="AH15" i="306"/>
  <c r="V15" i="306"/>
  <c r="R15" i="306"/>
  <c r="S15" i="306" s="1"/>
  <c r="J15" i="306"/>
  <c r="I15" i="306" s="1"/>
  <c r="G15" i="306"/>
  <c r="E15" i="306"/>
  <c r="AQ14" i="306"/>
  <c r="AH14" i="306"/>
  <c r="V14" i="306"/>
  <c r="R14" i="306"/>
  <c r="S14" i="306" s="1"/>
  <c r="J14" i="306"/>
  <c r="K14" i="306" s="1"/>
  <c r="G14" i="306"/>
  <c r="E14" i="306"/>
  <c r="AQ13" i="306"/>
  <c r="AH13" i="306"/>
  <c r="V13" i="306"/>
  <c r="R13" i="306"/>
  <c r="S13" i="306" s="1"/>
  <c r="J13" i="306"/>
  <c r="K13" i="306" s="1"/>
  <c r="G13" i="306"/>
  <c r="E13" i="306"/>
  <c r="AQ12" i="306"/>
  <c r="AH12" i="306"/>
  <c r="V12" i="306"/>
  <c r="R12" i="306"/>
  <c r="S12" i="306" s="1"/>
  <c r="J12" i="306"/>
  <c r="K12" i="306" s="1"/>
  <c r="G12" i="306"/>
  <c r="E12" i="306"/>
  <c r="V11" i="306"/>
  <c r="R11" i="306"/>
  <c r="S11" i="306" s="1"/>
  <c r="J11" i="306"/>
  <c r="I11" i="306" s="1"/>
  <c r="G11" i="306"/>
  <c r="E11" i="306"/>
  <c r="AP35" i="306"/>
  <c r="T34" i="306" l="1"/>
  <c r="AI34" i="306" s="1"/>
  <c r="T33" i="306"/>
  <c r="AI33" i="306" s="1"/>
  <c r="S32" i="306"/>
  <c r="S31" i="306"/>
  <c r="T31" i="306"/>
  <c r="AI31" i="306" s="1"/>
  <c r="S30" i="306"/>
  <c r="S29" i="306"/>
  <c r="S28" i="306"/>
  <c r="T28" i="306"/>
  <c r="AI28" i="306" s="1"/>
  <c r="S27" i="306"/>
  <c r="T27" i="306"/>
  <c r="AI27" i="306" s="1"/>
  <c r="S26" i="306"/>
  <c r="S25" i="306"/>
  <c r="S24" i="306"/>
  <c r="S23" i="306"/>
  <c r="S22" i="306"/>
  <c r="S21" i="306"/>
  <c r="S19" i="306"/>
  <c r="S20" i="306"/>
  <c r="S18" i="306"/>
  <c r="S17" i="306"/>
  <c r="S16" i="306"/>
  <c r="AG8" i="306"/>
  <c r="K19" i="306"/>
  <c r="T24" i="306"/>
  <c r="AI24" i="306" s="1"/>
  <c r="K28" i="306"/>
  <c r="S33" i="306"/>
  <c r="K32" i="306"/>
  <c r="AH11" i="306"/>
  <c r="AI19" i="306"/>
  <c r="T21" i="306"/>
  <c r="AI21" i="306" s="1"/>
  <c r="AI23" i="306"/>
  <c r="T25" i="306"/>
  <c r="AI25" i="306" s="1"/>
  <c r="T29" i="306"/>
  <c r="T13" i="306"/>
  <c r="AI13" i="306" s="1"/>
  <c r="T14" i="306"/>
  <c r="AI14" i="306" s="1"/>
  <c r="T15" i="306"/>
  <c r="AI15" i="306" s="1"/>
  <c r="T16" i="306"/>
  <c r="AI16" i="306" s="1"/>
  <c r="T17" i="306"/>
  <c r="AI17" i="306" s="1"/>
  <c r="T18" i="306"/>
  <c r="AI18" i="306" s="1"/>
  <c r="T22" i="306"/>
  <c r="AI22" i="306" s="1"/>
  <c r="T26" i="306"/>
  <c r="AI26" i="306" s="1"/>
  <c r="T30" i="306"/>
  <c r="AI30" i="306" s="1"/>
  <c r="S34" i="306"/>
  <c r="AI29" i="306"/>
  <c r="T32" i="306"/>
  <c r="AI32" i="306" s="1"/>
  <c r="T20" i="306"/>
  <c r="AI20" i="306" s="1"/>
  <c r="T12" i="306"/>
  <c r="AI12" i="306" s="1"/>
  <c r="T11" i="306"/>
  <c r="AQ11" i="306"/>
  <c r="AQ35" i="306" s="1"/>
  <c r="K11" i="306"/>
  <c r="K15" i="306"/>
  <c r="K16" i="306"/>
  <c r="K17" i="306"/>
  <c r="K18" i="306"/>
  <c r="K33" i="306"/>
  <c r="K34" i="306"/>
  <c r="R35" i="306"/>
  <c r="I12" i="306"/>
  <c r="I13" i="306"/>
  <c r="I14" i="306"/>
  <c r="S35" i="306" l="1"/>
  <c r="T35" i="306"/>
  <c r="AH35" i="306"/>
  <c r="AI11" i="306"/>
  <c r="AI35" i="306" l="1"/>
  <c r="Q10" i="305" l="1"/>
  <c r="AH11" i="305" l="1"/>
  <c r="AP10" i="305" l="1"/>
  <c r="AG8" i="305"/>
  <c r="AR35" i="305"/>
  <c r="AQ34" i="305"/>
  <c r="AH34" i="305"/>
  <c r="V34" i="305"/>
  <c r="R34" i="305"/>
  <c r="J34" i="305"/>
  <c r="K34" i="305" s="1"/>
  <c r="G34" i="305"/>
  <c r="E34" i="305"/>
  <c r="AQ33" i="305"/>
  <c r="AH33" i="305"/>
  <c r="V33" i="305"/>
  <c r="R33" i="305"/>
  <c r="T33" i="305" s="1"/>
  <c r="J33" i="305"/>
  <c r="K33" i="305" s="1"/>
  <c r="G33" i="305"/>
  <c r="E33" i="305"/>
  <c r="AW32" i="305"/>
  <c r="AQ32" i="305"/>
  <c r="AH32" i="305"/>
  <c r="V32" i="305"/>
  <c r="R32" i="305"/>
  <c r="K32" i="305"/>
  <c r="J32" i="305"/>
  <c r="I32" i="305" s="1"/>
  <c r="G32" i="305"/>
  <c r="E32" i="305"/>
  <c r="AQ31" i="305"/>
  <c r="AH31" i="305"/>
  <c r="V31" i="305"/>
  <c r="R31" i="305"/>
  <c r="K31" i="305"/>
  <c r="J31" i="305"/>
  <c r="I31" i="305" s="1"/>
  <c r="G31" i="305"/>
  <c r="E31" i="305"/>
  <c r="AQ30" i="305"/>
  <c r="AH30" i="305"/>
  <c r="V30" i="305"/>
  <c r="R30" i="305"/>
  <c r="K30" i="305"/>
  <c r="J30" i="305"/>
  <c r="I30" i="305" s="1"/>
  <c r="G30" i="305"/>
  <c r="E30" i="305"/>
  <c r="AQ29" i="305"/>
  <c r="AH29" i="305"/>
  <c r="V29" i="305"/>
  <c r="R29" i="305"/>
  <c r="K29" i="305"/>
  <c r="J29" i="305"/>
  <c r="I29" i="305" s="1"/>
  <c r="G29" i="305"/>
  <c r="E29" i="305"/>
  <c r="AQ28" i="305"/>
  <c r="AH28" i="305"/>
  <c r="V28" i="305"/>
  <c r="R28" i="305"/>
  <c r="K28" i="305"/>
  <c r="J28" i="305"/>
  <c r="I28" i="305" s="1"/>
  <c r="G28" i="305"/>
  <c r="E28" i="305"/>
  <c r="AQ27" i="305"/>
  <c r="AH27" i="305"/>
  <c r="V27" i="305"/>
  <c r="R27" i="305"/>
  <c r="K27" i="305"/>
  <c r="J27" i="305"/>
  <c r="I27" i="305" s="1"/>
  <c r="G27" i="305"/>
  <c r="E27" i="305"/>
  <c r="AQ26" i="305"/>
  <c r="AH26" i="305"/>
  <c r="V26" i="305"/>
  <c r="R26" i="305"/>
  <c r="K26" i="305"/>
  <c r="J26" i="305"/>
  <c r="I26" i="305" s="1"/>
  <c r="G26" i="305"/>
  <c r="E26" i="305"/>
  <c r="AQ25" i="305"/>
  <c r="AH25" i="305"/>
  <c r="V25" i="305"/>
  <c r="R25" i="305"/>
  <c r="K25" i="305"/>
  <c r="J25" i="305"/>
  <c r="I25" i="305" s="1"/>
  <c r="G25" i="305"/>
  <c r="E25" i="305"/>
  <c r="AQ24" i="305"/>
  <c r="AH24" i="305"/>
  <c r="V24" i="305"/>
  <c r="R24" i="305"/>
  <c r="K24" i="305"/>
  <c r="J24" i="305"/>
  <c r="I24" i="305" s="1"/>
  <c r="G24" i="305"/>
  <c r="E24" i="305"/>
  <c r="AQ23" i="305"/>
  <c r="AH23" i="305"/>
  <c r="V23" i="305"/>
  <c r="R23" i="305"/>
  <c r="K23" i="305"/>
  <c r="J23" i="305"/>
  <c r="I23" i="305" s="1"/>
  <c r="G23" i="305"/>
  <c r="E23" i="305"/>
  <c r="AQ22" i="305"/>
  <c r="AH22" i="305"/>
  <c r="V22" i="305"/>
  <c r="R22" i="305"/>
  <c r="K22" i="305"/>
  <c r="J22" i="305"/>
  <c r="I22" i="305" s="1"/>
  <c r="G22" i="305"/>
  <c r="E22" i="305"/>
  <c r="AQ21" i="305"/>
  <c r="AH21" i="305"/>
  <c r="V21" i="305"/>
  <c r="R21" i="305"/>
  <c r="K21" i="305"/>
  <c r="J21" i="305"/>
  <c r="I21" i="305" s="1"/>
  <c r="G21" i="305"/>
  <c r="E21" i="305"/>
  <c r="AQ20" i="305"/>
  <c r="AH20" i="305"/>
  <c r="V20" i="305"/>
  <c r="R20" i="305"/>
  <c r="K20" i="305"/>
  <c r="J20" i="305"/>
  <c r="I20" i="305" s="1"/>
  <c r="G20" i="305"/>
  <c r="E20" i="305"/>
  <c r="AQ19" i="305"/>
  <c r="AH19" i="305"/>
  <c r="V19" i="305"/>
  <c r="R19" i="305"/>
  <c r="K19" i="305"/>
  <c r="J19" i="305"/>
  <c r="I19" i="305" s="1"/>
  <c r="G19" i="305"/>
  <c r="E19" i="305"/>
  <c r="AQ18" i="305"/>
  <c r="AH18" i="305"/>
  <c r="V18" i="305"/>
  <c r="R18" i="305"/>
  <c r="K18" i="305"/>
  <c r="J18" i="305"/>
  <c r="I18" i="305" s="1"/>
  <c r="G18" i="305"/>
  <c r="E18" i="305"/>
  <c r="AQ17" i="305"/>
  <c r="AH17" i="305"/>
  <c r="V17" i="305"/>
  <c r="R17" i="305"/>
  <c r="K17" i="305"/>
  <c r="J17" i="305"/>
  <c r="I17" i="305" s="1"/>
  <c r="G17" i="305"/>
  <c r="E17" i="305"/>
  <c r="AQ16" i="305"/>
  <c r="AH16" i="305"/>
  <c r="V16" i="305"/>
  <c r="R16" i="305"/>
  <c r="K16" i="305"/>
  <c r="J16" i="305"/>
  <c r="I16" i="305" s="1"/>
  <c r="G16" i="305"/>
  <c r="E16" i="305"/>
  <c r="AQ15" i="305"/>
  <c r="AH15" i="305"/>
  <c r="V15" i="305"/>
  <c r="R15" i="305"/>
  <c r="K15" i="305"/>
  <c r="J15" i="305"/>
  <c r="I15" i="305" s="1"/>
  <c r="G15" i="305"/>
  <c r="E15" i="305"/>
  <c r="AQ14" i="305"/>
  <c r="AH14" i="305"/>
  <c r="V14" i="305"/>
  <c r="R14" i="305"/>
  <c r="K14" i="305"/>
  <c r="J14" i="305"/>
  <c r="I14" i="305" s="1"/>
  <c r="G14" i="305"/>
  <c r="E14" i="305"/>
  <c r="AQ13" i="305"/>
  <c r="AH13" i="305"/>
  <c r="V13" i="305"/>
  <c r="R13" i="305"/>
  <c r="K13" i="305"/>
  <c r="J13" i="305"/>
  <c r="I13" i="305" s="1"/>
  <c r="G13" i="305"/>
  <c r="E13" i="305"/>
  <c r="AQ12" i="305"/>
  <c r="AH12" i="305"/>
  <c r="V12" i="305"/>
  <c r="R12" i="305"/>
  <c r="K12" i="305"/>
  <c r="J12" i="305"/>
  <c r="I12" i="305" s="1"/>
  <c r="G12" i="305"/>
  <c r="E12" i="305"/>
  <c r="V11" i="305"/>
  <c r="K11" i="305"/>
  <c r="J11" i="305"/>
  <c r="I11" i="305" s="1"/>
  <c r="G11" i="305"/>
  <c r="E11" i="305"/>
  <c r="AP35" i="305"/>
  <c r="AG35" i="305"/>
  <c r="R11" i="305"/>
  <c r="S34" i="305" l="1"/>
  <c r="T34" i="305"/>
  <c r="AI34" i="305" s="1"/>
  <c r="AI33" i="305"/>
  <c r="S33" i="305"/>
  <c r="T32" i="305"/>
  <c r="AI32" i="305" s="1"/>
  <c r="T31" i="305"/>
  <c r="AI31" i="305" s="1"/>
  <c r="T30" i="305"/>
  <c r="AI30" i="305" s="1"/>
  <c r="T29" i="305"/>
  <c r="AI29" i="305" s="1"/>
  <c r="T28" i="305"/>
  <c r="AI28" i="305" s="1"/>
  <c r="T27" i="305"/>
  <c r="AI27" i="305" s="1"/>
  <c r="T26" i="305"/>
  <c r="AI26" i="305" s="1"/>
  <c r="T25" i="305"/>
  <c r="AI25" i="305" s="1"/>
  <c r="T24" i="305"/>
  <c r="AI24" i="305" s="1"/>
  <c r="T21" i="305"/>
  <c r="AI21" i="305" s="1"/>
  <c r="T22" i="305"/>
  <c r="AI22" i="305" s="1"/>
  <c r="T23" i="305"/>
  <c r="AI23" i="305" s="1"/>
  <c r="T20" i="305"/>
  <c r="AI20" i="305" s="1"/>
  <c r="T19" i="305"/>
  <c r="AI19" i="305" s="1"/>
  <c r="T18" i="305"/>
  <c r="AI18" i="305" s="1"/>
  <c r="T17" i="305"/>
  <c r="AI17" i="305" s="1"/>
  <c r="T16" i="305"/>
  <c r="AI16" i="305" s="1"/>
  <c r="T15" i="305"/>
  <c r="AI15" i="305" s="1"/>
  <c r="T14" i="305"/>
  <c r="AI14" i="305" s="1"/>
  <c r="T13" i="305"/>
  <c r="AI13" i="305" s="1"/>
  <c r="S12" i="305"/>
  <c r="T12" i="305"/>
  <c r="AI12" i="305" s="1"/>
  <c r="AH35" i="305"/>
  <c r="R35" i="305"/>
  <c r="T11" i="305"/>
  <c r="S11" i="305"/>
  <c r="S13" i="305"/>
  <c r="S14" i="305"/>
  <c r="S15" i="305"/>
  <c r="S16" i="305"/>
  <c r="S17" i="305"/>
  <c r="S18" i="305"/>
  <c r="S19" i="305"/>
  <c r="S20" i="305"/>
  <c r="S21" i="305"/>
  <c r="S22" i="305"/>
  <c r="S23" i="305"/>
  <c r="S24" i="305"/>
  <c r="S25" i="305"/>
  <c r="S26" i="305"/>
  <c r="S27" i="305"/>
  <c r="S28" i="305"/>
  <c r="S29" i="305"/>
  <c r="S30" i="305"/>
  <c r="S31" i="305"/>
  <c r="S32" i="305"/>
  <c r="AQ11" i="305"/>
  <c r="AQ35" i="305" s="1"/>
  <c r="I33" i="305"/>
  <c r="I34" i="305"/>
  <c r="T35" i="305" l="1"/>
  <c r="AI35" i="305" s="1"/>
  <c r="AI11" i="305"/>
  <c r="S35" i="305"/>
  <c r="AP10" i="304"/>
  <c r="AG10" i="304"/>
  <c r="Q10" i="304"/>
  <c r="R28" i="304" l="1"/>
  <c r="E26" i="304" l="1"/>
  <c r="AG8" i="304" l="1"/>
  <c r="R11" i="304"/>
  <c r="AR35" i="304"/>
  <c r="AQ34" i="304"/>
  <c r="AH34" i="304"/>
  <c r="V34" i="304"/>
  <c r="R34" i="304"/>
  <c r="J34" i="304"/>
  <c r="I34" i="304" s="1"/>
  <c r="G34" i="304"/>
  <c r="E34" i="304"/>
  <c r="AQ33" i="304"/>
  <c r="AH33" i="304"/>
  <c r="V33" i="304"/>
  <c r="R33" i="304"/>
  <c r="J33" i="304"/>
  <c r="I33" i="304" s="1"/>
  <c r="G33" i="304"/>
  <c r="E33" i="304"/>
  <c r="AW32" i="304"/>
  <c r="AQ32" i="304"/>
  <c r="AH32" i="304"/>
  <c r="V32" i="304"/>
  <c r="R32" i="304"/>
  <c r="J32" i="304"/>
  <c r="K32" i="304" s="1"/>
  <c r="G32" i="304"/>
  <c r="E32" i="304"/>
  <c r="AQ31" i="304"/>
  <c r="AH31" i="304"/>
  <c r="V31" i="304"/>
  <c r="R31" i="304"/>
  <c r="J31" i="304"/>
  <c r="I31" i="304" s="1"/>
  <c r="G31" i="304"/>
  <c r="E31" i="304"/>
  <c r="AQ30" i="304"/>
  <c r="AH30" i="304"/>
  <c r="V30" i="304"/>
  <c r="R30" i="304"/>
  <c r="J30" i="304"/>
  <c r="I30" i="304" s="1"/>
  <c r="G30" i="304"/>
  <c r="E30" i="304"/>
  <c r="AQ29" i="304"/>
  <c r="AH29" i="304"/>
  <c r="V29" i="304"/>
  <c r="R29" i="304"/>
  <c r="J29" i="304"/>
  <c r="K29" i="304" s="1"/>
  <c r="G29" i="304"/>
  <c r="E29" i="304"/>
  <c r="AQ28" i="304"/>
  <c r="AH28" i="304"/>
  <c r="V28" i="304"/>
  <c r="J28" i="304"/>
  <c r="I28" i="304" s="1"/>
  <c r="G28" i="304"/>
  <c r="E28" i="304"/>
  <c r="AQ27" i="304"/>
  <c r="AH27" i="304"/>
  <c r="V27" i="304"/>
  <c r="R27" i="304"/>
  <c r="J27" i="304"/>
  <c r="K27" i="304" s="1"/>
  <c r="G27" i="304"/>
  <c r="E27" i="304"/>
  <c r="AQ26" i="304"/>
  <c r="AH26" i="304"/>
  <c r="V26" i="304"/>
  <c r="R26" i="304"/>
  <c r="J26" i="304"/>
  <c r="K26" i="304" s="1"/>
  <c r="G26" i="304"/>
  <c r="AQ25" i="304"/>
  <c r="AH25" i="304"/>
  <c r="V25" i="304"/>
  <c r="R25" i="304"/>
  <c r="J25" i="304"/>
  <c r="I25" i="304" s="1"/>
  <c r="G25" i="304"/>
  <c r="E25" i="304"/>
  <c r="AQ24" i="304"/>
  <c r="AH24" i="304"/>
  <c r="V24" i="304"/>
  <c r="R24" i="304"/>
  <c r="J24" i="304"/>
  <c r="I24" i="304" s="1"/>
  <c r="G24" i="304"/>
  <c r="E24" i="304"/>
  <c r="AQ23" i="304"/>
  <c r="AH23" i="304"/>
  <c r="V23" i="304"/>
  <c r="R23" i="304"/>
  <c r="J23" i="304"/>
  <c r="I23" i="304" s="1"/>
  <c r="G23" i="304"/>
  <c r="E23" i="304"/>
  <c r="AQ22" i="304"/>
  <c r="AH22" i="304"/>
  <c r="V22" i="304"/>
  <c r="R22" i="304"/>
  <c r="J22" i="304"/>
  <c r="I22" i="304" s="1"/>
  <c r="G22" i="304"/>
  <c r="E22" i="304"/>
  <c r="AQ21" i="304"/>
  <c r="AH21" i="304"/>
  <c r="V21" i="304"/>
  <c r="R21" i="304"/>
  <c r="J21" i="304"/>
  <c r="I21" i="304" s="1"/>
  <c r="G21" i="304"/>
  <c r="E21" i="304"/>
  <c r="AQ20" i="304"/>
  <c r="AH20" i="304"/>
  <c r="V20" i="304"/>
  <c r="R20" i="304"/>
  <c r="J20" i="304"/>
  <c r="I20" i="304" s="1"/>
  <c r="G20" i="304"/>
  <c r="E20" i="304"/>
  <c r="AQ19" i="304"/>
  <c r="AH19" i="304"/>
  <c r="V19" i="304"/>
  <c r="R19" i="304"/>
  <c r="J19" i="304"/>
  <c r="I19" i="304" s="1"/>
  <c r="G19" i="304"/>
  <c r="E19" i="304"/>
  <c r="AQ18" i="304"/>
  <c r="AH18" i="304"/>
  <c r="V18" i="304"/>
  <c r="R18" i="304"/>
  <c r="J18" i="304"/>
  <c r="I18" i="304" s="1"/>
  <c r="G18" i="304"/>
  <c r="E18" i="304"/>
  <c r="AQ17" i="304"/>
  <c r="AH17" i="304"/>
  <c r="V17" i="304"/>
  <c r="R17" i="304"/>
  <c r="J17" i="304"/>
  <c r="I17" i="304" s="1"/>
  <c r="G17" i="304"/>
  <c r="E17" i="304"/>
  <c r="AQ16" i="304"/>
  <c r="AH16" i="304"/>
  <c r="V16" i="304"/>
  <c r="R16" i="304"/>
  <c r="J16" i="304"/>
  <c r="I16" i="304" s="1"/>
  <c r="G16" i="304"/>
  <c r="E16" i="304"/>
  <c r="AQ15" i="304"/>
  <c r="AH15" i="304"/>
  <c r="V15" i="304"/>
  <c r="R15" i="304"/>
  <c r="J15" i="304"/>
  <c r="I15" i="304" s="1"/>
  <c r="G15" i="304"/>
  <c r="E15" i="304"/>
  <c r="AQ14" i="304"/>
  <c r="AH14" i="304"/>
  <c r="V14" i="304"/>
  <c r="R14" i="304"/>
  <c r="J14" i="304"/>
  <c r="I14" i="304" s="1"/>
  <c r="G14" i="304"/>
  <c r="E14" i="304"/>
  <c r="AQ13" i="304"/>
  <c r="AH13" i="304"/>
  <c r="V13" i="304"/>
  <c r="R13" i="304"/>
  <c r="J13" i="304"/>
  <c r="I13" i="304" s="1"/>
  <c r="G13" i="304"/>
  <c r="E13" i="304"/>
  <c r="AQ12" i="304"/>
  <c r="AH12" i="304"/>
  <c r="V12" i="304"/>
  <c r="R12" i="304"/>
  <c r="J12" i="304"/>
  <c r="I12" i="304" s="1"/>
  <c r="G12" i="304"/>
  <c r="E12" i="304"/>
  <c r="V11" i="304"/>
  <c r="J11" i="304"/>
  <c r="I11" i="304" s="1"/>
  <c r="G11" i="304"/>
  <c r="E11" i="304"/>
  <c r="AQ11" i="304"/>
  <c r="AG35" i="304"/>
  <c r="S32" i="304" l="1"/>
  <c r="S30" i="304"/>
  <c r="I26" i="304"/>
  <c r="I27" i="304"/>
  <c r="I29" i="304"/>
  <c r="K30" i="304"/>
  <c r="K28" i="304"/>
  <c r="I32" i="304"/>
  <c r="K33" i="304"/>
  <c r="K34" i="304"/>
  <c r="K11" i="304"/>
  <c r="T28" i="304"/>
  <c r="AI28" i="304" s="1"/>
  <c r="K31" i="304"/>
  <c r="T33" i="304"/>
  <c r="AI33" i="304" s="1"/>
  <c r="T34" i="304"/>
  <c r="AI34" i="304" s="1"/>
  <c r="K12" i="304"/>
  <c r="K13" i="304"/>
  <c r="K14" i="304"/>
  <c r="K15" i="304"/>
  <c r="K16" i="304"/>
  <c r="K17" i="304"/>
  <c r="K18" i="304"/>
  <c r="K19" i="304"/>
  <c r="K20" i="304"/>
  <c r="K21" i="304"/>
  <c r="K22" i="304"/>
  <c r="K23" i="304"/>
  <c r="K24" i="304"/>
  <c r="K25" i="304"/>
  <c r="S28" i="304"/>
  <c r="T31" i="304"/>
  <c r="AI31" i="304" s="1"/>
  <c r="T30" i="304"/>
  <c r="AI30" i="304" s="1"/>
  <c r="T12" i="304"/>
  <c r="AI12" i="304" s="1"/>
  <c r="T13" i="304"/>
  <c r="AI13" i="304" s="1"/>
  <c r="T14" i="304"/>
  <c r="AI14" i="304" s="1"/>
  <c r="T15" i="304"/>
  <c r="AI15" i="304" s="1"/>
  <c r="T16" i="304"/>
  <c r="AI16" i="304" s="1"/>
  <c r="T17" i="304"/>
  <c r="AI17" i="304" s="1"/>
  <c r="T18" i="304"/>
  <c r="AI18" i="304" s="1"/>
  <c r="T19" i="304"/>
  <c r="AI19" i="304" s="1"/>
  <c r="T20" i="304"/>
  <c r="AI20" i="304" s="1"/>
  <c r="T21" i="304"/>
  <c r="AI21" i="304" s="1"/>
  <c r="T22" i="304"/>
  <c r="AI22" i="304" s="1"/>
  <c r="T29" i="304"/>
  <c r="AI29" i="304" s="1"/>
  <c r="T32" i="304"/>
  <c r="AI32" i="304" s="1"/>
  <c r="T27" i="304"/>
  <c r="AI27" i="304" s="1"/>
  <c r="T26" i="304"/>
  <c r="AI26" i="304" s="1"/>
  <c r="S26" i="304"/>
  <c r="T25" i="304"/>
  <c r="AI25" i="304" s="1"/>
  <c r="T23" i="304"/>
  <c r="AI23" i="304" s="1"/>
  <c r="T24" i="304"/>
  <c r="AI24" i="304" s="1"/>
  <c r="AH11" i="304"/>
  <c r="AQ35" i="304"/>
  <c r="S27" i="304"/>
  <c r="S29" i="304"/>
  <c r="S31" i="304"/>
  <c r="R35" i="304"/>
  <c r="T11" i="304"/>
  <c r="S11" i="304"/>
  <c r="S12" i="304"/>
  <c r="S13" i="304"/>
  <c r="S14" i="304"/>
  <c r="S15" i="304"/>
  <c r="S16" i="304"/>
  <c r="S17" i="304"/>
  <c r="S18" i="304"/>
  <c r="S19" i="304"/>
  <c r="S20" i="304"/>
  <c r="S21" i="304"/>
  <c r="S22" i="304"/>
  <c r="S23" i="304"/>
  <c r="S24" i="304"/>
  <c r="S25" i="304"/>
  <c r="S33" i="304"/>
  <c r="S34" i="304"/>
  <c r="AP35" i="304"/>
  <c r="T35" i="304" l="1"/>
  <c r="AH35" i="304"/>
  <c r="AI11" i="304"/>
  <c r="S35" i="304"/>
  <c r="AI35" i="304" l="1"/>
</calcChain>
</file>

<file path=xl/sharedStrings.xml><?xml version="1.0" encoding="utf-8"?>
<sst xmlns="http://schemas.openxmlformats.org/spreadsheetml/2006/main" count="11521" uniqueCount="255">
  <si>
    <t>ENGINEER / OPERATOR ON DUTY</t>
  </si>
  <si>
    <t>BDOM DAILY OPERATION REPORT</t>
  </si>
  <si>
    <t>6am - 2pm</t>
  </si>
  <si>
    <t>WATER NETWORK</t>
  </si>
  <si>
    <t>2pm - 10pm</t>
  </si>
  <si>
    <t>10pm - 6am</t>
  </si>
  <si>
    <t xml:space="preserve">LOCATION: </t>
  </si>
  <si>
    <t>Villamor Pump Station and Reservoir</t>
  </si>
  <si>
    <t>DATE</t>
  </si>
  <si>
    <t>UNIT</t>
  </si>
  <si>
    <t>OPERATIONAL STATUS</t>
  </si>
  <si>
    <t>Min</t>
  </si>
  <si>
    <t>Target</t>
  </si>
  <si>
    <t>Max</t>
  </si>
  <si>
    <t>Suction Line  (900mm)</t>
  </si>
  <si>
    <t>Discharge Line  (1600mm)</t>
  </si>
  <si>
    <t>Reservoir MIN/MAX (m)</t>
  </si>
  <si>
    <t>Operational Pumps</t>
  </si>
  <si>
    <t>Green</t>
  </si>
  <si>
    <t>Orange</t>
  </si>
  <si>
    <t>RED</t>
  </si>
  <si>
    <t>MIN SPEED (RPM)</t>
  </si>
  <si>
    <t>MULTIPLIER</t>
  </si>
  <si>
    <t>Totalizer KWHR</t>
  </si>
  <si>
    <t>Max KwHr</t>
  </si>
  <si>
    <t>Max KwHr/ML</t>
  </si>
  <si>
    <t>VALVE SETTING</t>
  </si>
  <si>
    <t>RESERVOIR REFILL</t>
  </si>
  <si>
    <t>Res. Chl.</t>
  </si>
  <si>
    <t>m of H2O</t>
  </si>
  <si>
    <t>MLD</t>
  </si>
  <si>
    <t>m3</t>
  </si>
  <si>
    <t>ML</t>
  </si>
  <si>
    <t>1.3m - 10m</t>
  </si>
  <si>
    <t>3B+2S</t>
  </si>
  <si>
    <t>&gt;0 to &lt;1185</t>
  </si>
  <si>
    <t>0% - 100%</t>
  </si>
  <si>
    <t>0.3 - 1.5</t>
  </si>
  <si>
    <t>PLANT STATUS</t>
  </si>
  <si>
    <t>Time</t>
  </si>
  <si>
    <t>Suction</t>
  </si>
  <si>
    <t>Discharge</t>
  </si>
  <si>
    <t>Plant Status</t>
  </si>
  <si>
    <t xml:space="preserve">Pressure Requirement </t>
  </si>
  <si>
    <t>Change in Pressure Setting / Requirement</t>
  </si>
  <si>
    <t>Instructed By:</t>
  </si>
  <si>
    <t>i2o pressure</t>
  </si>
  <si>
    <t>Suction Flow Rate</t>
  </si>
  <si>
    <t>Discharge  Flow Rate</t>
  </si>
  <si>
    <t>Total Production</t>
  </si>
  <si>
    <t>Hourly Production (1600mm)</t>
  </si>
  <si>
    <t>Reservoir Level A</t>
  </si>
  <si>
    <t>Reservoir Level B</t>
  </si>
  <si>
    <t>No of units in operation</t>
  </si>
  <si>
    <t>Motor Speed  (RPM)</t>
  </si>
  <si>
    <t>Power Consumption Meralco rdg</t>
  </si>
  <si>
    <t>Power Consumption ATS rdg (KWHr)</t>
  </si>
  <si>
    <t>Hourly Energy Consumption (KWHr)</t>
  </si>
  <si>
    <r>
      <t xml:space="preserve">Hourly KWHr per Production
</t>
    </r>
    <r>
      <rPr>
        <b/>
        <sz val="9"/>
        <rFont val="Calibri"/>
        <family val="2"/>
        <scheme val="minor"/>
      </rPr>
      <t>KWHr/ML</t>
    </r>
  </si>
  <si>
    <t>MOV 1 SP1</t>
  </si>
  <si>
    <t>MOV 2 SP2</t>
  </si>
  <si>
    <t>MOV 3 BP1</t>
  </si>
  <si>
    <t>MOV 4 BP2</t>
  </si>
  <si>
    <t>MOV 5 BP3</t>
  </si>
  <si>
    <t>Reservoir      Inlet        XCVI</t>
  </si>
  <si>
    <t>Totalizer Reading</t>
  </si>
  <si>
    <t>Reservoir  Hourly Refill         XCV4</t>
  </si>
  <si>
    <t>Chlorine Residual</t>
  </si>
  <si>
    <t>Hourly Remarks</t>
  </si>
  <si>
    <t>Details</t>
  </si>
  <si>
    <t>Code</t>
  </si>
  <si>
    <t>SOUTH BOOSTER OPERATION OPERATORS</t>
  </si>
  <si>
    <t>From</t>
  </si>
  <si>
    <t>To</t>
  </si>
  <si>
    <t>psi</t>
  </si>
  <si>
    <t>(m)</t>
  </si>
  <si>
    <t>SP1</t>
  </si>
  <si>
    <t>SP2</t>
  </si>
  <si>
    <t>BP1</t>
  </si>
  <si>
    <t>BP2</t>
  </si>
  <si>
    <t>BP3</t>
  </si>
  <si>
    <t>BP4</t>
  </si>
  <si>
    <t>BP5</t>
  </si>
  <si>
    <t>BP6</t>
  </si>
  <si>
    <t>DVO</t>
  </si>
  <si>
    <t>mg /l</t>
  </si>
  <si>
    <t>Automatic - i2O</t>
  </si>
  <si>
    <t>AI</t>
  </si>
  <si>
    <t>Automatic - Pressure Setting</t>
  </si>
  <si>
    <t>A.ONG</t>
  </si>
  <si>
    <t>N/A</t>
  </si>
  <si>
    <t>AP</t>
  </si>
  <si>
    <t>Manual Operation</t>
  </si>
  <si>
    <t>MO</t>
  </si>
  <si>
    <t>Scheduled Shutdown</t>
  </si>
  <si>
    <t>SS</t>
  </si>
  <si>
    <t>Start Up Error</t>
  </si>
  <si>
    <t>SU</t>
  </si>
  <si>
    <t>Shutdown Error</t>
  </si>
  <si>
    <t>SE</t>
  </si>
  <si>
    <t xml:space="preserve">A ONG </t>
  </si>
  <si>
    <t>Normal operation schedule</t>
  </si>
  <si>
    <t>Error - General</t>
  </si>
  <si>
    <t>E</t>
  </si>
  <si>
    <t>Power Interruption</t>
  </si>
  <si>
    <t>PI</t>
  </si>
  <si>
    <t>Water Interruption</t>
  </si>
  <si>
    <t>WI</t>
  </si>
  <si>
    <t>Equipment Maintenance</t>
  </si>
  <si>
    <t>EM</t>
  </si>
  <si>
    <t>UNITS</t>
  </si>
  <si>
    <t>PRESSURE</t>
  </si>
  <si>
    <t>Atmospheric Pressure</t>
  </si>
  <si>
    <t>Additional 3psi to normal target discharge pressure as request OF Engr. Edmundo Llagas Jr  (SPM)</t>
  </si>
  <si>
    <t>bar</t>
  </si>
  <si>
    <t>atm</t>
  </si>
  <si>
    <t>kPA</t>
  </si>
  <si>
    <t>Convert Pressure (Enter Unit and Value)</t>
  </si>
  <si>
    <t>A ONG</t>
  </si>
  <si>
    <t>FLOW</t>
  </si>
  <si>
    <t>TOTAL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</si>
  <si>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</si>
  <si>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NOTABLE REMARKS FOR THE DAY :</t>
  </si>
  <si>
    <t>Liter/sec</t>
  </si>
  <si>
    <t xml:space="preserve">  </t>
  </si>
  <si>
    <t>FIDEL RAMOS</t>
  </si>
  <si>
    <t>GLITTERS SY</t>
  </si>
  <si>
    <t>Additional 3 psi to target discharge pressure from 12:01 am to 5am as per request of Engr.Frances Morla (SPM-South), due to shifting of WSR and Posadas Influence area.</t>
  </si>
  <si>
    <t xml:space="preserve"> </t>
  </si>
  <si>
    <t>3B</t>
  </si>
  <si>
    <t>Target Discharge Pressure set to 83psi @ 12:01 am as per request of Engr.FRANCIS MORLA (SPM-South)</t>
  </si>
  <si>
    <t>TARGET DISCHARGE PRESSURE SET TO  83 PSI @ 12:01 AM TO 3:01 aM AS PER SCHEDULE</t>
  </si>
  <si>
    <t>Change operation as per advise sir Alvin Cruz effective tonight SEPTEMBER 7.2016,target pressure for 12MN-3AM will be changed to from 75 psi to 83 psi only. This was requested by sir GIGI effective tonight until further notice.</t>
  </si>
  <si>
    <t>XCV2- INCREASE OPENING  @ 12:01 AM (60%)</t>
  </si>
  <si>
    <t>TARGET DISCHARGE PRESSURE SET TO  83 PSI @ 3:01 AM TO 5:01 AM AS PER SCHEDULE</t>
  </si>
  <si>
    <t>TARGET DISCHARGE PRESSURE SET TO  83 PSI @ 5:01 AM TO 6:01 AM AS PER SCHEDULE</t>
  </si>
  <si>
    <t>XCV2- CLOSED @ 3:50 AM,WATER  ELEVATION  (9.5M)</t>
  </si>
  <si>
    <t>3B+1S</t>
  </si>
  <si>
    <t>RANDY REGENCIA</t>
  </si>
  <si>
    <t>SP1- STARTED @ 8:00 AM TO MEET 83 PSI TARGET DISCHARGE PRESSURE</t>
  </si>
  <si>
    <t>TARGET DISCHARGE PRESSURE SET TO  83 PSI @ 6:01 AM TO 12:01 PM AS PER SCHEDULE</t>
  </si>
  <si>
    <t>Additional 3 psi to target discharge pressure from 12:01 PM to 5PM (OCT 1, 2016) as per request of Engr. Frances Morla (SPM-South), due to shifting of WSR and Posadas Influence area.</t>
  </si>
  <si>
    <t>TARGET DISCHARGE PRESSURE SET TO 78 PSI @ 5:01 PM TO 7:01PM AS PER SCHEDULE</t>
  </si>
  <si>
    <t>TARGET DISCHARGE PRESSURE SET TO 76 PSI @ 7:01 PM TO 8:01 PM AS PER SCHEDULE</t>
  </si>
  <si>
    <t>TARGET DISCHARGE PRESSURE SET TO 83 PSI @ 8:01 PM TO 10:01 PM AS PER SCHEDULE</t>
  </si>
  <si>
    <t>SP1 - STOPPED @ 10:00 PM DUE TO PARAMETER CAPACITY OF 1.3 ELIVATION LEVEL</t>
  </si>
  <si>
    <t>TARGET DISCHARGE PRESSURE SET TO 83PSI @ 10:01 PM TO 12:01 AM AS PER SCHEDULE</t>
  </si>
  <si>
    <t>XCV2 -OPENED @ 10:01 PM (30%)</t>
  </si>
  <si>
    <t xml:space="preserve">MERALCO POWER STOOPED @ 12:03 AM DUE TO LOAD TEST OF GENSET 1 AND 2 </t>
  </si>
  <si>
    <t>GENSET 2 POWER STARTED @ 12:04 AM</t>
  </si>
  <si>
    <t>BP2 - STARTED @ 12:05 AM</t>
  </si>
  <si>
    <t>BP1 - STARTED @ 12:06 AM</t>
  </si>
  <si>
    <t>BP3 - STARTED @ 12:07 AM</t>
  </si>
  <si>
    <t>NORMAL OPERATION</t>
  </si>
  <si>
    <t>GENSET 2 STOPPED @ 1:04 AM AND SWITCH IT TO GENSET 1 @ 1:04 AM</t>
  </si>
  <si>
    <t>GENSET 1 STOPPED @ 1:50 AM</t>
  </si>
  <si>
    <t>BACK TO MERALCO POWER @ 1:51 AM</t>
  </si>
  <si>
    <t>GENSET 1 AND 2 STARTED WARMUP @ 2:00 AM AND STOPPED @ 2: 21 AM</t>
  </si>
  <si>
    <t xml:space="preserve">MR. CONRADO BINONDO OF ELECDES RESET THE MAIN POWER CONSUMPTION KWTHR OF @ GENSET @ 2:45 AM  </t>
  </si>
  <si>
    <t>XCV2- INCREASE OPENING  @ 12:01 AM (75%)</t>
  </si>
  <si>
    <t>XCV2- CLOSED @ 4:30 AM,WATER  ELEVATION  (9.5M)</t>
  </si>
  <si>
    <t>XCV2- CLOSED @ 4:35 AM,WATER  ELEVATION  (9.5M)</t>
  </si>
  <si>
    <t>ALL BOOSTER PUMP STOPPED @ 12:03 AM</t>
  </si>
  <si>
    <t>Additional 3 psi to target discharge pressure from 12:01 PM to 5PM (OCT 2, 2016) as per request of Engr. Frances Morla (SPM-South), due to shifting of WSR and Posadas Influence area.</t>
  </si>
  <si>
    <t>SP2- STARTED @ 8:00 AM TO MEET 83 PSI TARGET DISCHARGE PRESSURE</t>
  </si>
  <si>
    <t>PAUL LABIAN</t>
  </si>
  <si>
    <t>TARGET DISCHARGE PRESSURE SET TO 81 PSI @ 12:00 PM TO 5:00PM AS PER SCHEDULE</t>
  </si>
  <si>
    <t>SP2 - STOPPED @ 10:00 PM DUE TO PARAMETER CAPACITY OF 1.3 ELIVATION LEVEL</t>
  </si>
  <si>
    <t xml:space="preserve">3B </t>
  </si>
  <si>
    <t>3B + 1S</t>
  </si>
  <si>
    <t>SP1- STARTED @ 6:00 AM TO MEET 83 PSI TARGET DISCHARGE PRESSURE</t>
  </si>
  <si>
    <t>Additional 3 psi to target discharge pressure from 12:01 PM to 5PM (OCT 3, 2016) as per request of Engr. Frances Morla (SPM-South), due to shifting of WSR and Posadas Influence area.</t>
  </si>
  <si>
    <t>SP1- STOPPED @ 10:00 PM DUE TO PARAMETER CAPACITY OF 1.3 ELIVATION LEVEL</t>
  </si>
  <si>
    <t>XCV2- CLOSED @ 4:15 AM,WATER  ELEVATION  (9.5M)</t>
  </si>
  <si>
    <t>SP2- STARTED @ 6:00 AM TO MEET 83 PSI TARGET DISCHARGE PRESSURE</t>
  </si>
  <si>
    <t>XCV2- CLOSED @ 4:44 AM,WATER  ELEVATION  (9.5M)</t>
  </si>
  <si>
    <t>Additional 3 psi to target discharge pressure from 12:01 PM to 5PM (OCT 5, 2016) as per request of Engr. Frances Morla (SPM-South), due to shifting of WSR and Posadas Influence area.</t>
  </si>
  <si>
    <t>SP1 SHIFT TO SP2 DUE PREVENTIVE MAINTENANCE @ 11:30AM</t>
  </si>
  <si>
    <t>SP2 SHIFT TO SP1 DUE PREVENTIVE MAINTENANCE @ 1:30AM</t>
  </si>
  <si>
    <t>GENSET 1 WARM UP FOR 5MINS DUE PREVENTIVE MAINTENANCE @ 1:O5PM - 1:10PM</t>
  </si>
  <si>
    <t>GENSET 2 WARM UP FOR 5MINS DUE PREVENTIVE MAINTENANCE @ 1:11PM - 1:16PM</t>
  </si>
  <si>
    <t>PAUL LABIAN/JEFFREY LAMAYO</t>
  </si>
  <si>
    <t>XCV2- CLOSED @ 3:40 AM,WATER  ELEVATION  (9.5M)</t>
  </si>
  <si>
    <t>Additional 3 psi to target discharge pressure from 12:01 PM to 5PM (OCT 6, 2016) as per request of Engr. Frances Morla (SPM-South), due to shifting of WSR and Posadas Influence area.</t>
  </si>
  <si>
    <t>XCV2- CLOSED @ 4:26 AM,WATER  ELEVATION  (9.5M)</t>
  </si>
  <si>
    <t>Additional 3 psi to target discharge pressure from 12:01 PM to 5PM (OCT 7, 2016) as per request of Engr. Frances Morla (SPM-South), due to shifting of WSR and Posadas Influence area.</t>
  </si>
  <si>
    <t>FIDEL  A. RAMOS / JEFFREY LAMAYO</t>
  </si>
  <si>
    <t>XCV2- CLOSED @ 3:42 AM,WATER  ELEVATION  (9.5M)</t>
  </si>
  <si>
    <t>SP2- STARTED @ 7:00 AM TO MEET 83 PSI TARGET DISCHARGE PRESSURE</t>
  </si>
  <si>
    <t>Additional 3 psi to target discharge pressure from 12:01 PM to 5PM (OCT 8, 2016) as per request of Engr. Frances Morla (SPM-South), due to shifting of WSR and Posadas Influence area.</t>
  </si>
  <si>
    <t>FIDEL  A.  RAMOS / JEFFREY LAMAYO</t>
  </si>
  <si>
    <t>XCV2- CLOSED @ 4:40 AM,WATER  ELEVATION  (9.5M)</t>
  </si>
  <si>
    <t>3B+ 1S</t>
  </si>
  <si>
    <t>Additional 3 psi to target discharge pressure from 12:01 PM to 5PM (OCT 9, 2016) as per request of Engr. Frances Morla (SPM-South), due to shifting of WSR and Posadas Influence area.</t>
  </si>
  <si>
    <t>Additional 3 psi to target discharge pressure from 12:01 PM to 5PM (OCT 10, 2016) as per request of Engr. Frances Morla (SPM-South), due to shifting of WSR and Posadas Influence area.</t>
  </si>
  <si>
    <t>XCV2 -OPENED @ 10:01 PM (20%)</t>
  </si>
  <si>
    <t>XCV2- INCREASE OPENING  @ 12:01 AM (70%)</t>
  </si>
  <si>
    <t>SP1- STARTED @ 7:00 AM TO MEET 83 PSI TARGET DISCHARGE PRESSURE</t>
  </si>
  <si>
    <t>Additional 3 psi to target discharge pressure from 12:01 PM to 5PM (OCT 11, 2016) as per request of Engr. Frances Morla (SPM-South), due to shifting of WSR and Posadas Influence area.</t>
  </si>
  <si>
    <t>XCV2- CLOSED @ 4:25 AM,WATER  ELEVATION  (9.5M)</t>
  </si>
  <si>
    <t>Additional 3 psi to target discharge pressure from 12:01 PM to 5PM (OCT 12, 2016) as per request of Engr. Frances Morla (SPM-South), due to shifting of WSR and Posadas Influence area.</t>
  </si>
  <si>
    <t>Additional 3 psi to target discharge pressure from 12:01 PM to 5PM (OCT 13, 2016) as per request of Engr. Frances Morla (SPM-South), due to shifting of WSR and Posadas Influence area.</t>
  </si>
  <si>
    <t>XCV2- CLOSED @ 3:46 AM,WATER  ELEVATION  (9.5M)</t>
  </si>
  <si>
    <t>Additional 3 psi to target discharge pressure from 12:01 PM to 5PM (OCT 14, 2016) as per request of Engr. Frances Morla (SPM-South), due to shifting of WSR and Posadas Influence area.</t>
  </si>
  <si>
    <t>XCV2- CLOSED @ 4:10 AM,WATER  ELEVATION  (9.5M)</t>
  </si>
  <si>
    <t>Additional 3 psi to target discharge pressure from 12:01 PM to 5PM (OCT 15, 2016) as per request of Engr. Frances Morla (SPM-South), due to shifting of WSR and Posadas Influence area.</t>
  </si>
  <si>
    <t>FIDEL RAMOS/JEFREY LAMAYO</t>
  </si>
  <si>
    <t>Additional 3 psi to target discharge pressure from 12:01 PM to 5PM (OCT 16, 2016) as per request of Engr. Frances Morla (SPM-South), due to shifting of WSR and Posadas Influence area.</t>
  </si>
  <si>
    <t>7PM -11PM  105MLD</t>
  </si>
  <si>
    <t>11PM - 4AM 80MLD</t>
  </si>
  <si>
    <t>4AM ON WARDS NORMAL OPERATION.</t>
  </si>
  <si>
    <t>BP2- STOP @ 7;00 PM DUE TO MEET 105 MLD</t>
  </si>
  <si>
    <t>VILLAMOR TARGET FLOW TONIGHT ONLY:</t>
  </si>
  <si>
    <t>AS PER ADVISE SIR ALVIN CRUZ,</t>
  </si>
  <si>
    <t>2B+1S</t>
  </si>
  <si>
    <t xml:space="preserve"> DISCHARGE PRESSURE  67 PSI , 105 MLD @ 7:00P TO 9:00PM</t>
  </si>
  <si>
    <t>2B</t>
  </si>
  <si>
    <t>XCV2- CLOSED @ 1:30 AM,WATER  ELEVATION  (9.5M)</t>
  </si>
  <si>
    <t>TARGET DISCHARGE PRESSURE SET TO  83 PSI @ 4:01 AM TO 5:01 AM AS PER SCHEDULE</t>
  </si>
  <si>
    <t>BP1- STARTED @ 4:00 AM TO MEET 83 PSI TARGET DISCHARGE PRESSURE</t>
  </si>
  <si>
    <t>FIDEL RAMOS / JEFFREY LAMAYO</t>
  </si>
  <si>
    <t>Additional 3 psi to target discharge pressure from 12:01 PM to 5PM (OCT 17, 2016) as per request of Engr. Frances Morla (SPM-South), due to shifting of WSR and Posadas Influence area.</t>
  </si>
  <si>
    <t>XCV2 -OPENED @ 10:01 PM (25%)</t>
  </si>
  <si>
    <t>GLITTERS SY / JEFFREY LAMAYO</t>
  </si>
  <si>
    <t>RANDY REGENCIA / JEFFREY LAMAYO</t>
  </si>
  <si>
    <t>Additional 3 psi to target discharge pressure from 12:01 PM to 5PM (OCT 18, 2016) as per request of Engr. Frances Morla (SPM-South), due to shifting of WSR and Posadas Influence area.</t>
  </si>
  <si>
    <t>l</t>
  </si>
  <si>
    <t>XCV2- CLOSED @ 4:22 AM,WATER  ELEVATION  (9.5M)</t>
  </si>
  <si>
    <t>Additional 3 psi to target discharge pressure from 12:01 PM to 5PM (OCT 19, 2016) as per request of Engr. Frances Morla (SPM-South), due to shifting of WSR and Posadas Influence area.</t>
  </si>
  <si>
    <t>XCV2- CLOSED @ 4:46 AM,WATER  ELEVATION  (9.5M)</t>
  </si>
  <si>
    <t>SP2- STARTED @ 6:24 AM TO MEET 83 PSI TARGET DISCHARGE PRESSURE</t>
  </si>
  <si>
    <t>Additional 3 psi to target discharge pressure from 12:01 PM to 5PM (OCT 20, 2016) as per request of Engr. Frances Morla (SPM-South), due to shifting of WSR and Posadas Influence area.</t>
  </si>
  <si>
    <t>Additional 3 psi to target discharge pressure from 12:01 PM to 5PM (OCT 21, 2016) as per request of Engr. Frances Morla (SPM-South), due to shifting of WSR and Posadas Influence area.</t>
  </si>
  <si>
    <t>Additional 3 psi to target discharge pressure from 12:01 PM to 5PM (OCT 22, 2016) as per request of Engr. Frances Morla (SPM-South), due to shifting of WSR and Posadas Influence area.</t>
  </si>
  <si>
    <t>Additional 3 psi to target discharge pressure from 12:01 PM to 5PM (OCT 23, 2016) as per request of Engr. Frances Morla (SPM-South), due to shifting of WSR and Posadas Influence area.</t>
  </si>
  <si>
    <t>XCV2- CLOSED @ 4:12 AM,WATER  ELEVATION  (9.5M)</t>
  </si>
  <si>
    <t>Additional 3 psi to target discharge pressure from 12:01 PM to 5PM (OCT 24, 2016) as per request of Engr. Frances Morla (SPM-South), due to shifting of WSR and Posadas Influence area.</t>
  </si>
  <si>
    <t>XCV2- CLOSED @ 3:15 AM,WATER  ELEVATION  (9.5M)</t>
  </si>
  <si>
    <t>XCV2 -OPENED @ 10:01 PM (35%)</t>
  </si>
  <si>
    <t>XCV2- CLOSED @ 3:35 AM,WATER  ELEVATION  (9.5M)</t>
  </si>
  <si>
    <t>Additional 3 psi to target discharge pressure from 12:01 PM to 5PM (OCT 26, 2016) as per request of Engr. Frances Morla (SPM-South), due to shifting of WSR and Posadas Influence area.</t>
  </si>
  <si>
    <t>MERALCO OPERATION SHIFTING  TO GENSET @10:00AM TO 12:00 PM DUE TO EMESSION TEST</t>
  </si>
  <si>
    <t>GENSET 2 STARTED @ 10;00AM TO 11:00AM DUE TO GENSET EMESSION TEST</t>
  </si>
  <si>
    <t>GENSET 1 STARTED @ 11;00AM TO 12:00PM DUE TO GENSET EMESSION TEST</t>
  </si>
  <si>
    <t>MERALCO RESUMED OPERATION @ 12:00 PM</t>
  </si>
  <si>
    <t>Additional 3 psi to target discharge pressure from 12:01 PM to 5PM (OCT 27, 2016) as per request of Engr. Frances Morla (SPM-South), due to shifting of WSR and Posadas Influence area.</t>
  </si>
  <si>
    <t>Additional 3 psi to target discharge pressure from 12:01 PM to 5PM (OCT 28, 2016) as per request of Engr. Frances Morla (SPM-South), due to shifting of WSR and Posadas Influence area.</t>
  </si>
  <si>
    <t>XCV2- CLOSED @ 4:28 AM,WATER  ELEVATION  (9.5M)</t>
  </si>
  <si>
    <t>RANIEL MANA</t>
  </si>
  <si>
    <t>Additional 3 psi to target discharge pressure from 12:01 PM to 5PM (OCT 29, 2016) as per request of Engr. Frances Morla (SPM-South), due to shifting of WSR and Posadas Influence area.</t>
  </si>
  <si>
    <t>XCV2- CLOSED @ 4:32 AM,WATER  ELEVATION  (9.5M)</t>
  </si>
  <si>
    <t>Additional 3 psi to target discharge pressure from 12:01 PM to 5PM (OCT 30, 2016) as per request of Engr. Frances Morla (SPM-South), due to shifting of WSR and Posadas Influence area.</t>
  </si>
  <si>
    <t>XCV2- CLOSED @ 4:00 AM,WATER  ELEVATION  (9.5M)</t>
  </si>
  <si>
    <t>SP1- STARTED @ 7:30 AM TO MEET 83 PSI TARGET DISCHARGE PRESSURE</t>
  </si>
  <si>
    <t>Additional 3 psi to target discharge pressure from 12:01 PM to 5PM (OCT 31, 2016) as per request of Engr. Frances Morla (SPM-South), due to shifting of WSR and Posadas Influence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</si>
</sst>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yy;@"/>
    <numFmt numFmtId="165" formatCode="[$-3409]dddd\,\ mmmm\ dd\,\ yyyy;@"/>
    <numFmt numFmtId="166" formatCode="_(* #,##0_);_(* \(#,##0\);_(* &quot;-&quot;??_);_(@_)"/>
    <numFmt numFmtId="167" formatCode="0.0"/>
    <numFmt numFmtId="168" formatCode="#,##0.000_);\(#,##0.000\)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0"/>
      <name val="Arial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sz val="10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6" fillId="0" borderId="0"/>
    <xf numFmtId="0" fontId="32" fillId="0" borderId="0" applyNumberFormat="0" applyFill="0" applyBorder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35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36" fillId="18" borderId="0" applyNumberFormat="0" applyBorder="0" applyAlignment="0" applyProtection="0"/>
    <xf numFmtId="0" fontId="37" fillId="19" borderId="0" applyNumberFormat="0" applyBorder="0" applyAlignment="0" applyProtection="0"/>
    <xf numFmtId="0" fontId="38" fillId="20" borderId="0" applyNumberFormat="0" applyBorder="0" applyAlignment="0" applyProtection="0"/>
    <xf numFmtId="0" fontId="39" fillId="21" borderId="16" applyNumberFormat="0" applyAlignment="0" applyProtection="0"/>
    <xf numFmtId="0" fontId="40" fillId="22" borderId="17" applyNumberFormat="0" applyAlignment="0" applyProtection="0"/>
    <xf numFmtId="0" fontId="41" fillId="22" borderId="16" applyNumberFormat="0" applyAlignment="0" applyProtection="0"/>
    <xf numFmtId="0" fontId="42" fillId="0" borderId="18" applyNumberFormat="0" applyFill="0" applyAlignment="0" applyProtection="0"/>
    <xf numFmtId="0" fontId="43" fillId="23" borderId="19" applyNumberFormat="0" applyAlignment="0" applyProtection="0"/>
    <xf numFmtId="0" fontId="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4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45" fillId="44" borderId="0" applyNumberFormat="0" applyBorder="0" applyAlignment="0" applyProtection="0"/>
    <xf numFmtId="0" fontId="45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45" fillId="48" borderId="0" applyNumberFormat="0" applyBorder="0" applyAlignment="0" applyProtection="0"/>
    <xf numFmtId="0" fontId="47" fillId="0" borderId="0"/>
    <xf numFmtId="0" fontId="26" fillId="0" borderId="0"/>
    <xf numFmtId="0" fontId="26" fillId="0" borderId="0"/>
    <xf numFmtId="0" fontId="26" fillId="0" borderId="0"/>
    <xf numFmtId="0" fontId="46" fillId="24" borderId="20" applyNumberFormat="0" applyFont="0" applyAlignment="0" applyProtection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43" fontId="48" fillId="0" borderId="0" applyFont="0" applyFill="0" applyBorder="0" applyAlignment="0" applyProtection="0"/>
    <xf numFmtId="0" fontId="48" fillId="0" borderId="0"/>
    <xf numFmtId="43" fontId="26" fillId="0" borderId="0" applyFont="0" applyFill="0" applyBorder="0" applyAlignment="0" applyProtection="0"/>
    <xf numFmtId="0" fontId="26" fillId="0" borderId="0"/>
  </cellStyleXfs>
  <cellXfs count="307">
    <xf numFmtId="0" fontId="0" fillId="0" borderId="0" xfId="0"/>
    <xf numFmtId="1" fontId="5" fillId="49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Border="1" applyAlignment="1"/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166" fontId="6" fillId="4" borderId="1" xfId="1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18" fontId="5" fillId="8" borderId="1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/>
    </xf>
    <xf numFmtId="167" fontId="18" fillId="10" borderId="1" xfId="0" applyNumberFormat="1" applyFont="1" applyFill="1" applyBorder="1" applyAlignment="1" applyProtection="1">
      <alignment horizontal="center" vertical="center"/>
    </xf>
    <xf numFmtId="167" fontId="19" fillId="10" borderId="1" xfId="0" applyNumberFormat="1" applyFont="1" applyFill="1" applyBorder="1" applyAlignment="1" applyProtection="1">
      <alignment horizontal="center" vertical="center"/>
    </xf>
    <xf numFmtId="167" fontId="5" fillId="11" borderId="1" xfId="0" applyNumberFormat="1" applyFont="1" applyFill="1" applyBorder="1" applyAlignment="1" applyProtection="1">
      <alignment horizontal="center" vertical="center"/>
    </xf>
    <xf numFmtId="167" fontId="5" fillId="11" borderId="1" xfId="0" applyNumberFormat="1" applyFont="1" applyFill="1" applyBorder="1" applyAlignment="1">
      <alignment horizontal="center" vertical="center"/>
    </xf>
    <xf numFmtId="1" fontId="20" fillId="7" borderId="1" xfId="0" applyNumberFormat="1" applyFont="1" applyFill="1" applyBorder="1" applyAlignment="1">
      <alignment horizontal="center" vertical="center"/>
    </xf>
    <xf numFmtId="168" fontId="5" fillId="12" borderId="1" xfId="1" applyNumberFormat="1" applyFont="1" applyFill="1" applyBorder="1" applyAlignment="1">
      <alignment horizontal="center" vertical="center"/>
    </xf>
    <xf numFmtId="0" fontId="5" fillId="5" borderId="1" xfId="2" applyNumberFormat="1" applyFon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center" vertical="center"/>
    </xf>
    <xf numFmtId="43" fontId="20" fillId="13" borderId="1" xfId="0" applyNumberFormat="1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2" fontId="0" fillId="15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6" fillId="0" borderId="0" xfId="0" applyFo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5" fillId="11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167" fontId="12" fillId="6" borderId="1" xfId="0" applyNumberFormat="1" applyFont="1" applyFill="1" applyBorder="1" applyAlignment="1">
      <alignment horizontal="center" vertical="center"/>
    </xf>
    <xf numFmtId="166" fontId="22" fillId="13" borderId="1" xfId="1" applyNumberFormat="1" applyFont="1" applyFill="1" applyBorder="1" applyAlignment="1">
      <alignment horizontal="center" vertical="center"/>
    </xf>
    <xf numFmtId="2" fontId="12" fillId="13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6" fontId="12" fillId="13" borderId="1" xfId="1" applyNumberFormat="1" applyFont="1" applyFill="1" applyBorder="1" applyAlignment="1">
      <alignment horizontal="center" vertical="center"/>
    </xf>
    <xf numFmtId="43" fontId="12" fillId="13" borderId="1" xfId="1" applyNumberFormat="1" applyFont="1" applyFill="1" applyBorder="1" applyAlignment="1">
      <alignment horizontal="center" vertical="center"/>
    </xf>
    <xf numFmtId="0" fontId="0" fillId="6" borderId="1" xfId="0" applyFill="1" applyBorder="1"/>
    <xf numFmtId="1" fontId="0" fillId="6" borderId="3" xfId="0" applyNumberFormat="1" applyFill="1" applyBorder="1" applyAlignment="1">
      <alignment horizontal="center"/>
    </xf>
    <xf numFmtId="1" fontId="23" fillId="16" borderId="1" xfId="0" applyNumberFormat="1" applyFont="1" applyFill="1" applyBorder="1" applyAlignment="1"/>
    <xf numFmtId="2" fontId="22" fillId="1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43" fontId="6" fillId="17" borderId="0" xfId="1" applyFont="1" applyFill="1" applyBorder="1" applyAlignment="1">
      <alignment horizontal="center"/>
    </xf>
    <xf numFmtId="0" fontId="31" fillId="0" borderId="11" xfId="0" applyFont="1" applyFill="1" applyBorder="1" applyAlignment="1"/>
    <xf numFmtId="0" fontId="27" fillId="17" borderId="0" xfId="0" applyFont="1" applyFill="1" applyBorder="1" applyAlignment="1"/>
    <xf numFmtId="0" fontId="49" fillId="2" borderId="1" xfId="0" applyFont="1" applyFill="1" applyBorder="1" applyAlignment="1">
      <alignment horizontal="center" vertical="center"/>
    </xf>
    <xf numFmtId="0" fontId="29" fillId="17" borderId="3" xfId="0" applyFont="1" applyFill="1" applyBorder="1" applyAlignment="1">
      <alignment horizontal="left"/>
    </xf>
    <xf numFmtId="0" fontId="27" fillId="17" borderId="11" xfId="4" applyFont="1" applyFill="1" applyBorder="1" applyAlignment="1">
      <alignment horizontal="left"/>
    </xf>
    <xf numFmtId="0" fontId="5" fillId="0" borderId="11" xfId="0" applyFont="1" applyBorder="1"/>
    <xf numFmtId="0" fontId="50" fillId="0" borderId="11" xfId="0" applyFont="1" applyBorder="1"/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2" xfId="0" applyNumberFormat="1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0" fontId="0" fillId="0" borderId="0" xfId="0"/>
    <xf numFmtId="9" fontId="5" fillId="5" borderId="1" xfId="2" applyFont="1" applyFill="1" applyBorder="1" applyAlignment="1">
      <alignment horizontal="center" vertical="center" wrapText="1"/>
    </xf>
    <xf numFmtId="0" fontId="5" fillId="0" borderId="0" xfId="0" applyFont="1"/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9" fontId="25" fillId="0" borderId="0" xfId="2" applyFont="1" applyFill="1" applyBorder="1" applyAlignment="1"/>
    <xf numFmtId="9" fontId="25" fillId="0" borderId="0" xfId="2" applyFont="1" applyFill="1" applyBorder="1" applyAlignment="1">
      <alignment wrapText="1"/>
    </xf>
    <xf numFmtId="0" fontId="28" fillId="17" borderId="11" xfId="4" applyFont="1" applyFill="1" applyBorder="1" applyAlignment="1">
      <alignment horizontal="left"/>
    </xf>
    <xf numFmtId="0" fontId="29" fillId="17" borderId="11" xfId="0" applyFont="1" applyFill="1" applyBorder="1" applyAlignment="1">
      <alignment horizontal="left"/>
    </xf>
    <xf numFmtId="0" fontId="30" fillId="0" borderId="3" xfId="0" applyFont="1" applyFill="1" applyBorder="1" applyAlignment="1"/>
    <xf numFmtId="0" fontId="30" fillId="0" borderId="11" xfId="0" applyFont="1" applyFill="1" applyBorder="1" applyAlignment="1"/>
    <xf numFmtId="0" fontId="29" fillId="17" borderId="11" xfId="4" applyFont="1" applyFill="1" applyBorder="1" applyAlignment="1">
      <alignment horizontal="left"/>
    </xf>
    <xf numFmtId="1" fontId="5" fillId="9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17" borderId="3" xfId="0" applyFill="1" applyBorder="1"/>
    <xf numFmtId="2" fontId="51" fillId="15" borderId="1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0" fontId="30" fillId="17" borderId="11" xfId="0" applyFont="1" applyFill="1" applyBorder="1" applyAlignment="1"/>
    <xf numFmtId="0" fontId="0" fillId="17" borderId="0" xfId="0" applyFill="1"/>
    <xf numFmtId="0" fontId="31" fillId="17" borderId="11" xfId="0" applyFont="1" applyFill="1" applyBorder="1" applyAlignment="1"/>
    <xf numFmtId="1" fontId="5" fillId="3" borderId="1" xfId="0" applyNumberFormat="1" applyFont="1" applyFill="1" applyBorder="1" applyAlignment="1">
      <alignment horizontal="center" vertical="center"/>
    </xf>
    <xf numFmtId="0" fontId="52" fillId="17" borderId="11" xfId="4" applyFont="1" applyFill="1" applyBorder="1" applyAlignment="1">
      <alignment horizontal="left"/>
    </xf>
    <xf numFmtId="0" fontId="53" fillId="17" borderId="11" xfId="0" applyFont="1" applyFill="1" applyBorder="1"/>
    <xf numFmtId="0" fontId="52" fillId="17" borderId="11" xfId="0" applyFont="1" applyFill="1" applyBorder="1" applyAlignment="1">
      <alignment horizontal="left"/>
    </xf>
    <xf numFmtId="0" fontId="54" fillId="0" borderId="11" xfId="0" applyFont="1" applyFill="1" applyBorder="1" applyAlignment="1"/>
    <xf numFmtId="0" fontId="53" fillId="17" borderId="3" xfId="0" applyFont="1" applyFill="1" applyBorder="1"/>
    <xf numFmtId="0" fontId="29" fillId="0" borderId="11" xfId="4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/>
    </xf>
    <xf numFmtId="0" fontId="52" fillId="0" borderId="11" xfId="4" applyFont="1" applyFill="1" applyBorder="1" applyAlignment="1">
      <alignment horizontal="left"/>
    </xf>
    <xf numFmtId="0" fontId="53" fillId="0" borderId="11" xfId="0" applyFont="1" applyFill="1" applyBorder="1"/>
    <xf numFmtId="0" fontId="52" fillId="0" borderId="11" xfId="0" applyFont="1" applyFill="1" applyBorder="1" applyAlignment="1">
      <alignment horizontal="left"/>
    </xf>
    <xf numFmtId="0" fontId="54" fillId="0" borderId="3" xfId="4" applyFont="1" applyFill="1" applyBorder="1" applyAlignment="1">
      <alignment horizontal="left"/>
    </xf>
    <xf numFmtId="0" fontId="55" fillId="0" borderId="3" xfId="0" applyFont="1" applyFill="1" applyBorder="1"/>
    <xf numFmtId="0" fontId="52" fillId="0" borderId="3" xfId="4" applyFont="1" applyFill="1" applyBorder="1" applyAlignment="1">
      <alignment horizontal="left"/>
    </xf>
    <xf numFmtId="0" fontId="53" fillId="0" borderId="3" xfId="0" applyFont="1" applyFill="1" applyBorder="1"/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2" fillId="17" borderId="3" xfId="4" applyFont="1" applyFill="1" applyBorder="1" applyAlignment="1">
      <alignment horizontal="left"/>
    </xf>
    <xf numFmtId="0" fontId="29" fillId="17" borderId="3" xfId="4" applyFont="1" applyFill="1" applyBorder="1" applyAlignment="1">
      <alignment horizontal="left"/>
    </xf>
    <xf numFmtId="0" fontId="28" fillId="17" borderId="3" xfId="4" applyFont="1" applyFill="1" applyBorder="1" applyAlignment="1">
      <alignment horizontal="left"/>
    </xf>
    <xf numFmtId="0" fontId="27" fillId="17" borderId="3" xfId="4" applyFont="1" applyFill="1" applyBorder="1" applyAlignment="1">
      <alignment horizontal="left"/>
    </xf>
    <xf numFmtId="0" fontId="29" fillId="17" borderId="3" xfId="4" applyFont="1" applyFill="1" applyBorder="1" applyAlignment="1">
      <alignment horizontal="left"/>
    </xf>
    <xf numFmtId="0" fontId="28" fillId="17" borderId="3" xfId="4" applyFont="1" applyFill="1" applyBorder="1" applyAlignment="1">
      <alignment horizontal="left"/>
    </xf>
    <xf numFmtId="0" fontId="27" fillId="17" borderId="3" xfId="4" applyFont="1" applyFill="1" applyBorder="1" applyAlignment="1">
      <alignment horizontal="left"/>
    </xf>
    <xf numFmtId="0" fontId="56" fillId="50" borderId="7" xfId="0" applyFont="1" applyFill="1" applyBorder="1" applyAlignment="1">
      <alignment vertical="center"/>
    </xf>
    <xf numFmtId="0" fontId="28" fillId="0" borderId="3" xfId="0" applyFont="1" applyBorder="1"/>
    <xf numFmtId="0" fontId="29" fillId="50" borderId="11" xfId="0" applyFont="1" applyFill="1" applyBorder="1" applyAlignment="1">
      <alignment horizontal="left"/>
    </xf>
    <xf numFmtId="0" fontId="5" fillId="50" borderId="11" xfId="0" applyFont="1" applyFill="1" applyBorder="1"/>
    <xf numFmtId="1" fontId="5" fillId="51" borderId="1" xfId="0" applyNumberFormat="1" applyFont="1" applyFill="1" applyBorder="1" applyAlignment="1">
      <alignment horizontal="center" vertical="center"/>
    </xf>
    <xf numFmtId="1" fontId="5" fillId="52" borderId="1" xfId="0" applyNumberFormat="1" applyFont="1" applyFill="1" applyBorder="1" applyAlignment="1">
      <alignment horizontal="center" vertical="center"/>
    </xf>
    <xf numFmtId="1" fontId="5" fillId="15" borderId="1" xfId="0" applyNumberFormat="1" applyFont="1" applyFill="1" applyBorder="1" applyAlignment="1">
      <alignment horizontal="center" vertical="center"/>
    </xf>
    <xf numFmtId="1" fontId="5" fillId="11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29" fillId="17" borderId="7" xfId="4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28" fillId="6" borderId="3" xfId="0" applyFont="1" applyFill="1" applyBorder="1"/>
    <xf numFmtId="0" fontId="28" fillId="6" borderId="11" xfId="4" applyFont="1" applyFill="1" applyBorder="1" applyAlignment="1">
      <alignment horizontal="left"/>
    </xf>
    <xf numFmtId="0" fontId="28" fillId="6" borderId="3" xfId="4" applyFont="1" applyFill="1" applyBorder="1" applyAlignment="1">
      <alignment horizontal="left"/>
    </xf>
    <xf numFmtId="0" fontId="28" fillId="6" borderId="3" xfId="0" applyFont="1" applyFill="1" applyBorder="1" applyAlignment="1">
      <alignment horizontal="left"/>
    </xf>
    <xf numFmtId="0" fontId="49" fillId="6" borderId="11" xfId="0" applyFont="1" applyFill="1" applyBorder="1"/>
    <xf numFmtId="0" fontId="57" fillId="6" borderId="3" xfId="4" applyFont="1" applyFill="1" applyBorder="1" applyAlignment="1">
      <alignment horizontal="left"/>
    </xf>
    <xf numFmtId="0" fontId="58" fillId="6" borderId="3" xfId="0" applyFont="1" applyFill="1" applyBorder="1"/>
    <xf numFmtId="0" fontId="49" fillId="6" borderId="3" xfId="0" applyFont="1" applyFill="1" applyBorder="1"/>
    <xf numFmtId="0" fontId="52" fillId="6" borderId="11" xfId="4" applyFont="1" applyFill="1" applyBorder="1" applyAlignment="1">
      <alignment horizontal="left"/>
    </xf>
    <xf numFmtId="0" fontId="54" fillId="6" borderId="3" xfId="4" applyFont="1" applyFill="1" applyBorder="1" applyAlignment="1">
      <alignment horizontal="left"/>
    </xf>
    <xf numFmtId="0" fontId="52" fillId="6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9" fillId="6" borderId="11" xfId="0" applyFont="1" applyFill="1" applyBorder="1" applyAlignment="1">
      <alignment horizontal="left"/>
    </xf>
    <xf numFmtId="0" fontId="29" fillId="6" borderId="3" xfId="4" applyFont="1" applyFill="1" applyBorder="1" applyAlignment="1">
      <alignment horizontal="left"/>
    </xf>
    <xf numFmtId="0" fontId="53" fillId="6" borderId="11" xfId="0" applyFont="1" applyFill="1" applyBorder="1"/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43" fontId="12" fillId="6" borderId="1" xfId="1" applyNumberFormat="1" applyFont="1" applyFill="1" applyBorder="1" applyAlignment="1">
      <alignment horizontal="center" vertical="center"/>
    </xf>
    <xf numFmtId="166" fontId="12" fillId="6" borderId="1" xfId="1" applyNumberFormat="1" applyFont="1" applyFill="1" applyBorder="1" applyAlignment="1">
      <alignment horizontal="center" vertical="center"/>
    </xf>
    <xf numFmtId="2" fontId="22" fillId="6" borderId="1" xfId="0" applyNumberFormat="1" applyFont="1" applyFill="1" applyBorder="1" applyAlignment="1">
      <alignment horizontal="center" vertical="center"/>
    </xf>
    <xf numFmtId="1" fontId="23" fillId="6" borderId="1" xfId="0" applyNumberFormat="1" applyFont="1" applyFill="1" applyBorder="1" applyAlignment="1"/>
    <xf numFmtId="167" fontId="5" fillId="6" borderId="1" xfId="0" applyNumberFormat="1" applyFont="1" applyFill="1" applyBorder="1" applyAlignment="1">
      <alignment horizontal="center" vertical="center"/>
    </xf>
    <xf numFmtId="2" fontId="12" fillId="6" borderId="1" xfId="0" applyNumberFormat="1" applyFont="1" applyFill="1" applyBorder="1" applyAlignment="1">
      <alignment horizontal="center" vertical="center"/>
    </xf>
    <xf numFmtId="166" fontId="22" fillId="6" borderId="1" xfId="1" applyNumberFormat="1" applyFont="1" applyFill="1" applyBorder="1" applyAlignment="1">
      <alignment horizontal="center" vertical="center"/>
    </xf>
    <xf numFmtId="0" fontId="29" fillId="49" borderId="3" xfId="4" applyFont="1" applyFill="1" applyBorder="1" applyAlignment="1">
      <alignment horizontal="left"/>
    </xf>
    <xf numFmtId="0" fontId="1" fillId="49" borderId="3" xfId="0" applyFont="1" applyFill="1" applyBorder="1"/>
    <xf numFmtId="0" fontId="29" fillId="49" borderId="11" xfId="4" applyFont="1" applyFill="1" applyBorder="1" applyAlignment="1">
      <alignment horizontal="left"/>
    </xf>
    <xf numFmtId="0" fontId="1" fillId="17" borderId="3" xfId="0" applyFont="1" applyFill="1" applyBorder="1"/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1" fontId="51" fillId="6" borderId="3" xfId="0" applyNumberFormat="1" applyFont="1" applyFill="1" applyBorder="1" applyAlignment="1">
      <alignment horizontal="center"/>
    </xf>
    <xf numFmtId="1" fontId="22" fillId="16" borderId="1" xfId="0" applyNumberFormat="1" applyFont="1" applyFill="1" applyBorder="1" applyAlignment="1"/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9" fillId="17" borderId="3" xfId="4" applyFont="1" applyFill="1" applyBorder="1" applyAlignment="1">
      <alignment horizontal="left"/>
    </xf>
    <xf numFmtId="0" fontId="3" fillId="17" borderId="3" xfId="0" applyFont="1" applyFill="1" applyBorder="1"/>
    <xf numFmtId="0" fontId="59" fillId="17" borderId="11" xfId="4" applyFont="1" applyFill="1" applyBorder="1" applyAlignment="1">
      <alignment horizontal="left"/>
    </xf>
    <xf numFmtId="0" fontId="59" fillId="53" borderId="3" xfId="4" applyFont="1" applyFill="1" applyBorder="1" applyAlignment="1">
      <alignment horizontal="left"/>
    </xf>
    <xf numFmtId="0" fontId="3" fillId="53" borderId="3" xfId="0" applyFont="1" applyFill="1" applyBorder="1"/>
    <xf numFmtId="0" fontId="59" fillId="15" borderId="3" xfId="4" applyFont="1" applyFill="1" applyBorder="1" applyAlignment="1">
      <alignment horizontal="left"/>
    </xf>
    <xf numFmtId="0" fontId="3" fillId="15" borderId="3" xfId="0" applyFont="1" applyFill="1" applyBorder="1"/>
    <xf numFmtId="0" fontId="59" fillId="15" borderId="11" xfId="4" applyFont="1" applyFill="1" applyBorder="1" applyAlignment="1">
      <alignment horizontal="left"/>
    </xf>
    <xf numFmtId="0" fontId="29" fillId="15" borderId="3" xfId="4" applyFont="1" applyFill="1" applyBorder="1" applyAlignment="1">
      <alignment horizontal="left"/>
    </xf>
    <xf numFmtId="0" fontId="28" fillId="15" borderId="3" xfId="4" applyFont="1" applyFill="1" applyBorder="1" applyAlignment="1">
      <alignment horizontal="left"/>
    </xf>
    <xf numFmtId="0" fontId="0" fillId="53" borderId="0" xfId="0" applyFill="1"/>
    <xf numFmtId="0" fontId="5" fillId="17" borderId="11" xfId="0" applyFont="1" applyFill="1" applyBorder="1"/>
    <xf numFmtId="0" fontId="56" fillId="6" borderId="7" xfId="0" applyFont="1" applyFill="1" applyBorder="1" applyAlignment="1">
      <alignment vertical="center"/>
    </xf>
    <xf numFmtId="0" fontId="5" fillId="6" borderId="11" xfId="0" applyFont="1" applyFill="1" applyBorder="1"/>
    <xf numFmtId="0" fontId="25" fillId="6" borderId="0" xfId="0" applyFont="1" applyFill="1" applyBorder="1" applyAlignment="1"/>
    <xf numFmtId="0" fontId="28" fillId="50" borderId="11" xfId="4" applyFont="1" applyFill="1" applyBorder="1" applyAlignment="1">
      <alignment horizontal="left"/>
    </xf>
    <xf numFmtId="0" fontId="25" fillId="50" borderId="0" xfId="0" applyFont="1" applyFill="1" applyBorder="1" applyAlignment="1"/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57" fillId="17" borderId="3" xfId="4" applyFont="1" applyFill="1" applyBorder="1" applyAlignment="1">
      <alignment horizontal="left"/>
    </xf>
    <xf numFmtId="0" fontId="58" fillId="17" borderId="3" xfId="0" applyFont="1" applyFill="1" applyBorder="1"/>
    <xf numFmtId="0" fontId="57" fillId="17" borderId="11" xfId="4" applyFont="1" applyFill="1" applyBorder="1" applyAlignment="1">
      <alignment horizontal="left"/>
    </xf>
    <xf numFmtId="0" fontId="57" fillId="6" borderId="11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3" xfId="0" applyFont="1" applyFill="1" applyBorder="1" applyAlignment="1">
      <alignment horizontal="center" vertical="center"/>
    </xf>
    <xf numFmtId="0" fontId="12" fillId="13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5" fillId="5" borderId="2" xfId="2" applyNumberFormat="1" applyFont="1" applyFill="1" applyBorder="1" applyAlignment="1">
      <alignment horizontal="center" vertical="center" wrapText="1"/>
    </xf>
    <xf numFmtId="0" fontId="5" fillId="5" borderId="4" xfId="2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6" fillId="6" borderId="5" xfId="3" quotePrefix="1" applyFill="1" applyBorder="1" applyAlignment="1">
      <alignment horizontal="center" vertical="center" wrapText="1"/>
    </xf>
    <xf numFmtId="0" fontId="16" fillId="6" borderId="9" xfId="3" quotePrefix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5" fillId="5" borderId="2" xfId="0" applyNumberFormat="1" applyFont="1" applyFill="1" applyBorder="1" applyAlignment="1">
      <alignment horizontal="center" vertical="center"/>
    </xf>
    <xf numFmtId="0" fontId="15" fillId="5" borderId="4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</cellXfs>
  <cellStyles count="5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51"/>
    <cellStyle name="Comma 3" xfId="53"/>
    <cellStyle name="Comma 3 2" xfId="55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50"/>
    <cellStyle name="Normal 2 2" xfId="48"/>
    <cellStyle name="Normal 2 3" xfId="45"/>
    <cellStyle name="Normal 2 4" xfId="52"/>
    <cellStyle name="Normal 2_JUNE 16-22" xfId="47"/>
    <cellStyle name="Normal 3" xfId="4"/>
    <cellStyle name="Normal 4" xfId="54"/>
    <cellStyle name="Normal 4 2" xfId="56"/>
    <cellStyle name="Normal 5" xfId="46"/>
    <cellStyle name="Note 2" xfId="49"/>
    <cellStyle name="Output" xfId="14" builtinId="21" customBuiltin="1"/>
    <cellStyle name="Percent" xfId="2" builtinId="5"/>
    <cellStyle name="Title" xfId="5" builtinId="15" customBuiltin="1"/>
    <cellStyle name="Total" xfId="20" builtinId="25" customBuiltin="1"/>
    <cellStyle name="Warning Text" xfId="18" builtinId="11" customBuiltin="1"/>
  </cellStyles>
  <dxfs count="6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FF00"/>
      <color rgb="FF0000FF"/>
      <color rgb="FFF2DC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le\9.VILLAMOR%20DAILY%20DATA%20-%20SEPT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 1"/>
      <sheetName val="SEPT 2"/>
      <sheetName val="SEPT 3"/>
      <sheetName val="SEPT 4"/>
      <sheetName val="SEPT 5"/>
      <sheetName val="SEPT 6"/>
      <sheetName val="SEPT 7"/>
      <sheetName val="SEPT 8"/>
      <sheetName val="SEPT 9"/>
      <sheetName val="SEPT 10"/>
      <sheetName val="SEPT 11"/>
      <sheetName val="SEPT 12"/>
      <sheetName val="SEPT 13"/>
      <sheetName val="SEPT 14"/>
      <sheetName val="SEPT 15"/>
      <sheetName val="SEPT 16"/>
      <sheetName val="SEPT 17"/>
      <sheetName val="SEPT 18"/>
      <sheetName val="SEPT 19"/>
      <sheetName val="SEPT 20"/>
      <sheetName val="SEPT 21"/>
      <sheetName val="SEPT 22"/>
      <sheetName val="SEPT 23"/>
      <sheetName val="SEPT 24"/>
      <sheetName val="SEPT 25"/>
      <sheetName val="SEPT 26"/>
      <sheetName val="SEPT 27"/>
      <sheetName val="SEPT 28"/>
      <sheetName val="SEPT 29"/>
      <sheetName val="SEPT 3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>
        <row r="34">
          <cell r="Q34">
            <v>19477894</v>
          </cell>
          <cell r="AG34">
            <v>50547078</v>
          </cell>
          <cell r="AP34">
            <v>11297673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6"/>
  <sheetViews>
    <sheetView topLeftCell="A7" zoomScaleNormal="100" workbookViewId="0">
      <selection activeCell="AQ33" sqref="AQ33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138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126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126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136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139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39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42644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26538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137" t="s">
        <v>51</v>
      </c>
      <c r="V9" s="137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135" t="s">
        <v>55</v>
      </c>
      <c r="AG9" s="135" t="s">
        <v>56</v>
      </c>
      <c r="AH9" s="259" t="s">
        <v>57</v>
      </c>
      <c r="AI9" s="274" t="s">
        <v>58</v>
      </c>
      <c r="AJ9" s="137" t="s">
        <v>59</v>
      </c>
      <c r="AK9" s="137" t="s">
        <v>60</v>
      </c>
      <c r="AL9" s="137" t="s">
        <v>61</v>
      </c>
      <c r="AM9" s="137" t="s">
        <v>62</v>
      </c>
      <c r="AN9" s="137" t="s">
        <v>63</v>
      </c>
      <c r="AO9" s="137" t="s">
        <v>64</v>
      </c>
      <c r="AP9" s="137" t="s">
        <v>65</v>
      </c>
      <c r="AQ9" s="276" t="s">
        <v>66</v>
      </c>
      <c r="AR9" s="137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37" t="s">
        <v>72</v>
      </c>
      <c r="C10" s="137" t="s">
        <v>73</v>
      </c>
      <c r="D10" s="137" t="s">
        <v>74</v>
      </c>
      <c r="E10" s="137" t="s">
        <v>75</v>
      </c>
      <c r="F10" s="137" t="s">
        <v>74</v>
      </c>
      <c r="G10" s="137" t="s">
        <v>75</v>
      </c>
      <c r="H10" s="285"/>
      <c r="I10" s="137" t="s">
        <v>75</v>
      </c>
      <c r="J10" s="137" t="s">
        <v>75</v>
      </c>
      <c r="K10" s="137" t="s">
        <v>75</v>
      </c>
      <c r="L10" s="28" t="s">
        <v>29</v>
      </c>
      <c r="M10" s="288"/>
      <c r="N10" s="28" t="s">
        <v>29</v>
      </c>
      <c r="O10" s="277"/>
      <c r="P10" s="277"/>
      <c r="Q10" s="1">
        <f>'[1]SEPT 30'!Q34</f>
        <v>19477894</v>
      </c>
      <c r="R10" s="267"/>
      <c r="S10" s="268"/>
      <c r="T10" s="269"/>
      <c r="U10" s="137" t="s">
        <v>75</v>
      </c>
      <c r="V10" s="137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'[1]SEPT 30'!$AG$34</f>
        <v>50547078</v>
      </c>
      <c r="AH10" s="259"/>
      <c r="AI10" s="275"/>
      <c r="AJ10" s="137" t="s">
        <v>84</v>
      </c>
      <c r="AK10" s="137" t="s">
        <v>84</v>
      </c>
      <c r="AL10" s="137" t="s">
        <v>84</v>
      </c>
      <c r="AM10" s="137" t="s">
        <v>84</v>
      </c>
      <c r="AN10" s="137" t="s">
        <v>84</v>
      </c>
      <c r="AO10" s="137" t="s">
        <v>84</v>
      </c>
      <c r="AP10" s="1">
        <f>'[1]SEPT 30'!$AP$34</f>
        <v>11297673</v>
      </c>
      <c r="AQ10" s="277"/>
      <c r="AR10" s="138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129</v>
      </c>
      <c r="P11" s="108">
        <v>105</v>
      </c>
      <c r="Q11" s="108">
        <v>19482478</v>
      </c>
      <c r="R11" s="46">
        <f>IF(ISBLANK(Q11),"-",Q11-Q10)</f>
        <v>4584</v>
      </c>
      <c r="S11" s="47">
        <f>R11*24/1000</f>
        <v>110.01600000000001</v>
      </c>
      <c r="T11" s="47">
        <f>R11/1000</f>
        <v>4.5839999999999996</v>
      </c>
      <c r="U11" s="109">
        <v>5.7</v>
      </c>
      <c r="V11" s="109">
        <f t="shared" ref="V11:V34" si="1">U11</f>
        <v>5.7</v>
      </c>
      <c r="W11" s="110" t="s">
        <v>129</v>
      </c>
      <c r="X11" s="112">
        <v>0</v>
      </c>
      <c r="Y11" s="112">
        <v>0</v>
      </c>
      <c r="Z11" s="112">
        <v>1136</v>
      </c>
      <c r="AA11" s="112">
        <v>1185</v>
      </c>
      <c r="AB11" s="112">
        <v>1137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50548086</v>
      </c>
      <c r="AH11" s="49">
        <f>IF(ISBLANK(AG11),"-",AG11-AG10)</f>
        <v>1008</v>
      </c>
      <c r="AI11" s="50">
        <f>AH11/T11</f>
        <v>219.8952879581152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11298528</v>
      </c>
      <c r="AQ11" s="112">
        <f t="shared" ref="AQ11:AQ34" si="2">AP11-AP10</f>
        <v>855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116</v>
      </c>
      <c r="P12" s="108">
        <v>102</v>
      </c>
      <c r="Q12" s="108">
        <v>19486832</v>
      </c>
      <c r="R12" s="46">
        <f t="shared" ref="R12:R34" si="5">IF(ISBLANK(Q12),"-",Q12-Q11)</f>
        <v>4354</v>
      </c>
      <c r="S12" s="47">
        <f t="shared" ref="S12:S34" si="6">R12*24/1000</f>
        <v>104.496</v>
      </c>
      <c r="T12" s="47">
        <f t="shared" ref="T12:T34" si="7">R12/1000</f>
        <v>4.3540000000000001</v>
      </c>
      <c r="U12" s="109">
        <v>6.7</v>
      </c>
      <c r="V12" s="109">
        <f t="shared" si="1"/>
        <v>6.7</v>
      </c>
      <c r="W12" s="110" t="s">
        <v>129</v>
      </c>
      <c r="X12" s="112">
        <v>0</v>
      </c>
      <c r="Y12" s="112">
        <v>0</v>
      </c>
      <c r="Z12" s="112">
        <v>1107</v>
      </c>
      <c r="AA12" s="112">
        <v>1185</v>
      </c>
      <c r="AB12" s="112">
        <v>1107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50548986</v>
      </c>
      <c r="AH12" s="49">
        <f>IF(ISBLANK(AG12),"-",AG12-AG11)</f>
        <v>900</v>
      </c>
      <c r="AI12" s="50">
        <f t="shared" ref="AI12:AI34" si="8">AH12/T12</f>
        <v>206.70647680293982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11299388</v>
      </c>
      <c r="AQ12" s="112">
        <f t="shared" si="2"/>
        <v>860</v>
      </c>
      <c r="AR12" s="115">
        <v>1.1200000000000001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7</v>
      </c>
      <c r="E13" s="41">
        <f t="shared" si="0"/>
        <v>4.9295774647887329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113</v>
      </c>
      <c r="P13" s="108">
        <v>101</v>
      </c>
      <c r="Q13" s="108">
        <v>19491172</v>
      </c>
      <c r="R13" s="46">
        <f t="shared" si="5"/>
        <v>4340</v>
      </c>
      <c r="S13" s="47">
        <f t="shared" si="6"/>
        <v>104.16</v>
      </c>
      <c r="T13" s="47">
        <f t="shared" si="7"/>
        <v>4.34</v>
      </c>
      <c r="U13" s="109">
        <v>7.5</v>
      </c>
      <c r="V13" s="109">
        <f t="shared" si="1"/>
        <v>7.5</v>
      </c>
      <c r="W13" s="110" t="s">
        <v>129</v>
      </c>
      <c r="X13" s="112">
        <v>0</v>
      </c>
      <c r="Y13" s="112">
        <v>0</v>
      </c>
      <c r="Z13" s="112">
        <v>1107</v>
      </c>
      <c r="AA13" s="112">
        <v>1185</v>
      </c>
      <c r="AB13" s="112">
        <v>1106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50549888</v>
      </c>
      <c r="AH13" s="49">
        <f>IF(ISBLANK(AG13),"-",AG13-AG12)</f>
        <v>902</v>
      </c>
      <c r="AI13" s="50">
        <f t="shared" si="8"/>
        <v>207.83410138248848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11300150</v>
      </c>
      <c r="AQ13" s="112">
        <f t="shared" si="2"/>
        <v>762</v>
      </c>
      <c r="AR13" s="51"/>
      <c r="AS13" s="52" t="s">
        <v>113</v>
      </c>
      <c r="AV13" s="39" t="s">
        <v>94</v>
      </c>
      <c r="AW13" s="39" t="s">
        <v>95</v>
      </c>
      <c r="AY13" s="81"/>
    </row>
    <row r="14" spans="2:51" x14ac:dyDescent="0.25">
      <c r="B14" s="40">
        <v>2.125</v>
      </c>
      <c r="C14" s="40">
        <v>0.16666666666666699</v>
      </c>
      <c r="D14" s="107">
        <v>7</v>
      </c>
      <c r="E14" s="41">
        <f t="shared" si="0"/>
        <v>4.9295774647887329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112</v>
      </c>
      <c r="P14" s="108">
        <v>104</v>
      </c>
      <c r="Q14" s="108">
        <v>19495244</v>
      </c>
      <c r="R14" s="46">
        <f t="shared" si="5"/>
        <v>4072</v>
      </c>
      <c r="S14" s="47">
        <f t="shared" si="6"/>
        <v>97.727999999999994</v>
      </c>
      <c r="T14" s="47">
        <f t="shared" si="7"/>
        <v>4.0720000000000001</v>
      </c>
      <c r="U14" s="109">
        <v>9.5</v>
      </c>
      <c r="V14" s="109">
        <f t="shared" si="1"/>
        <v>9.5</v>
      </c>
      <c r="W14" s="110" t="s">
        <v>129</v>
      </c>
      <c r="X14" s="112">
        <v>0</v>
      </c>
      <c r="Y14" s="112">
        <v>0</v>
      </c>
      <c r="Z14" s="112">
        <v>1107</v>
      </c>
      <c r="AA14" s="112">
        <v>1185</v>
      </c>
      <c r="AB14" s="112">
        <v>1107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50550822</v>
      </c>
      <c r="AH14" s="49">
        <f t="shared" ref="AH14:AH34" si="9">IF(ISBLANK(AG14),"-",AG14-AG13)</f>
        <v>934</v>
      </c>
      <c r="AI14" s="50">
        <f t="shared" si="8"/>
        <v>229.37131630648329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11300363</v>
      </c>
      <c r="AQ14" s="112">
        <f t="shared" si="2"/>
        <v>213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x14ac:dyDescent="0.25">
      <c r="B15" s="40">
        <v>2.1666666666666701</v>
      </c>
      <c r="C15" s="40">
        <v>0.20833333333333301</v>
      </c>
      <c r="D15" s="107">
        <v>7</v>
      </c>
      <c r="E15" s="41">
        <f t="shared" si="0"/>
        <v>4.9295774647887329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116</v>
      </c>
      <c r="P15" s="108">
        <v>114</v>
      </c>
      <c r="Q15" s="108">
        <v>19499326</v>
      </c>
      <c r="R15" s="46">
        <f t="shared" si="5"/>
        <v>4082</v>
      </c>
      <c r="S15" s="47">
        <f t="shared" si="6"/>
        <v>97.968000000000004</v>
      </c>
      <c r="T15" s="47">
        <f t="shared" si="7"/>
        <v>4.0819999999999999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1096</v>
      </c>
      <c r="AA15" s="112">
        <v>1185</v>
      </c>
      <c r="AB15" s="112">
        <v>1096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50551746</v>
      </c>
      <c r="AH15" s="49">
        <f t="shared" si="9"/>
        <v>924</v>
      </c>
      <c r="AI15" s="50">
        <f t="shared" si="8"/>
        <v>226.35962763351299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11300363</v>
      </c>
      <c r="AQ15" s="112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5"/>
    </row>
    <row r="16" spans="2:51" x14ac:dyDescent="0.25">
      <c r="B16" s="40">
        <v>2.2083333333333299</v>
      </c>
      <c r="C16" s="40">
        <v>0.25</v>
      </c>
      <c r="D16" s="107">
        <v>7</v>
      </c>
      <c r="E16" s="41">
        <f t="shared" si="0"/>
        <v>4.9295774647887329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135</v>
      </c>
      <c r="P16" s="108">
        <v>132</v>
      </c>
      <c r="Q16" s="108">
        <v>19504941</v>
      </c>
      <c r="R16" s="46">
        <f t="shared" si="5"/>
        <v>5615</v>
      </c>
      <c r="S16" s="47">
        <f t="shared" si="6"/>
        <v>134.76</v>
      </c>
      <c r="T16" s="47">
        <f t="shared" si="7"/>
        <v>5.6150000000000002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1147</v>
      </c>
      <c r="AA16" s="112">
        <v>1185</v>
      </c>
      <c r="AB16" s="112">
        <v>1147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50552814</v>
      </c>
      <c r="AH16" s="49">
        <f t="shared" si="9"/>
        <v>1068</v>
      </c>
      <c r="AI16" s="50">
        <f t="shared" si="8"/>
        <v>190.20480854853071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11300363</v>
      </c>
      <c r="AQ16" s="112">
        <f t="shared" si="2"/>
        <v>0</v>
      </c>
      <c r="AR16" s="53">
        <v>1.0900000000000001</v>
      </c>
      <c r="AS16" s="52" t="s">
        <v>101</v>
      </c>
      <c r="AV16" s="39" t="s">
        <v>102</v>
      </c>
      <c r="AW16" s="39" t="s">
        <v>103</v>
      </c>
      <c r="AY16" s="95"/>
    </row>
    <row r="17" spans="1:51" x14ac:dyDescent="0.25">
      <c r="B17" s="40">
        <v>2.25</v>
      </c>
      <c r="C17" s="40">
        <v>0.29166666666666702</v>
      </c>
      <c r="D17" s="107">
        <v>7</v>
      </c>
      <c r="E17" s="41">
        <f t="shared" si="0"/>
        <v>4.9295774647887329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142</v>
      </c>
      <c r="P17" s="108">
        <v>137</v>
      </c>
      <c r="Q17" s="108">
        <v>19510752</v>
      </c>
      <c r="R17" s="46">
        <f t="shared" si="5"/>
        <v>5811</v>
      </c>
      <c r="S17" s="47">
        <f t="shared" si="6"/>
        <v>139.464</v>
      </c>
      <c r="T17" s="47">
        <f t="shared" si="7"/>
        <v>5.8109999999999999</v>
      </c>
      <c r="U17" s="109">
        <v>9.5</v>
      </c>
      <c r="V17" s="109">
        <f t="shared" si="1"/>
        <v>9.5</v>
      </c>
      <c r="W17" s="110" t="s">
        <v>129</v>
      </c>
      <c r="X17" s="112">
        <v>0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50553906</v>
      </c>
      <c r="AH17" s="49">
        <f t="shared" si="9"/>
        <v>1092</v>
      </c>
      <c r="AI17" s="50">
        <f t="shared" si="8"/>
        <v>187.91946308724832</v>
      </c>
      <c r="AJ17" s="96">
        <v>0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11300363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8"/>
    </row>
    <row r="18" spans="1:51" x14ac:dyDescent="0.25">
      <c r="B18" s="40">
        <v>2.2916666666666701</v>
      </c>
      <c r="C18" s="40">
        <v>0.33333333333333298</v>
      </c>
      <c r="D18" s="107">
        <v>7</v>
      </c>
      <c r="E18" s="41">
        <f t="shared" si="0"/>
        <v>4.9295774647887329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142</v>
      </c>
      <c r="P18" s="108">
        <v>136</v>
      </c>
      <c r="Q18" s="108">
        <v>19516676</v>
      </c>
      <c r="R18" s="46">
        <f t="shared" si="5"/>
        <v>5924</v>
      </c>
      <c r="S18" s="47">
        <f t="shared" si="6"/>
        <v>142.17599999999999</v>
      </c>
      <c r="T18" s="47">
        <f t="shared" si="7"/>
        <v>5.9240000000000004</v>
      </c>
      <c r="U18" s="109">
        <v>9.5</v>
      </c>
      <c r="V18" s="109">
        <f t="shared" si="1"/>
        <v>9.5</v>
      </c>
      <c r="W18" s="110" t="s">
        <v>129</v>
      </c>
      <c r="X18" s="112">
        <v>0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50555028</v>
      </c>
      <c r="AH18" s="49">
        <f t="shared" si="9"/>
        <v>1122</v>
      </c>
      <c r="AI18" s="50">
        <f t="shared" si="8"/>
        <v>189.39905469277514</v>
      </c>
      <c r="AJ18" s="96">
        <v>0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11300363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7</v>
      </c>
      <c r="E19" s="41">
        <f t="shared" si="0"/>
        <v>4.9295774647887329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135</v>
      </c>
      <c r="P19" s="108">
        <v>142</v>
      </c>
      <c r="Q19" s="108">
        <v>19522717</v>
      </c>
      <c r="R19" s="46">
        <f t="shared" si="5"/>
        <v>6041</v>
      </c>
      <c r="S19" s="47">
        <f t="shared" si="6"/>
        <v>144.98400000000001</v>
      </c>
      <c r="T19" s="47">
        <f t="shared" si="7"/>
        <v>6.0410000000000004</v>
      </c>
      <c r="U19" s="109">
        <v>9.1999999999999993</v>
      </c>
      <c r="V19" s="109">
        <f t="shared" si="1"/>
        <v>9.1999999999999993</v>
      </c>
      <c r="W19" s="110" t="s">
        <v>137</v>
      </c>
      <c r="X19" s="112">
        <v>1037</v>
      </c>
      <c r="Y19" s="112">
        <v>0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50556187</v>
      </c>
      <c r="AH19" s="49">
        <f t="shared" si="9"/>
        <v>1159</v>
      </c>
      <c r="AI19" s="50">
        <f t="shared" si="8"/>
        <v>191.85565303757656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11300363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7</v>
      </c>
      <c r="E20" s="41">
        <f t="shared" si="0"/>
        <v>4.9295774647887329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132</v>
      </c>
      <c r="P20" s="108">
        <v>140</v>
      </c>
      <c r="Q20" s="108">
        <v>19528967</v>
      </c>
      <c r="R20" s="46">
        <f t="shared" si="5"/>
        <v>6250</v>
      </c>
      <c r="S20" s="47">
        <f t="shared" si="6"/>
        <v>150</v>
      </c>
      <c r="T20" s="47">
        <f t="shared" si="7"/>
        <v>6.25</v>
      </c>
      <c r="U20" s="109">
        <v>8.4</v>
      </c>
      <c r="V20" s="109">
        <f t="shared" si="1"/>
        <v>8.4</v>
      </c>
      <c r="W20" s="110" t="s">
        <v>137</v>
      </c>
      <c r="X20" s="112">
        <v>1037</v>
      </c>
      <c r="Y20" s="112">
        <v>0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50557384</v>
      </c>
      <c r="AH20" s="49">
        <f t="shared" si="9"/>
        <v>1197</v>
      </c>
      <c r="AI20" s="50">
        <f t="shared" si="8"/>
        <v>191.52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11300363</v>
      </c>
      <c r="AQ20" s="112">
        <f t="shared" si="2"/>
        <v>0</v>
      </c>
      <c r="AR20" s="53">
        <v>1.1000000000000001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6</v>
      </c>
      <c r="E21" s="41">
        <f t="shared" si="0"/>
        <v>4.2253521126760569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131</v>
      </c>
      <c r="P21" s="108">
        <v>142</v>
      </c>
      <c r="Q21" s="108">
        <v>19535213</v>
      </c>
      <c r="R21" s="46">
        <f t="shared" si="5"/>
        <v>6246</v>
      </c>
      <c r="S21" s="47">
        <f t="shared" si="6"/>
        <v>149.904</v>
      </c>
      <c r="T21" s="47">
        <f t="shared" si="7"/>
        <v>6.2460000000000004</v>
      </c>
      <c r="U21" s="109">
        <v>7.8</v>
      </c>
      <c r="V21" s="109">
        <f t="shared" si="1"/>
        <v>7.8</v>
      </c>
      <c r="W21" s="110" t="s">
        <v>137</v>
      </c>
      <c r="X21" s="112">
        <v>1047</v>
      </c>
      <c r="Y21" s="112">
        <v>0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50558565</v>
      </c>
      <c r="AH21" s="49">
        <f t="shared" si="9"/>
        <v>1181</v>
      </c>
      <c r="AI21" s="50">
        <f t="shared" si="8"/>
        <v>189.08101184758243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11300363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6</v>
      </c>
      <c r="E22" s="41">
        <f t="shared" si="0"/>
        <v>4.2253521126760569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130</v>
      </c>
      <c r="P22" s="108">
        <v>143</v>
      </c>
      <c r="Q22" s="108">
        <v>19541476</v>
      </c>
      <c r="R22" s="46">
        <f t="shared" si="5"/>
        <v>6263</v>
      </c>
      <c r="S22" s="47">
        <f t="shared" si="6"/>
        <v>150.31200000000001</v>
      </c>
      <c r="T22" s="47">
        <f t="shared" si="7"/>
        <v>6.2629999999999999</v>
      </c>
      <c r="U22" s="109">
        <v>7.1</v>
      </c>
      <c r="V22" s="109">
        <f t="shared" si="1"/>
        <v>7.1</v>
      </c>
      <c r="W22" s="110" t="s">
        <v>137</v>
      </c>
      <c r="X22" s="112">
        <v>1077</v>
      </c>
      <c r="Y22" s="112">
        <v>0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50559862</v>
      </c>
      <c r="AH22" s="49">
        <f t="shared" si="9"/>
        <v>1297</v>
      </c>
      <c r="AI22" s="50">
        <f t="shared" si="8"/>
        <v>207.08925435095003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11300363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131</v>
      </c>
      <c r="P23" s="108">
        <v>144</v>
      </c>
      <c r="Q23" s="108">
        <v>19547610</v>
      </c>
      <c r="R23" s="46">
        <f t="shared" si="5"/>
        <v>6134</v>
      </c>
      <c r="S23" s="47">
        <f t="shared" si="6"/>
        <v>147.21600000000001</v>
      </c>
      <c r="T23" s="47">
        <f t="shared" si="7"/>
        <v>6.1340000000000003</v>
      </c>
      <c r="U23" s="109">
        <v>6.4</v>
      </c>
      <c r="V23" s="109">
        <f t="shared" si="1"/>
        <v>6.4</v>
      </c>
      <c r="W23" s="110" t="s">
        <v>137</v>
      </c>
      <c r="X23" s="112">
        <v>1077</v>
      </c>
      <c r="Y23" s="112">
        <v>0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50561006</v>
      </c>
      <c r="AH23" s="49">
        <f t="shared" si="9"/>
        <v>1144</v>
      </c>
      <c r="AI23" s="50">
        <f t="shared" si="8"/>
        <v>186.50146723182263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11300363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127</v>
      </c>
      <c r="P24" s="108">
        <v>137</v>
      </c>
      <c r="Q24" s="108">
        <v>19553337</v>
      </c>
      <c r="R24" s="46">
        <f t="shared" si="5"/>
        <v>5727</v>
      </c>
      <c r="S24" s="47">
        <f t="shared" si="6"/>
        <v>137.44800000000001</v>
      </c>
      <c r="T24" s="47">
        <f t="shared" si="7"/>
        <v>5.7270000000000003</v>
      </c>
      <c r="U24" s="109">
        <v>5.6</v>
      </c>
      <c r="V24" s="109">
        <f t="shared" si="1"/>
        <v>5.6</v>
      </c>
      <c r="W24" s="110" t="s">
        <v>137</v>
      </c>
      <c r="X24" s="112">
        <v>1077</v>
      </c>
      <c r="Y24" s="112">
        <v>0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50562108</v>
      </c>
      <c r="AH24" s="49">
        <f>IF(ISBLANK(AG24),"-",AG24-AG23)</f>
        <v>1102</v>
      </c>
      <c r="AI24" s="50">
        <f t="shared" si="8"/>
        <v>192.42186135847737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11300363</v>
      </c>
      <c r="AQ24" s="112">
        <f t="shared" si="2"/>
        <v>0</v>
      </c>
      <c r="AR24" s="53">
        <v>1.18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132</v>
      </c>
      <c r="P25" s="108">
        <v>137</v>
      </c>
      <c r="Q25" s="108">
        <v>19559320</v>
      </c>
      <c r="R25" s="46">
        <f t="shared" si="5"/>
        <v>5983</v>
      </c>
      <c r="S25" s="47">
        <f t="shared" si="6"/>
        <v>143.59200000000001</v>
      </c>
      <c r="T25" s="47">
        <f t="shared" si="7"/>
        <v>5.9829999999999997</v>
      </c>
      <c r="U25" s="109">
        <v>5.2</v>
      </c>
      <c r="V25" s="109">
        <f t="shared" si="1"/>
        <v>5.2</v>
      </c>
      <c r="W25" s="110" t="s">
        <v>137</v>
      </c>
      <c r="X25" s="112">
        <v>1027</v>
      </c>
      <c r="Y25" s="112">
        <v>0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50563300</v>
      </c>
      <c r="AH25" s="49">
        <f t="shared" si="9"/>
        <v>1192</v>
      </c>
      <c r="AI25" s="50">
        <f t="shared" si="8"/>
        <v>199.23115493899382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11300363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4</v>
      </c>
      <c r="E26" s="41">
        <f t="shared" si="0"/>
        <v>2.8169014084507045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134</v>
      </c>
      <c r="P26" s="108">
        <v>130</v>
      </c>
      <c r="Q26" s="108">
        <v>19565149</v>
      </c>
      <c r="R26" s="46">
        <f t="shared" si="5"/>
        <v>5829</v>
      </c>
      <c r="S26" s="47">
        <f t="shared" si="6"/>
        <v>139.89599999999999</v>
      </c>
      <c r="T26" s="47">
        <f t="shared" si="7"/>
        <v>5.8289999999999997</v>
      </c>
      <c r="U26" s="109">
        <v>4.7</v>
      </c>
      <c r="V26" s="109">
        <f t="shared" si="1"/>
        <v>4.7</v>
      </c>
      <c r="W26" s="110" t="s">
        <v>137</v>
      </c>
      <c r="X26" s="112">
        <v>1027</v>
      </c>
      <c r="Y26" s="112">
        <v>0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50564476</v>
      </c>
      <c r="AH26" s="49">
        <f t="shared" si="9"/>
        <v>1176</v>
      </c>
      <c r="AI26" s="50">
        <f t="shared" si="8"/>
        <v>201.74987133299024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11300363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4</v>
      </c>
      <c r="E27" s="41">
        <f t="shared" si="0"/>
        <v>2.8169014084507045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134</v>
      </c>
      <c r="P27" s="108">
        <v>130</v>
      </c>
      <c r="Q27" s="108">
        <v>19571296</v>
      </c>
      <c r="R27" s="46">
        <f t="shared" si="5"/>
        <v>6147</v>
      </c>
      <c r="S27" s="47">
        <f t="shared" si="6"/>
        <v>147.52799999999999</v>
      </c>
      <c r="T27" s="47">
        <f t="shared" si="7"/>
        <v>6.1470000000000002</v>
      </c>
      <c r="U27" s="109">
        <v>4.4000000000000004</v>
      </c>
      <c r="V27" s="109">
        <f t="shared" si="1"/>
        <v>4.4000000000000004</v>
      </c>
      <c r="W27" s="110" t="s">
        <v>137</v>
      </c>
      <c r="X27" s="112">
        <v>1016</v>
      </c>
      <c r="Y27" s="112">
        <v>0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50565651</v>
      </c>
      <c r="AH27" s="49">
        <f t="shared" si="9"/>
        <v>1175</v>
      </c>
      <c r="AI27" s="50">
        <f t="shared" si="8"/>
        <v>191.15015454693346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11300363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133</v>
      </c>
      <c r="P28" s="108">
        <v>132</v>
      </c>
      <c r="Q28" s="108">
        <v>19577156</v>
      </c>
      <c r="R28" s="46">
        <f t="shared" si="5"/>
        <v>5860</v>
      </c>
      <c r="S28" s="47">
        <f t="shared" si="6"/>
        <v>140.63999999999999</v>
      </c>
      <c r="T28" s="47">
        <f t="shared" si="7"/>
        <v>5.86</v>
      </c>
      <c r="U28" s="109">
        <v>4</v>
      </c>
      <c r="V28" s="109">
        <f t="shared" si="1"/>
        <v>4</v>
      </c>
      <c r="W28" s="110" t="s">
        <v>137</v>
      </c>
      <c r="X28" s="112">
        <v>1016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50566828</v>
      </c>
      <c r="AH28" s="49">
        <f t="shared" si="9"/>
        <v>1177</v>
      </c>
      <c r="AI28" s="50">
        <f t="shared" si="8"/>
        <v>200.85324232081911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11300363</v>
      </c>
      <c r="AQ28" s="112">
        <f t="shared" si="2"/>
        <v>0</v>
      </c>
      <c r="AR28" s="53">
        <v>1.23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134</v>
      </c>
      <c r="P29" s="108">
        <v>133</v>
      </c>
      <c r="Q29" s="108">
        <v>19582881</v>
      </c>
      <c r="R29" s="46">
        <f t="shared" si="5"/>
        <v>5725</v>
      </c>
      <c r="S29" s="47">
        <f t="shared" si="6"/>
        <v>137.4</v>
      </c>
      <c r="T29" s="47">
        <f t="shared" si="7"/>
        <v>5.7249999999999996</v>
      </c>
      <c r="U29" s="109">
        <v>3.6</v>
      </c>
      <c r="V29" s="109">
        <f t="shared" si="1"/>
        <v>3.6</v>
      </c>
      <c r="W29" s="110" t="s">
        <v>137</v>
      </c>
      <c r="X29" s="112">
        <v>1006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50567977</v>
      </c>
      <c r="AH29" s="49">
        <f t="shared" si="9"/>
        <v>1149</v>
      </c>
      <c r="AI29" s="50">
        <f t="shared" si="8"/>
        <v>200.69868995633189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11300363</v>
      </c>
      <c r="AQ29" s="112">
        <f t="shared" si="2"/>
        <v>0</v>
      </c>
      <c r="AR29" s="51" t="s">
        <v>128</v>
      </c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134</v>
      </c>
      <c r="P30" s="108">
        <v>141</v>
      </c>
      <c r="Q30" s="108">
        <v>19588715</v>
      </c>
      <c r="R30" s="46">
        <f t="shared" si="5"/>
        <v>5834</v>
      </c>
      <c r="S30" s="47">
        <f t="shared" si="6"/>
        <v>140.01599999999999</v>
      </c>
      <c r="T30" s="47">
        <f t="shared" si="7"/>
        <v>5.8339999999999996</v>
      </c>
      <c r="U30" s="109">
        <v>3.4</v>
      </c>
      <c r="V30" s="109">
        <f t="shared" si="1"/>
        <v>3.4</v>
      </c>
      <c r="W30" s="110" t="s">
        <v>137</v>
      </c>
      <c r="X30" s="112">
        <v>1006</v>
      </c>
      <c r="Y30" s="112">
        <v>0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50569141</v>
      </c>
      <c r="AH30" s="49">
        <f t="shared" si="9"/>
        <v>1164</v>
      </c>
      <c r="AI30" s="50">
        <f t="shared" si="8"/>
        <v>199.5200548508742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11300363</v>
      </c>
      <c r="AQ30" s="112">
        <f t="shared" si="2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134</v>
      </c>
      <c r="P31" s="108">
        <v>134</v>
      </c>
      <c r="Q31" s="108">
        <v>19594474</v>
      </c>
      <c r="R31" s="46">
        <f t="shared" si="5"/>
        <v>5759</v>
      </c>
      <c r="S31" s="47">
        <f t="shared" si="6"/>
        <v>138.21600000000001</v>
      </c>
      <c r="T31" s="47">
        <f t="shared" si="7"/>
        <v>5.7590000000000003</v>
      </c>
      <c r="U31" s="109">
        <v>3.1</v>
      </c>
      <c r="V31" s="109">
        <f t="shared" si="1"/>
        <v>3.1</v>
      </c>
      <c r="W31" s="110" t="s">
        <v>137</v>
      </c>
      <c r="X31" s="112">
        <v>1025</v>
      </c>
      <c r="Y31" s="112">
        <v>0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50570321</v>
      </c>
      <c r="AH31" s="49">
        <f t="shared" si="9"/>
        <v>1180</v>
      </c>
      <c r="AI31" s="50">
        <f t="shared" si="8"/>
        <v>204.89668345198817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11300363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4</v>
      </c>
      <c r="E32" s="41">
        <f t="shared" si="0"/>
        <v>2.8169014084507045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134</v>
      </c>
      <c r="P32" s="108">
        <v>121</v>
      </c>
      <c r="Q32" s="108">
        <v>19599959</v>
      </c>
      <c r="R32" s="46">
        <f t="shared" si="5"/>
        <v>5485</v>
      </c>
      <c r="S32" s="47">
        <f t="shared" si="6"/>
        <v>131.63999999999999</v>
      </c>
      <c r="T32" s="47">
        <f t="shared" si="7"/>
        <v>5.4850000000000003</v>
      </c>
      <c r="U32" s="109">
        <v>3</v>
      </c>
      <c r="V32" s="109">
        <f t="shared" si="1"/>
        <v>3</v>
      </c>
      <c r="W32" s="110" t="s">
        <v>129</v>
      </c>
      <c r="X32" s="112">
        <v>0</v>
      </c>
      <c r="Y32" s="112">
        <v>0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50571474</v>
      </c>
      <c r="AH32" s="49">
        <f t="shared" si="9"/>
        <v>1153</v>
      </c>
      <c r="AI32" s="50">
        <f t="shared" si="8"/>
        <v>210.20966271649954</v>
      </c>
      <c r="AJ32" s="96">
        <v>0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11300363</v>
      </c>
      <c r="AQ32" s="112">
        <f t="shared" si="2"/>
        <v>0</v>
      </c>
      <c r="AR32" s="53"/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132</v>
      </c>
      <c r="P33" s="108">
        <v>120</v>
      </c>
      <c r="Q33" s="108">
        <v>19605644</v>
      </c>
      <c r="R33" s="46">
        <f t="shared" si="5"/>
        <v>5685</v>
      </c>
      <c r="S33" s="47">
        <f t="shared" si="6"/>
        <v>136.44</v>
      </c>
      <c r="T33" s="47">
        <f t="shared" si="7"/>
        <v>5.6849999999999996</v>
      </c>
      <c r="U33" s="109">
        <v>3.2</v>
      </c>
      <c r="V33" s="109">
        <f t="shared" si="1"/>
        <v>3.2</v>
      </c>
      <c r="W33" s="110" t="s">
        <v>129</v>
      </c>
      <c r="X33" s="112">
        <v>0</v>
      </c>
      <c r="Y33" s="112">
        <v>0</v>
      </c>
      <c r="Z33" s="112">
        <v>1187</v>
      </c>
      <c r="AA33" s="112">
        <v>1185</v>
      </c>
      <c r="AB33" s="112">
        <v>1187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50572569</v>
      </c>
      <c r="AH33" s="49">
        <f t="shared" si="9"/>
        <v>1095</v>
      </c>
      <c r="AI33" s="50">
        <f t="shared" si="8"/>
        <v>192.61213720316624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11300460</v>
      </c>
      <c r="AQ33" s="112">
        <f t="shared" si="2"/>
        <v>97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134</v>
      </c>
      <c r="P34" s="108">
        <v>120</v>
      </c>
      <c r="Q34" s="108">
        <v>19610681</v>
      </c>
      <c r="R34" s="46">
        <f t="shared" si="5"/>
        <v>5037</v>
      </c>
      <c r="S34" s="47">
        <f t="shared" si="6"/>
        <v>120.88800000000001</v>
      </c>
      <c r="T34" s="47">
        <f t="shared" si="7"/>
        <v>5.0369999999999999</v>
      </c>
      <c r="U34" s="109">
        <v>3.7</v>
      </c>
      <c r="V34" s="109">
        <f t="shared" si="1"/>
        <v>3.7</v>
      </c>
      <c r="W34" s="110" t="s">
        <v>129</v>
      </c>
      <c r="X34" s="112">
        <v>0</v>
      </c>
      <c r="Y34" s="112">
        <v>0</v>
      </c>
      <c r="Z34" s="112">
        <v>1187</v>
      </c>
      <c r="AA34" s="112">
        <v>1185</v>
      </c>
      <c r="AB34" s="112">
        <v>1187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50573616</v>
      </c>
      <c r="AH34" s="49">
        <f t="shared" si="9"/>
        <v>1047</v>
      </c>
      <c r="AI34" s="50">
        <f t="shared" si="8"/>
        <v>207.86182251340082</v>
      </c>
      <c r="AJ34" s="96">
        <v>0</v>
      </c>
      <c r="AK34" s="96">
        <v>0</v>
      </c>
      <c r="AL34" s="96">
        <v>0</v>
      </c>
      <c r="AM34" s="96">
        <v>0</v>
      </c>
      <c r="AN34" s="96">
        <v>0</v>
      </c>
      <c r="AO34" s="96">
        <v>0.3</v>
      </c>
      <c r="AP34" s="112">
        <v>11300956</v>
      </c>
      <c r="AQ34" s="112">
        <f t="shared" si="2"/>
        <v>496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132787</v>
      </c>
      <c r="S35" s="65">
        <f>AVERAGE(S11:S34)</f>
        <v>132.78699999999998</v>
      </c>
      <c r="T35" s="65">
        <f>SUM(T11:T34)</f>
        <v>132.78700000000001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26538</v>
      </c>
      <c r="AH35" s="67">
        <f>SUM(AH11:AH34)</f>
        <v>26538</v>
      </c>
      <c r="AI35" s="68">
        <f>$AH$35/$T35</f>
        <v>199.85390136082597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3283</v>
      </c>
      <c r="AQ35" s="71">
        <f>SUM(AQ11:AQ34)</f>
        <v>3283</v>
      </c>
      <c r="AR35" s="72">
        <f>AVERAGE(AR11:AR34)</f>
        <v>1.1440000000000001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133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134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136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135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4" t="s">
        <v>139</v>
      </c>
      <c r="C46" s="133"/>
      <c r="D46" s="134"/>
      <c r="E46" s="133"/>
      <c r="F46" s="133"/>
      <c r="G46" s="133"/>
      <c r="H46" s="133"/>
      <c r="I46" s="133"/>
      <c r="J46" s="133"/>
      <c r="K46" s="133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L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6" t="s">
        <v>140</v>
      </c>
      <c r="C47" s="128"/>
      <c r="D47" s="129"/>
      <c r="E47" s="128"/>
      <c r="F47" s="128"/>
      <c r="G47" s="128"/>
      <c r="H47" s="128"/>
      <c r="I47" s="128"/>
      <c r="J47" s="128"/>
      <c r="K47" s="128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141</v>
      </c>
      <c r="C48" s="121"/>
      <c r="D48" s="122"/>
      <c r="E48" s="121"/>
      <c r="F48" s="121"/>
      <c r="G48" s="121"/>
      <c r="H48" s="121"/>
      <c r="I48" s="12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142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143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144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4" t="s">
        <v>145</v>
      </c>
      <c r="C52" s="128"/>
      <c r="D52" s="129"/>
      <c r="E52" s="128"/>
      <c r="F52" s="128"/>
      <c r="G52" s="128"/>
      <c r="H52" s="128"/>
      <c r="I52" s="128"/>
      <c r="J52" s="128"/>
      <c r="K52" s="128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6" t="s">
        <v>146</v>
      </c>
      <c r="C53" s="121"/>
      <c r="D53" s="122"/>
      <c r="E53" s="121"/>
      <c r="F53" s="121"/>
      <c r="G53" s="121"/>
      <c r="H53" s="121"/>
      <c r="I53" s="121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4"/>
      <c r="U53" s="124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60" t="s">
        <v>147</v>
      </c>
      <c r="C54" s="121"/>
      <c r="D54" s="122"/>
      <c r="E54" s="121"/>
      <c r="F54" s="121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44"/>
      <c r="C55" s="121"/>
      <c r="D55" s="122"/>
      <c r="E55" s="121"/>
      <c r="F55" s="121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44"/>
      <c r="C56" s="121"/>
      <c r="D56" s="122"/>
      <c r="E56" s="121"/>
      <c r="F56" s="121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4"/>
      <c r="C57" s="121"/>
      <c r="D57" s="122"/>
      <c r="E57" s="121"/>
      <c r="F57" s="121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4"/>
      <c r="C58" s="121"/>
      <c r="D58" s="122"/>
      <c r="E58" s="121"/>
      <c r="F58" s="121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5"/>
      <c r="C59" s="140"/>
      <c r="D59" s="125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3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A61" s="99"/>
      <c r="B61" s="141"/>
      <c r="C61" s="142"/>
      <c r="D61" s="114"/>
      <c r="E61" s="142"/>
      <c r="F61" s="142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2"/>
      <c r="C62" s="142"/>
      <c r="D62" s="114"/>
      <c r="E62" s="142"/>
      <c r="F62" s="142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5"/>
      <c r="U62" s="7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O63" s="12"/>
      <c r="P63" s="97"/>
      <c r="Q63" s="97"/>
      <c r="AS63" s="95"/>
      <c r="AT63" s="95"/>
      <c r="AU63" s="95"/>
      <c r="AV63" s="95"/>
      <c r="AW63" s="95"/>
      <c r="AX63" s="95"/>
      <c r="AY63" s="95"/>
    </row>
    <row r="64" spans="1:51" x14ac:dyDescent="0.25">
      <c r="O64" s="12"/>
      <c r="P64" s="97"/>
      <c r="Q64" s="97"/>
      <c r="AS64" s="95"/>
      <c r="AT64" s="95"/>
      <c r="AU64" s="95"/>
      <c r="AV64" s="95"/>
      <c r="AW64" s="95"/>
      <c r="AX64" s="95"/>
      <c r="AY64" s="95"/>
    </row>
    <row r="65" spans="15:51" x14ac:dyDescent="0.25">
      <c r="O65" s="12"/>
      <c r="P65" s="97"/>
      <c r="Q65" s="97"/>
      <c r="AS65" s="95"/>
      <c r="AT65" s="95"/>
      <c r="AU65" s="95"/>
      <c r="AV65" s="95"/>
      <c r="AW65" s="95"/>
      <c r="AX65" s="95"/>
      <c r="AY65" s="95"/>
    </row>
    <row r="66" spans="15:51" x14ac:dyDescent="0.25"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5:51" x14ac:dyDescent="0.25">
      <c r="O67" s="12"/>
      <c r="P67" s="97"/>
      <c r="Q67" s="97"/>
      <c r="R67" s="97"/>
      <c r="S67" s="97"/>
      <c r="AS67" s="95"/>
      <c r="AT67" s="95"/>
      <c r="AU67" s="95"/>
      <c r="AV67" s="95"/>
      <c r="AW67" s="95"/>
      <c r="AX67" s="95"/>
      <c r="AY67" s="95"/>
    </row>
    <row r="68" spans="15:51" x14ac:dyDescent="0.25">
      <c r="O68" s="12"/>
      <c r="P68" s="97"/>
      <c r="Q68" s="97"/>
      <c r="R68" s="97"/>
      <c r="S68" s="97"/>
      <c r="T68" s="97"/>
      <c r="AS68" s="95"/>
      <c r="AT68" s="95"/>
      <c r="AU68" s="95"/>
      <c r="AV68" s="95"/>
      <c r="AW68" s="95"/>
      <c r="AX68" s="95"/>
      <c r="AY68" s="95"/>
    </row>
    <row r="69" spans="15:51" x14ac:dyDescent="0.25">
      <c r="O69" s="12"/>
      <c r="P69" s="97"/>
      <c r="Q69" s="97"/>
      <c r="R69" s="97"/>
      <c r="S69" s="97"/>
      <c r="T69" s="97"/>
      <c r="AS69" s="95"/>
      <c r="AT69" s="95"/>
      <c r="AU69" s="95"/>
      <c r="AV69" s="95"/>
      <c r="AW69" s="95"/>
      <c r="AX69" s="95"/>
      <c r="AY69" s="95"/>
    </row>
    <row r="70" spans="15:51" x14ac:dyDescent="0.25">
      <c r="O70" s="12"/>
      <c r="P70" s="97"/>
      <c r="T70" s="97"/>
      <c r="AS70" s="95"/>
      <c r="AT70" s="95"/>
      <c r="AU70" s="95"/>
      <c r="AV70" s="95"/>
      <c r="AW70" s="95"/>
      <c r="AX70" s="95"/>
      <c r="AY70" s="95"/>
    </row>
    <row r="71" spans="15:51" x14ac:dyDescent="0.25">
      <c r="O71" s="97"/>
      <c r="Q71" s="97"/>
      <c r="R71" s="97"/>
      <c r="S71" s="97"/>
      <c r="AS71" s="95"/>
      <c r="AT71" s="95"/>
      <c r="AU71" s="95"/>
      <c r="AV71" s="95"/>
      <c r="AW71" s="95"/>
      <c r="AX71" s="95"/>
      <c r="AY71" s="95"/>
    </row>
    <row r="72" spans="15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5:51" x14ac:dyDescent="0.25">
      <c r="O73" s="12"/>
      <c r="P73" s="97"/>
      <c r="Q73" s="97"/>
      <c r="R73" s="97"/>
      <c r="S73" s="97"/>
      <c r="T73" s="97"/>
      <c r="U73" s="97"/>
      <c r="AS73" s="95"/>
      <c r="AT73" s="95"/>
      <c r="AU73" s="95"/>
      <c r="AV73" s="95"/>
      <c r="AW73" s="95"/>
      <c r="AX73" s="95"/>
      <c r="AY73" s="95"/>
    </row>
    <row r="74" spans="15:51" x14ac:dyDescent="0.25">
      <c r="O74" s="12"/>
      <c r="P74" s="97"/>
      <c r="T74" s="97"/>
      <c r="U74" s="97"/>
      <c r="AS74" s="95"/>
      <c r="AT74" s="95"/>
      <c r="AU74" s="95"/>
      <c r="AV74" s="95"/>
      <c r="AW74" s="95"/>
      <c r="AX74" s="95"/>
      <c r="AY74" s="95"/>
    </row>
    <row r="86" spans="45:51" x14ac:dyDescent="0.25">
      <c r="AS86" s="95"/>
      <c r="AT86" s="95"/>
      <c r="AU86" s="95"/>
      <c r="AV86" s="95"/>
      <c r="AW86" s="95"/>
      <c r="AX86" s="95"/>
      <c r="AY86" s="95"/>
    </row>
  </sheetData>
  <protectedRanges>
    <protectedRange sqref="S61:T62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0" name="Range2_2_1_10_1_1_1_2"/>
    <protectedRange sqref="N61:R62" name="Range2_12_1_6_1_1"/>
    <protectedRange sqref="L61:M62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1:K62" name="Range2_2_12_1_4_1_1_1_1_1_1_1_1_1_1_1_1_1_1_1"/>
    <protectedRange sqref="I61:I62" name="Range2_2_12_1_7_1_1_2_2_1_2"/>
    <protectedRange sqref="F61:H62" name="Range2_2_12_1_3_1_2_1_1_1_1_2_1_1_1_1_1_1_1_1_1_1_1"/>
    <protectedRange sqref="E61:E62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" name="Range2_12_5_1_1_1_2_2_1_1_1_1_1_1_1_1_1_1_1_2_1_1_1_2_1_1_1_1_1_1_1_1_1_1_1_1_1_1_1_1_2_1_1_1_1_1_1_1_1_1_2_1_1_3_1_1_1_3_1_1_1_1_1_1_1_1_1_1_1_1_1_1_1_1_1_1_1_1_1_1_2_1_1_1_1_1_1_1_1_1_1_1_2_2_1_2_1_1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9:U59 F60:G60" name="Range2_12_5_1_1_1_2_2_1_1_1_1_1_1_1_1_1_1_1_2_1_1_1_2_1_1_1_1_1_1_1_1_1_1_1_1_1_1_1_1_2_1_1_1_1_1_1_1_1_1_2_1_1_3_1_1_1_3_1_1_1_1_1_1_1_1_1_1_1_1_1_1_1_1_1_1_1_1_1_1_2_1_1_1_1_1_1_1_1_1_1_1_2_2_1_2_1_1_1_1_1_1_1_1_1_1_1_1_1"/>
    <protectedRange sqref="S53:T58" name="Range2_12_5_1_1_2_1_1_1_2_1_1_1_1_1_1_1_1_1_1_1_1_1"/>
    <protectedRange sqref="N53:R58" name="Range2_12_1_6_1_1_2_1_1_1_2_1_1_1_1_1_1_1_1_1_1_1_1_1"/>
    <protectedRange sqref="L53:M58" name="Range2_2_12_1_7_1_1_3_1_1_1_2_1_1_1_1_1_1_1_1_1_1_1_1_1"/>
    <protectedRange sqref="J53:K58" name="Range2_2_12_1_4_1_1_1_1_1_1_1_1_1_1_1_1_1_1_1_2_1_1_1_2_1_1_1_1_1_1_1_1_1_1_1_1_1"/>
    <protectedRange sqref="I53:I58" name="Range2_2_12_1_7_1_1_2_2_1_2_2_1_1_1_2_1_1_1_1_1_1_1_1_1_1_1_1_1"/>
    <protectedRange sqref="G53:H58" name="Range2_2_12_1_3_1_2_1_1_1_1_2_1_1_1_1_1_1_1_1_1_1_1_2_1_1_1_2_1_1_1_1_1_1_1_1_1_1_1_1_1"/>
    <protectedRange sqref="F53:F58" name="Range2_2_12_1_3_1_2_1_1_1_1_2_1_1_1_1_1_1_1_1_1_1_1_2_2_1_1_2_1_1_1_1_1_1_1_1_1_1_1_1_1"/>
    <protectedRange sqref="E53:E58" name="Range2_2_12_1_3_1_2_1_1_1_2_1_1_1_1_3_1_1_1_1_1_1_1_1_1_2_2_1_1_2_1_1_1_1_1_1_1_1_1_1_1_1_1"/>
    <protectedRange sqref="B56:B58" name="Range2_12_5_1_1_1_1_1_2_1_1_1_1_1_1_1_1_1_1_1_1_1_1_1_1_1_1_1_1_2_1_1_1_1_1_1_1_1_1_1_1_1_1_3_1_1_1_2_1_1_1_1_1_1_1_1_1_1_1_1_2_1_1_1_1_1_1_1_1_1_1_1_1_1_1_1_1_1_1_1_1_1_1_1_1_1_1_1_1_3_1_2_1_1_1_2_2_1_2_1_1_1_1_1_1_1_1_1_1_1_1_1_1_1_1_1_1_1"/>
    <protectedRange sqref="B59" name="Range2_12_5_1_1_1_2_2_1_1_1_1_1_1_1_1_1_1_1_2_1_1_1_1_1_1_1_1_1_3_1_3_1_2_1_1_1_1_1_1_1_1_1_1_1_1_1_2_1_1_1_1_1_2_1_1_1_1_1_1_1_1_2_1_1_3_1_1_1_2_1_1_1_1_1_1_1_1_1_1_1_1_1_1_1_1_1_2_1_1_1_1_1_1_1_1_1_1_1_1_1_1_1_1_1_1_1_2_3_1_2_1_1_1_2_2_1_1_2_1_1_1_1__3"/>
    <protectedRange sqref="B60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620" priority="25" operator="containsText" text="N/A">
      <formula>NOT(ISERROR(SEARCH("N/A",X11)))</formula>
    </cfRule>
    <cfRule type="cellIs" dxfId="619" priority="39" operator="equal">
      <formula>0</formula>
    </cfRule>
  </conditionalFormatting>
  <conditionalFormatting sqref="AC11:AE34 X11:Y34 AA11:AA34">
    <cfRule type="cellIs" dxfId="618" priority="38" operator="greaterThanOrEqual">
      <formula>1185</formula>
    </cfRule>
  </conditionalFormatting>
  <conditionalFormatting sqref="AC11:AE34 X11:Y34 AA11:AA34">
    <cfRule type="cellIs" dxfId="617" priority="37" operator="between">
      <formula>0.1</formula>
      <formula>1184</formula>
    </cfRule>
  </conditionalFormatting>
  <conditionalFormatting sqref="X8">
    <cfRule type="cellIs" dxfId="616" priority="36" operator="equal">
      <formula>0</formula>
    </cfRule>
  </conditionalFormatting>
  <conditionalFormatting sqref="X8">
    <cfRule type="cellIs" dxfId="615" priority="35" operator="greaterThan">
      <formula>1179</formula>
    </cfRule>
  </conditionalFormatting>
  <conditionalFormatting sqref="X8">
    <cfRule type="cellIs" dxfId="614" priority="34" operator="greaterThan">
      <formula>99</formula>
    </cfRule>
  </conditionalFormatting>
  <conditionalFormatting sqref="X8">
    <cfRule type="cellIs" dxfId="613" priority="33" operator="greaterThan">
      <formula>0.99</formula>
    </cfRule>
  </conditionalFormatting>
  <conditionalFormatting sqref="AB8">
    <cfRule type="cellIs" dxfId="612" priority="32" operator="equal">
      <formula>0</formula>
    </cfRule>
  </conditionalFormatting>
  <conditionalFormatting sqref="AB8">
    <cfRule type="cellIs" dxfId="611" priority="31" operator="greaterThan">
      <formula>1179</formula>
    </cfRule>
  </conditionalFormatting>
  <conditionalFormatting sqref="AB8">
    <cfRule type="cellIs" dxfId="610" priority="30" operator="greaterThan">
      <formula>99</formula>
    </cfRule>
  </conditionalFormatting>
  <conditionalFormatting sqref="AB8">
    <cfRule type="cellIs" dxfId="609" priority="29" operator="greaterThan">
      <formula>0.99</formula>
    </cfRule>
  </conditionalFormatting>
  <conditionalFormatting sqref="AI11:AI34">
    <cfRule type="cellIs" dxfId="608" priority="28" operator="greaterThan">
      <formula>$AI$8</formula>
    </cfRule>
  </conditionalFormatting>
  <conditionalFormatting sqref="AH11:AH34">
    <cfRule type="cellIs" dxfId="607" priority="26" operator="greaterThan">
      <formula>$AH$8</formula>
    </cfRule>
    <cfRule type="cellIs" dxfId="606" priority="27" operator="greaterThan">
      <formula>$AH$8</formula>
    </cfRule>
  </conditionalFormatting>
  <conditionalFormatting sqref="AB11:AB34">
    <cfRule type="containsText" dxfId="605" priority="21" operator="containsText" text="N/A">
      <formula>NOT(ISERROR(SEARCH("N/A",AB11)))</formula>
    </cfRule>
    <cfRule type="cellIs" dxfId="604" priority="24" operator="equal">
      <formula>0</formula>
    </cfRule>
  </conditionalFormatting>
  <conditionalFormatting sqref="AB11:AB34">
    <cfRule type="cellIs" dxfId="603" priority="23" operator="greaterThanOrEqual">
      <formula>1185</formula>
    </cfRule>
  </conditionalFormatting>
  <conditionalFormatting sqref="AB11:AB34">
    <cfRule type="cellIs" dxfId="602" priority="22" operator="between">
      <formula>0.1</formula>
      <formula>1184</formula>
    </cfRule>
  </conditionalFormatting>
  <conditionalFormatting sqref="AN11:AO11 AO12:AO34 AN12:AN35">
    <cfRule type="cellIs" dxfId="601" priority="20" operator="equal">
      <formula>0</formula>
    </cfRule>
  </conditionalFormatting>
  <conditionalFormatting sqref="AN11:AO11 AO12:AO34 AN12:AN35">
    <cfRule type="cellIs" dxfId="600" priority="19" operator="greaterThan">
      <formula>1179</formula>
    </cfRule>
  </conditionalFormatting>
  <conditionalFormatting sqref="AN11:AO11 AO12:AO34 AN12:AN35">
    <cfRule type="cellIs" dxfId="599" priority="18" operator="greaterThan">
      <formula>99</formula>
    </cfRule>
  </conditionalFormatting>
  <conditionalFormatting sqref="AN11:AO11 AO12:AO34 AN12:AN35">
    <cfRule type="cellIs" dxfId="598" priority="17" operator="greaterThan">
      <formula>0.99</formula>
    </cfRule>
  </conditionalFormatting>
  <conditionalFormatting sqref="AQ11:AQ34">
    <cfRule type="cellIs" dxfId="597" priority="16" operator="equal">
      <formula>0</formula>
    </cfRule>
  </conditionalFormatting>
  <conditionalFormatting sqref="AQ11:AQ34">
    <cfRule type="cellIs" dxfId="596" priority="15" operator="greaterThan">
      <formula>1179</formula>
    </cfRule>
  </conditionalFormatting>
  <conditionalFormatting sqref="AQ11:AQ34">
    <cfRule type="cellIs" dxfId="595" priority="14" operator="greaterThan">
      <formula>99</formula>
    </cfRule>
  </conditionalFormatting>
  <conditionalFormatting sqref="AQ11:AQ34">
    <cfRule type="cellIs" dxfId="594" priority="13" operator="greaterThan">
      <formula>0.99</formula>
    </cfRule>
  </conditionalFormatting>
  <conditionalFormatting sqref="Z11:Z34">
    <cfRule type="containsText" dxfId="593" priority="9" operator="containsText" text="N/A">
      <formula>NOT(ISERROR(SEARCH("N/A",Z11)))</formula>
    </cfRule>
    <cfRule type="cellIs" dxfId="592" priority="12" operator="equal">
      <formula>0</formula>
    </cfRule>
  </conditionalFormatting>
  <conditionalFormatting sqref="Z11:Z34">
    <cfRule type="cellIs" dxfId="591" priority="11" operator="greaterThanOrEqual">
      <formula>1185</formula>
    </cfRule>
  </conditionalFormatting>
  <conditionalFormatting sqref="Z11:Z34">
    <cfRule type="cellIs" dxfId="590" priority="10" operator="between">
      <formula>0.1</formula>
      <formula>1184</formula>
    </cfRule>
  </conditionalFormatting>
  <conditionalFormatting sqref="AJ11:AN35">
    <cfRule type="cellIs" dxfId="589" priority="8" operator="equal">
      <formula>0</formula>
    </cfRule>
  </conditionalFormatting>
  <conditionalFormatting sqref="AJ11:AN35">
    <cfRule type="cellIs" dxfId="588" priority="7" operator="greaterThan">
      <formula>1179</formula>
    </cfRule>
  </conditionalFormatting>
  <conditionalFormatting sqref="AJ11:AN35">
    <cfRule type="cellIs" dxfId="587" priority="6" operator="greaterThan">
      <formula>99</formula>
    </cfRule>
  </conditionalFormatting>
  <conditionalFormatting sqref="AJ11:AN35">
    <cfRule type="cellIs" dxfId="586" priority="5" operator="greaterThan">
      <formula>0.99</formula>
    </cfRule>
  </conditionalFormatting>
  <conditionalFormatting sqref="AP11:AP34">
    <cfRule type="cellIs" dxfId="585" priority="4" operator="equal">
      <formula>0</formula>
    </cfRule>
  </conditionalFormatting>
  <conditionalFormatting sqref="AP11:AP34">
    <cfRule type="cellIs" dxfId="584" priority="3" operator="greaterThan">
      <formula>1179</formula>
    </cfRule>
  </conditionalFormatting>
  <conditionalFormatting sqref="AP11:AP34">
    <cfRule type="cellIs" dxfId="583" priority="2" operator="greaterThan">
      <formula>99</formula>
    </cfRule>
  </conditionalFormatting>
  <conditionalFormatting sqref="AP11:AP34">
    <cfRule type="cellIs" dxfId="582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topLeftCell="A25" zoomScaleNormal="100" workbookViewId="0">
      <selection activeCell="B53" sqref="B53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138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165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126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09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06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06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42653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26442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10" t="s">
        <v>51</v>
      </c>
      <c r="V9" s="210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08" t="s">
        <v>55</v>
      </c>
      <c r="AG9" s="208" t="s">
        <v>56</v>
      </c>
      <c r="AH9" s="259" t="s">
        <v>57</v>
      </c>
      <c r="AI9" s="274" t="s">
        <v>58</v>
      </c>
      <c r="AJ9" s="210" t="s">
        <v>59</v>
      </c>
      <c r="AK9" s="210" t="s">
        <v>60</v>
      </c>
      <c r="AL9" s="210" t="s">
        <v>61</v>
      </c>
      <c r="AM9" s="210" t="s">
        <v>62</v>
      </c>
      <c r="AN9" s="210" t="s">
        <v>63</v>
      </c>
      <c r="AO9" s="210" t="s">
        <v>64</v>
      </c>
      <c r="AP9" s="210" t="s">
        <v>65</v>
      </c>
      <c r="AQ9" s="276" t="s">
        <v>66</v>
      </c>
      <c r="AR9" s="210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10" t="s">
        <v>72</v>
      </c>
      <c r="C10" s="210" t="s">
        <v>73</v>
      </c>
      <c r="D10" s="210" t="s">
        <v>74</v>
      </c>
      <c r="E10" s="210" t="s">
        <v>75</v>
      </c>
      <c r="F10" s="210" t="s">
        <v>74</v>
      </c>
      <c r="G10" s="210" t="s">
        <v>75</v>
      </c>
      <c r="H10" s="285"/>
      <c r="I10" s="210" t="s">
        <v>75</v>
      </c>
      <c r="J10" s="210" t="s">
        <v>75</v>
      </c>
      <c r="K10" s="210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9'!Q34</f>
        <v>20662564</v>
      </c>
      <c r="R10" s="267"/>
      <c r="S10" s="268"/>
      <c r="T10" s="269"/>
      <c r="U10" s="210" t="s">
        <v>75</v>
      </c>
      <c r="V10" s="210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08"/>
      <c r="AG10" s="116">
        <f>'OCT 9'!$AG$34</f>
        <v>210426</v>
      </c>
      <c r="AH10" s="259"/>
      <c r="AI10" s="275"/>
      <c r="AJ10" s="210" t="s">
        <v>84</v>
      </c>
      <c r="AK10" s="210" t="s">
        <v>84</v>
      </c>
      <c r="AL10" s="210" t="s">
        <v>84</v>
      </c>
      <c r="AM10" s="210" t="s">
        <v>84</v>
      </c>
      <c r="AN10" s="210" t="s">
        <v>84</v>
      </c>
      <c r="AO10" s="210" t="s">
        <v>84</v>
      </c>
      <c r="AP10" s="116">
        <f>'OCT 9'!AP34</f>
        <v>11329844</v>
      </c>
      <c r="AQ10" s="277"/>
      <c r="AR10" s="207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5</v>
      </c>
      <c r="E11" s="41">
        <f t="shared" ref="E11:E34" si="0">D11/1.42</f>
        <v>3.5211267605633805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132</v>
      </c>
      <c r="P11" s="108">
        <v>107</v>
      </c>
      <c r="Q11" s="108">
        <v>20667378</v>
      </c>
      <c r="R11" s="46">
        <f>IF(ISBLANK(Q11),"-",Q11-Q10)</f>
        <v>4814</v>
      </c>
      <c r="S11" s="47">
        <f>R11*24/1000</f>
        <v>115.536</v>
      </c>
      <c r="T11" s="47">
        <f>R11/1000</f>
        <v>4.8140000000000001</v>
      </c>
      <c r="U11" s="109">
        <v>5.6</v>
      </c>
      <c r="V11" s="109">
        <f t="shared" ref="V11:V34" si="1">U11</f>
        <v>5.6</v>
      </c>
      <c r="W11" s="110" t="s">
        <v>129</v>
      </c>
      <c r="X11" s="112">
        <v>0</v>
      </c>
      <c r="Y11" s="112">
        <v>0</v>
      </c>
      <c r="Z11" s="112">
        <v>1116</v>
      </c>
      <c r="AA11" s="112">
        <v>1185</v>
      </c>
      <c r="AB11" s="112">
        <v>1116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211420</v>
      </c>
      <c r="AH11" s="49">
        <f>IF(ISBLANK(AG11),"-",AG11-AG10)</f>
        <v>994</v>
      </c>
      <c r="AI11" s="50">
        <f t="shared" ref="AI11:AI34" si="2">AH11/T11</f>
        <v>206.48109680099708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11330698</v>
      </c>
      <c r="AQ11" s="112">
        <f t="shared" ref="AQ11:AQ34" si="3">AP11-AP10</f>
        <v>854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4">F12/1.42</f>
        <v>58.450704225352112</v>
      </c>
      <c r="H12" s="42" t="s">
        <v>88</v>
      </c>
      <c r="I12" s="42">
        <f t="shared" ref="I12:I34" si="5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128</v>
      </c>
      <c r="P12" s="108">
        <v>106</v>
      </c>
      <c r="Q12" s="108">
        <v>20671766</v>
      </c>
      <c r="R12" s="46">
        <f t="shared" ref="R12:R34" si="6">IF(ISBLANK(Q12),"-",Q12-Q11)</f>
        <v>4388</v>
      </c>
      <c r="S12" s="47">
        <f t="shared" ref="S12:S34" si="7">R12*24/1000</f>
        <v>105.312</v>
      </c>
      <c r="T12" s="47">
        <f t="shared" ref="T12:T34" si="8">R12/1000</f>
        <v>4.3879999999999999</v>
      </c>
      <c r="U12" s="109">
        <v>6.7</v>
      </c>
      <c r="V12" s="109">
        <f t="shared" si="1"/>
        <v>6.7</v>
      </c>
      <c r="W12" s="110" t="s">
        <v>129</v>
      </c>
      <c r="X12" s="112">
        <v>0</v>
      </c>
      <c r="Y12" s="112">
        <v>0</v>
      </c>
      <c r="Z12" s="112">
        <v>1096</v>
      </c>
      <c r="AA12" s="112">
        <v>1185</v>
      </c>
      <c r="AB12" s="112">
        <v>1096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212320</v>
      </c>
      <c r="AH12" s="49">
        <f>IF(ISBLANK(AG12),"-",AG12-AG11)</f>
        <v>900</v>
      </c>
      <c r="AI12" s="50">
        <f t="shared" si="2"/>
        <v>205.10483135824978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11331698</v>
      </c>
      <c r="AQ12" s="112">
        <f t="shared" si="3"/>
        <v>1000</v>
      </c>
      <c r="AR12" s="115">
        <v>1.1200000000000001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6</v>
      </c>
      <c r="E13" s="41">
        <f t="shared" si="0"/>
        <v>4.2253521126760569</v>
      </c>
      <c r="F13" s="151">
        <v>83</v>
      </c>
      <c r="G13" s="41">
        <f t="shared" si="4"/>
        <v>58.450704225352112</v>
      </c>
      <c r="H13" s="42" t="s">
        <v>88</v>
      </c>
      <c r="I13" s="42">
        <f t="shared" si="5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133</v>
      </c>
      <c r="P13" s="108">
        <v>103</v>
      </c>
      <c r="Q13" s="108">
        <v>20676148</v>
      </c>
      <c r="R13" s="46">
        <f>IF(ISBLANK(Q13),"-",Q13-Q12)</f>
        <v>4382</v>
      </c>
      <c r="S13" s="47">
        <f t="shared" si="7"/>
        <v>105.16800000000001</v>
      </c>
      <c r="T13" s="47">
        <f t="shared" si="8"/>
        <v>4.3819999999999997</v>
      </c>
      <c r="U13" s="109">
        <v>7.8</v>
      </c>
      <c r="V13" s="109">
        <f t="shared" si="1"/>
        <v>7.8</v>
      </c>
      <c r="W13" s="110" t="s">
        <v>129</v>
      </c>
      <c r="X13" s="112">
        <v>0</v>
      </c>
      <c r="Y13" s="112">
        <v>0</v>
      </c>
      <c r="Z13" s="112">
        <v>1096</v>
      </c>
      <c r="AA13" s="112">
        <v>1185</v>
      </c>
      <c r="AB13" s="112">
        <v>1096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213222</v>
      </c>
      <c r="AH13" s="49">
        <f>IF(ISBLANK(AG13),"-",AG13-AG12)</f>
        <v>902</v>
      </c>
      <c r="AI13" s="50">
        <f t="shared" si="2"/>
        <v>205.84208124144229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11332622</v>
      </c>
      <c r="AQ13" s="112">
        <f>AP13-AP12</f>
        <v>924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6</v>
      </c>
      <c r="E14" s="41">
        <f t="shared" si="0"/>
        <v>4.2253521126760569</v>
      </c>
      <c r="F14" s="151">
        <v>83</v>
      </c>
      <c r="G14" s="41">
        <f t="shared" si="4"/>
        <v>58.450704225352112</v>
      </c>
      <c r="H14" s="42" t="s">
        <v>88</v>
      </c>
      <c r="I14" s="42">
        <f t="shared" si="5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128</v>
      </c>
      <c r="P14" s="108">
        <v>110</v>
      </c>
      <c r="Q14" s="108">
        <v>20680498</v>
      </c>
      <c r="R14" s="46">
        <f t="shared" si="6"/>
        <v>4350</v>
      </c>
      <c r="S14" s="47">
        <f t="shared" si="7"/>
        <v>104.4</v>
      </c>
      <c r="T14" s="47">
        <f t="shared" si="8"/>
        <v>4.3499999999999996</v>
      </c>
      <c r="U14" s="109">
        <v>9</v>
      </c>
      <c r="V14" s="109">
        <f t="shared" si="1"/>
        <v>9</v>
      </c>
      <c r="W14" s="110" t="s">
        <v>129</v>
      </c>
      <c r="X14" s="112">
        <v>0</v>
      </c>
      <c r="Y14" s="112">
        <v>0</v>
      </c>
      <c r="Z14" s="112">
        <v>1096</v>
      </c>
      <c r="AA14" s="112">
        <v>1185</v>
      </c>
      <c r="AB14" s="112">
        <v>1096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214164</v>
      </c>
      <c r="AH14" s="49">
        <f t="shared" ref="AH14:AH34" si="9">IF(ISBLANK(AG14),"-",AG14-AG13)</f>
        <v>942</v>
      </c>
      <c r="AI14" s="50">
        <f t="shared" si="2"/>
        <v>216.55172413793105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11332842</v>
      </c>
      <c r="AQ14" s="112">
        <f t="shared" si="3"/>
        <v>220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165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4"/>
        <v>58.450704225352112</v>
      </c>
      <c r="H15" s="42" t="s">
        <v>88</v>
      </c>
      <c r="I15" s="42">
        <f t="shared" si="5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115</v>
      </c>
      <c r="P15" s="108">
        <v>113</v>
      </c>
      <c r="Q15" s="108">
        <v>20684868</v>
      </c>
      <c r="R15" s="46">
        <f t="shared" si="6"/>
        <v>4370</v>
      </c>
      <c r="S15" s="47">
        <f t="shared" si="7"/>
        <v>104.88</v>
      </c>
      <c r="T15" s="47">
        <f t="shared" si="8"/>
        <v>4.37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1096</v>
      </c>
      <c r="AA15" s="112">
        <v>1185</v>
      </c>
      <c r="AB15" s="112">
        <v>1096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215120</v>
      </c>
      <c r="AH15" s="49">
        <f t="shared" si="9"/>
        <v>956</v>
      </c>
      <c r="AI15" s="50">
        <f t="shared" si="2"/>
        <v>218.76430205949657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11332842</v>
      </c>
      <c r="AQ15" s="112">
        <f t="shared" si="3"/>
        <v>0</v>
      </c>
      <c r="AR15" s="51"/>
      <c r="AS15" s="52" t="s">
        <v>113</v>
      </c>
      <c r="AV15" s="39" t="s">
        <v>98</v>
      </c>
      <c r="AW15" s="39" t="s">
        <v>99</v>
      </c>
      <c r="AY15" s="95"/>
    </row>
    <row r="16" spans="2:51" x14ac:dyDescent="0.25">
      <c r="B16" s="40">
        <v>2.2083333333333299</v>
      </c>
      <c r="C16" s="40">
        <v>0.25</v>
      </c>
      <c r="D16" s="107">
        <v>6</v>
      </c>
      <c r="E16" s="41">
        <f t="shared" si="0"/>
        <v>4.2253521126760569</v>
      </c>
      <c r="F16" s="151">
        <v>83</v>
      </c>
      <c r="G16" s="41">
        <f t="shared" si="4"/>
        <v>58.450704225352112</v>
      </c>
      <c r="H16" s="42" t="s">
        <v>88</v>
      </c>
      <c r="I16" s="42">
        <f t="shared" si="5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142</v>
      </c>
      <c r="P16" s="108">
        <v>137</v>
      </c>
      <c r="Q16" s="108">
        <v>20690335</v>
      </c>
      <c r="R16" s="46">
        <f t="shared" si="6"/>
        <v>5467</v>
      </c>
      <c r="S16" s="47">
        <f t="shared" si="7"/>
        <v>131.208</v>
      </c>
      <c r="T16" s="47">
        <f t="shared" si="8"/>
        <v>5.4669999999999996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1187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216110</v>
      </c>
      <c r="AH16" s="49">
        <f t="shared" si="9"/>
        <v>990</v>
      </c>
      <c r="AI16" s="50">
        <f t="shared" si="2"/>
        <v>181.08651911468814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11332842</v>
      </c>
      <c r="AQ16" s="112">
        <f t="shared" si="3"/>
        <v>0</v>
      </c>
      <c r="AR16" s="53">
        <v>1.1499999999999999</v>
      </c>
      <c r="AS16" s="52" t="s">
        <v>101</v>
      </c>
      <c r="AV16" s="39" t="s">
        <v>102</v>
      </c>
      <c r="AW16" s="39" t="s">
        <v>103</v>
      </c>
      <c r="AY16" s="95"/>
    </row>
    <row r="17" spans="1:51" x14ac:dyDescent="0.25">
      <c r="B17" s="40">
        <v>2.25</v>
      </c>
      <c r="C17" s="40">
        <v>0.29166666666666702</v>
      </c>
      <c r="D17" s="107">
        <v>6</v>
      </c>
      <c r="E17" s="41">
        <f t="shared" si="0"/>
        <v>4.2253521126760569</v>
      </c>
      <c r="F17" s="151">
        <v>83</v>
      </c>
      <c r="G17" s="41">
        <f t="shared" si="4"/>
        <v>58.450704225352112</v>
      </c>
      <c r="H17" s="42" t="s">
        <v>88</v>
      </c>
      <c r="I17" s="42">
        <f t="shared" si="5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134</v>
      </c>
      <c r="P17" s="108">
        <v>138</v>
      </c>
      <c r="Q17" s="108">
        <v>20696581</v>
      </c>
      <c r="R17" s="46">
        <f t="shared" si="6"/>
        <v>6246</v>
      </c>
      <c r="S17" s="47">
        <f t="shared" si="7"/>
        <v>149.904</v>
      </c>
      <c r="T17" s="47">
        <f t="shared" si="8"/>
        <v>6.2460000000000004</v>
      </c>
      <c r="U17" s="109">
        <v>9.1999999999999993</v>
      </c>
      <c r="V17" s="109">
        <f t="shared" si="1"/>
        <v>9.1999999999999993</v>
      </c>
      <c r="W17" s="110" t="s">
        <v>137</v>
      </c>
      <c r="X17" s="112">
        <v>0</v>
      </c>
      <c r="Y17" s="112">
        <v>1005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217347</v>
      </c>
      <c r="AH17" s="49">
        <f t="shared" si="9"/>
        <v>1237</v>
      </c>
      <c r="AI17" s="50">
        <f t="shared" si="2"/>
        <v>198.04674991994875</v>
      </c>
      <c r="AJ17" s="96">
        <v>0</v>
      </c>
      <c r="AK17" s="96">
        <v>1</v>
      </c>
      <c r="AL17" s="96">
        <v>1</v>
      </c>
      <c r="AM17" s="96">
        <v>1</v>
      </c>
      <c r="AN17" s="96">
        <v>1</v>
      </c>
      <c r="AO17" s="96">
        <v>0</v>
      </c>
      <c r="AP17" s="112">
        <v>11332842</v>
      </c>
      <c r="AQ17" s="112">
        <f t="shared" si="3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8"/>
    </row>
    <row r="18" spans="1:5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4"/>
        <v>58.450704225352112</v>
      </c>
      <c r="H18" s="42" t="s">
        <v>88</v>
      </c>
      <c r="I18" s="42">
        <f t="shared" si="5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134</v>
      </c>
      <c r="P18" s="108">
        <v>137</v>
      </c>
      <c r="Q18" s="108">
        <v>20702477</v>
      </c>
      <c r="R18" s="46">
        <f t="shared" si="6"/>
        <v>5896</v>
      </c>
      <c r="S18" s="47">
        <f t="shared" si="7"/>
        <v>141.50399999999999</v>
      </c>
      <c r="T18" s="47">
        <f t="shared" si="8"/>
        <v>5.8959999999999999</v>
      </c>
      <c r="U18" s="109">
        <v>8.8000000000000007</v>
      </c>
      <c r="V18" s="109">
        <f t="shared" si="1"/>
        <v>8.8000000000000007</v>
      </c>
      <c r="W18" s="110" t="s">
        <v>137</v>
      </c>
      <c r="X18" s="112">
        <v>0</v>
      </c>
      <c r="Y18" s="112">
        <v>1006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218527</v>
      </c>
      <c r="AH18" s="49">
        <f t="shared" si="9"/>
        <v>1180</v>
      </c>
      <c r="AI18" s="50">
        <f t="shared" si="2"/>
        <v>200.13568521031209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11332842</v>
      </c>
      <c r="AQ18" s="112">
        <f t="shared" si="3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6</v>
      </c>
      <c r="E19" s="41">
        <f t="shared" si="0"/>
        <v>4.2253521126760569</v>
      </c>
      <c r="F19" s="151">
        <v>83</v>
      </c>
      <c r="G19" s="41">
        <f t="shared" si="4"/>
        <v>58.450704225352112</v>
      </c>
      <c r="H19" s="42" t="s">
        <v>88</v>
      </c>
      <c r="I19" s="42">
        <f t="shared" si="5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135</v>
      </c>
      <c r="P19" s="108">
        <v>138</v>
      </c>
      <c r="Q19" s="108">
        <v>20708492</v>
      </c>
      <c r="R19" s="46">
        <f t="shared" si="6"/>
        <v>6015</v>
      </c>
      <c r="S19" s="47">
        <f t="shared" si="7"/>
        <v>144.36000000000001</v>
      </c>
      <c r="T19" s="47">
        <f t="shared" si="8"/>
        <v>6.0149999999999997</v>
      </c>
      <c r="U19" s="109">
        <v>8.3000000000000007</v>
      </c>
      <c r="V19" s="109">
        <f t="shared" si="1"/>
        <v>8.3000000000000007</v>
      </c>
      <c r="W19" s="110" t="s">
        <v>137</v>
      </c>
      <c r="X19" s="112">
        <v>0</v>
      </c>
      <c r="Y19" s="112">
        <v>1006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219713</v>
      </c>
      <c r="AH19" s="49">
        <f t="shared" si="9"/>
        <v>1186</v>
      </c>
      <c r="AI19" s="50">
        <f t="shared" si="2"/>
        <v>197.17373233582711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11332842</v>
      </c>
      <c r="AQ19" s="112">
        <f t="shared" si="3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4"/>
        <v>58.450704225352112</v>
      </c>
      <c r="H20" s="42" t="s">
        <v>88</v>
      </c>
      <c r="I20" s="42">
        <f t="shared" si="5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135</v>
      </c>
      <c r="P20" s="108">
        <v>138</v>
      </c>
      <c r="Q20" s="108">
        <v>20715343</v>
      </c>
      <c r="R20" s="46">
        <f t="shared" si="6"/>
        <v>6851</v>
      </c>
      <c r="S20" s="47">
        <f t="shared" si="7"/>
        <v>164.42400000000001</v>
      </c>
      <c r="T20" s="47">
        <f t="shared" si="8"/>
        <v>6.851</v>
      </c>
      <c r="U20" s="109">
        <v>7.7</v>
      </c>
      <c r="V20" s="109">
        <f t="shared" si="1"/>
        <v>7.7</v>
      </c>
      <c r="W20" s="110" t="s">
        <v>137</v>
      </c>
      <c r="X20" s="112">
        <v>0</v>
      </c>
      <c r="Y20" s="112">
        <v>1016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221063</v>
      </c>
      <c r="AH20" s="49">
        <f t="shared" si="9"/>
        <v>1350</v>
      </c>
      <c r="AI20" s="50">
        <f t="shared" si="2"/>
        <v>197.0515253247701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11332842</v>
      </c>
      <c r="AQ20" s="112">
        <f t="shared" si="3"/>
        <v>0</v>
      </c>
      <c r="AR20" s="53">
        <v>1.17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5</v>
      </c>
      <c r="E21" s="41">
        <f t="shared" si="0"/>
        <v>3.5211267605633805</v>
      </c>
      <c r="F21" s="151">
        <v>83</v>
      </c>
      <c r="G21" s="41">
        <f t="shared" si="4"/>
        <v>58.450704225352112</v>
      </c>
      <c r="H21" s="42" t="s">
        <v>88</v>
      </c>
      <c r="I21" s="42">
        <f t="shared" si="5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134</v>
      </c>
      <c r="P21" s="108">
        <v>140</v>
      </c>
      <c r="Q21" s="108">
        <v>20720591</v>
      </c>
      <c r="R21" s="46">
        <f t="shared" si="6"/>
        <v>5248</v>
      </c>
      <c r="S21" s="47">
        <f t="shared" si="7"/>
        <v>125.952</v>
      </c>
      <c r="T21" s="47">
        <f t="shared" si="8"/>
        <v>5.2480000000000002</v>
      </c>
      <c r="U21" s="109">
        <v>7.3</v>
      </c>
      <c r="V21" s="109">
        <f t="shared" si="1"/>
        <v>7.3</v>
      </c>
      <c r="W21" s="110" t="s">
        <v>137</v>
      </c>
      <c r="X21" s="112">
        <v>0</v>
      </c>
      <c r="Y21" s="112">
        <v>1037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222104</v>
      </c>
      <c r="AH21" s="49">
        <f t="shared" si="9"/>
        <v>1041</v>
      </c>
      <c r="AI21" s="50">
        <f t="shared" si="2"/>
        <v>198.36128048780486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11332842</v>
      </c>
      <c r="AQ21" s="112">
        <f t="shared" si="3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5</v>
      </c>
      <c r="E22" s="41">
        <f t="shared" si="0"/>
        <v>3.5211267605633805</v>
      </c>
      <c r="F22" s="151">
        <v>83</v>
      </c>
      <c r="G22" s="41">
        <f t="shared" si="4"/>
        <v>58.450704225352112</v>
      </c>
      <c r="H22" s="42" t="s">
        <v>88</v>
      </c>
      <c r="I22" s="42">
        <f t="shared" si="5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130</v>
      </c>
      <c r="P22" s="108">
        <v>137</v>
      </c>
      <c r="Q22" s="108">
        <v>20726887</v>
      </c>
      <c r="R22" s="46">
        <f t="shared" si="6"/>
        <v>6296</v>
      </c>
      <c r="S22" s="47">
        <f t="shared" si="7"/>
        <v>151.10400000000001</v>
      </c>
      <c r="T22" s="47">
        <f t="shared" si="8"/>
        <v>6.2960000000000003</v>
      </c>
      <c r="U22" s="109">
        <v>6.8</v>
      </c>
      <c r="V22" s="109">
        <f t="shared" si="1"/>
        <v>6.8</v>
      </c>
      <c r="W22" s="110" t="s">
        <v>137</v>
      </c>
      <c r="X22" s="112">
        <v>0</v>
      </c>
      <c r="Y22" s="112">
        <v>1035</v>
      </c>
      <c r="Z22" s="112">
        <v>1186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223366</v>
      </c>
      <c r="AH22" s="49">
        <f t="shared" si="9"/>
        <v>1262</v>
      </c>
      <c r="AI22" s="50">
        <f t="shared" si="2"/>
        <v>200.44472681067344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11332842</v>
      </c>
      <c r="AQ22" s="112">
        <f t="shared" si="3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4"/>
        <v>57.04225352112676</v>
      </c>
      <c r="H23" s="42" t="s">
        <v>88</v>
      </c>
      <c r="I23" s="42">
        <f t="shared" si="5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132</v>
      </c>
      <c r="P23" s="108">
        <v>137</v>
      </c>
      <c r="Q23" s="108">
        <v>20732297</v>
      </c>
      <c r="R23" s="46">
        <f t="shared" si="6"/>
        <v>5410</v>
      </c>
      <c r="S23" s="47">
        <f t="shared" si="7"/>
        <v>129.84</v>
      </c>
      <c r="T23" s="47">
        <f t="shared" si="8"/>
        <v>5.41</v>
      </c>
      <c r="U23" s="109">
        <v>6.4</v>
      </c>
      <c r="V23" s="109">
        <f t="shared" si="1"/>
        <v>6.4</v>
      </c>
      <c r="W23" s="110" t="s">
        <v>137</v>
      </c>
      <c r="X23" s="112">
        <v>0</v>
      </c>
      <c r="Y23" s="112">
        <v>1015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224475</v>
      </c>
      <c r="AH23" s="49">
        <f t="shared" si="9"/>
        <v>1109</v>
      </c>
      <c r="AI23" s="50">
        <f t="shared" si="2"/>
        <v>204.99075785582255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11332842</v>
      </c>
      <c r="AQ23" s="112">
        <f t="shared" si="3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4"/>
        <v>57.04225352112676</v>
      </c>
      <c r="H24" s="42" t="s">
        <v>88</v>
      </c>
      <c r="I24" s="42">
        <f t="shared" si="5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133</v>
      </c>
      <c r="P24" s="108">
        <v>140</v>
      </c>
      <c r="Q24" s="108">
        <v>20738094</v>
      </c>
      <c r="R24" s="46">
        <f t="shared" si="6"/>
        <v>5797</v>
      </c>
      <c r="S24" s="47">
        <f t="shared" si="7"/>
        <v>139.12799999999999</v>
      </c>
      <c r="T24" s="47">
        <f t="shared" si="8"/>
        <v>5.7969999999999997</v>
      </c>
      <c r="U24" s="109">
        <v>6.1</v>
      </c>
      <c r="V24" s="109">
        <f t="shared" si="1"/>
        <v>6.1</v>
      </c>
      <c r="W24" s="110" t="s">
        <v>137</v>
      </c>
      <c r="X24" s="112">
        <v>0</v>
      </c>
      <c r="Y24" s="112">
        <v>1015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225645</v>
      </c>
      <c r="AH24" s="49">
        <f>IF(ISBLANK(AG24),"-",AG24-AG23)</f>
        <v>1170</v>
      </c>
      <c r="AI24" s="50">
        <f t="shared" si="2"/>
        <v>201.82853199931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11332842</v>
      </c>
      <c r="AQ24" s="112">
        <f t="shared" si="3"/>
        <v>0</v>
      </c>
      <c r="AR24" s="53">
        <v>1.19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4"/>
        <v>57.04225352112676</v>
      </c>
      <c r="H25" s="42" t="s">
        <v>88</v>
      </c>
      <c r="I25" s="42">
        <f t="shared" si="5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135</v>
      </c>
      <c r="P25" s="108">
        <v>135</v>
      </c>
      <c r="Q25" s="108">
        <v>20743875</v>
      </c>
      <c r="R25" s="46">
        <f t="shared" si="6"/>
        <v>5781</v>
      </c>
      <c r="S25" s="47">
        <f t="shared" si="7"/>
        <v>138.744</v>
      </c>
      <c r="T25" s="47">
        <f t="shared" si="8"/>
        <v>5.7809999999999997</v>
      </c>
      <c r="U25" s="109">
        <v>5.8</v>
      </c>
      <c r="V25" s="109">
        <f t="shared" si="1"/>
        <v>5.8</v>
      </c>
      <c r="W25" s="110" t="s">
        <v>137</v>
      </c>
      <c r="X25" s="112">
        <v>0</v>
      </c>
      <c r="Y25" s="112">
        <v>1015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226814</v>
      </c>
      <c r="AH25" s="49">
        <f t="shared" si="9"/>
        <v>1169</v>
      </c>
      <c r="AI25" s="50">
        <f t="shared" si="2"/>
        <v>202.21414980107249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11332842</v>
      </c>
      <c r="AQ25" s="112">
        <f t="shared" si="3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4"/>
        <v>57.04225352112676</v>
      </c>
      <c r="H26" s="42" t="s">
        <v>88</v>
      </c>
      <c r="I26" s="42">
        <f t="shared" si="5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131</v>
      </c>
      <c r="P26" s="108">
        <v>132</v>
      </c>
      <c r="Q26" s="108">
        <v>20749711</v>
      </c>
      <c r="R26" s="46">
        <f t="shared" si="6"/>
        <v>5836</v>
      </c>
      <c r="S26" s="47">
        <f t="shared" si="7"/>
        <v>140.06399999999999</v>
      </c>
      <c r="T26" s="47">
        <f t="shared" si="8"/>
        <v>5.8360000000000003</v>
      </c>
      <c r="U26" s="109">
        <v>5.5</v>
      </c>
      <c r="V26" s="109">
        <f t="shared" si="1"/>
        <v>5.5</v>
      </c>
      <c r="W26" s="110" t="s">
        <v>137</v>
      </c>
      <c r="X26" s="112">
        <v>0</v>
      </c>
      <c r="Y26" s="112">
        <v>1015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227980</v>
      </c>
      <c r="AH26" s="49">
        <f t="shared" si="9"/>
        <v>1166</v>
      </c>
      <c r="AI26" s="50">
        <f t="shared" si="2"/>
        <v>199.79437971213159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11332842</v>
      </c>
      <c r="AQ26" s="112">
        <f t="shared" si="3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4"/>
        <v>57.04225352112676</v>
      </c>
      <c r="H27" s="42" t="s">
        <v>88</v>
      </c>
      <c r="I27" s="42">
        <f t="shared" si="5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131</v>
      </c>
      <c r="P27" s="108">
        <v>133</v>
      </c>
      <c r="Q27" s="108">
        <v>20755351</v>
      </c>
      <c r="R27" s="46">
        <f t="shared" si="6"/>
        <v>5640</v>
      </c>
      <c r="S27" s="47">
        <f t="shared" si="7"/>
        <v>135.36000000000001</v>
      </c>
      <c r="T27" s="47">
        <f t="shared" si="8"/>
        <v>5.64</v>
      </c>
      <c r="U27" s="109">
        <v>5.3</v>
      </c>
      <c r="V27" s="109">
        <f t="shared" si="1"/>
        <v>5.3</v>
      </c>
      <c r="W27" s="110" t="s">
        <v>137</v>
      </c>
      <c r="X27" s="112">
        <v>0</v>
      </c>
      <c r="Y27" s="112">
        <v>1015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229139</v>
      </c>
      <c r="AH27" s="49">
        <f t="shared" si="9"/>
        <v>1159</v>
      </c>
      <c r="AI27" s="50">
        <f t="shared" si="2"/>
        <v>205.49645390070924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11332842</v>
      </c>
      <c r="AQ27" s="112">
        <f t="shared" si="3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4"/>
        <v>54.929577464788736</v>
      </c>
      <c r="H28" s="42" t="s">
        <v>88</v>
      </c>
      <c r="I28" s="42">
        <f t="shared" si="5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132</v>
      </c>
      <c r="P28" s="108">
        <v>135</v>
      </c>
      <c r="Q28" s="108">
        <v>20761022</v>
      </c>
      <c r="R28" s="46">
        <f t="shared" si="6"/>
        <v>5671</v>
      </c>
      <c r="S28" s="47">
        <f t="shared" si="7"/>
        <v>136.10400000000001</v>
      </c>
      <c r="T28" s="47">
        <f t="shared" si="8"/>
        <v>5.6710000000000003</v>
      </c>
      <c r="U28" s="109">
        <v>5</v>
      </c>
      <c r="V28" s="109">
        <f t="shared" si="1"/>
        <v>5</v>
      </c>
      <c r="W28" s="110" t="s">
        <v>137</v>
      </c>
      <c r="X28" s="112">
        <v>0</v>
      </c>
      <c r="Y28" s="112">
        <v>1015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230307</v>
      </c>
      <c r="AH28" s="49">
        <f t="shared" si="9"/>
        <v>1168</v>
      </c>
      <c r="AI28" s="50">
        <f t="shared" si="2"/>
        <v>205.96014812202432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11332842</v>
      </c>
      <c r="AQ28" s="112">
        <f t="shared" si="3"/>
        <v>0</v>
      </c>
      <c r="AR28" s="53">
        <v>1.22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4"/>
        <v>54.929577464788736</v>
      </c>
      <c r="H29" s="42" t="s">
        <v>88</v>
      </c>
      <c r="I29" s="42">
        <f t="shared" si="5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129</v>
      </c>
      <c r="P29" s="108">
        <v>127</v>
      </c>
      <c r="Q29" s="108">
        <v>20766616</v>
      </c>
      <c r="R29" s="46">
        <f t="shared" si="6"/>
        <v>5594</v>
      </c>
      <c r="S29" s="47">
        <f t="shared" si="7"/>
        <v>134.256</v>
      </c>
      <c r="T29" s="47">
        <f t="shared" si="8"/>
        <v>5.5940000000000003</v>
      </c>
      <c r="U29" s="109">
        <v>4.7</v>
      </c>
      <c r="V29" s="109">
        <f t="shared" si="1"/>
        <v>4.7</v>
      </c>
      <c r="W29" s="110" t="s">
        <v>137</v>
      </c>
      <c r="X29" s="112">
        <v>0</v>
      </c>
      <c r="Y29" s="112">
        <v>1015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231471</v>
      </c>
      <c r="AH29" s="49">
        <f t="shared" si="9"/>
        <v>1164</v>
      </c>
      <c r="AI29" s="50">
        <f t="shared" si="2"/>
        <v>208.08008580622095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11332842</v>
      </c>
      <c r="AQ29" s="112">
        <f t="shared" si="3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5</v>
      </c>
      <c r="E30" s="41">
        <f t="shared" si="0"/>
        <v>3.5211267605633805</v>
      </c>
      <c r="F30" s="154">
        <v>76</v>
      </c>
      <c r="G30" s="41">
        <f t="shared" si="4"/>
        <v>53.521126760563384</v>
      </c>
      <c r="H30" s="42" t="s">
        <v>88</v>
      </c>
      <c r="I30" s="42">
        <f t="shared" si="5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128</v>
      </c>
      <c r="P30" s="108">
        <v>132</v>
      </c>
      <c r="Q30" s="108">
        <v>20772198</v>
      </c>
      <c r="R30" s="46">
        <f t="shared" si="6"/>
        <v>5582</v>
      </c>
      <c r="S30" s="47">
        <f t="shared" si="7"/>
        <v>133.96799999999999</v>
      </c>
      <c r="T30" s="47">
        <f t="shared" si="8"/>
        <v>5.5819999999999999</v>
      </c>
      <c r="U30" s="109">
        <v>4.5</v>
      </c>
      <c r="V30" s="109">
        <f t="shared" si="1"/>
        <v>4.5</v>
      </c>
      <c r="W30" s="110" t="s">
        <v>137</v>
      </c>
      <c r="X30" s="112">
        <v>0</v>
      </c>
      <c r="Y30" s="112">
        <v>1015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232632</v>
      </c>
      <c r="AH30" s="49">
        <f t="shared" si="9"/>
        <v>1161</v>
      </c>
      <c r="AI30" s="50">
        <f t="shared" si="2"/>
        <v>207.98996775349337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11332842</v>
      </c>
      <c r="AQ30" s="112">
        <f t="shared" si="3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5</v>
      </c>
      <c r="E31" s="41">
        <f t="shared" si="0"/>
        <v>3.5211267605633805</v>
      </c>
      <c r="F31" s="151">
        <v>83</v>
      </c>
      <c r="G31" s="41">
        <f t="shared" si="4"/>
        <v>58.450704225352112</v>
      </c>
      <c r="H31" s="42" t="s">
        <v>88</v>
      </c>
      <c r="I31" s="42">
        <f t="shared" si="5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129</v>
      </c>
      <c r="P31" s="108">
        <v>131</v>
      </c>
      <c r="Q31" s="108">
        <v>20777793</v>
      </c>
      <c r="R31" s="46">
        <f t="shared" si="6"/>
        <v>5595</v>
      </c>
      <c r="S31" s="47">
        <f t="shared" si="7"/>
        <v>134.28</v>
      </c>
      <c r="T31" s="47">
        <f t="shared" si="8"/>
        <v>5.5949999999999998</v>
      </c>
      <c r="U31" s="109">
        <v>4.0999999999999996</v>
      </c>
      <c r="V31" s="109">
        <f t="shared" si="1"/>
        <v>4.0999999999999996</v>
      </c>
      <c r="W31" s="110" t="s">
        <v>137</v>
      </c>
      <c r="X31" s="112">
        <v>0</v>
      </c>
      <c r="Y31" s="112">
        <v>1025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233793</v>
      </c>
      <c r="AH31" s="49">
        <f t="shared" si="9"/>
        <v>1161</v>
      </c>
      <c r="AI31" s="50">
        <f t="shared" si="2"/>
        <v>207.50670241286863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11332842</v>
      </c>
      <c r="AQ31" s="112">
        <f t="shared" si="3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4"/>
        <v>58.450704225352112</v>
      </c>
      <c r="H32" s="42" t="s">
        <v>88</v>
      </c>
      <c r="I32" s="42">
        <f t="shared" si="5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130</v>
      </c>
      <c r="P32" s="108">
        <v>130</v>
      </c>
      <c r="Q32" s="108">
        <v>20782901</v>
      </c>
      <c r="R32" s="46">
        <f t="shared" si="6"/>
        <v>5108</v>
      </c>
      <c r="S32" s="47">
        <f t="shared" si="7"/>
        <v>122.592</v>
      </c>
      <c r="T32" s="47">
        <f t="shared" si="8"/>
        <v>5.1079999999999997</v>
      </c>
      <c r="U32" s="109">
        <v>3.9</v>
      </c>
      <c r="V32" s="109">
        <f t="shared" si="1"/>
        <v>3.9</v>
      </c>
      <c r="W32" s="110" t="s">
        <v>137</v>
      </c>
      <c r="X32" s="112">
        <v>0</v>
      </c>
      <c r="Y32" s="112">
        <v>1005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234862</v>
      </c>
      <c r="AH32" s="49">
        <f t="shared" si="9"/>
        <v>1069</v>
      </c>
      <c r="AI32" s="50">
        <f t="shared" si="2"/>
        <v>209.27956147220047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11332842</v>
      </c>
      <c r="AQ32" s="112">
        <f t="shared" si="3"/>
        <v>0</v>
      </c>
      <c r="AR32" s="53">
        <v>1.0900000000000001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4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128</v>
      </c>
      <c r="P33" s="108">
        <v>119</v>
      </c>
      <c r="Q33" s="108">
        <v>20787915</v>
      </c>
      <c r="R33" s="46">
        <f t="shared" si="6"/>
        <v>5014</v>
      </c>
      <c r="S33" s="47">
        <f t="shared" si="7"/>
        <v>120.336</v>
      </c>
      <c r="T33" s="47">
        <f t="shared" si="8"/>
        <v>5.0140000000000002</v>
      </c>
      <c r="U33" s="109">
        <v>4</v>
      </c>
      <c r="V33" s="109">
        <f t="shared" si="1"/>
        <v>4</v>
      </c>
      <c r="W33" s="110" t="s">
        <v>129</v>
      </c>
      <c r="X33" s="112">
        <v>0</v>
      </c>
      <c r="Y33" s="112">
        <v>0</v>
      </c>
      <c r="Z33" s="112">
        <v>1146</v>
      </c>
      <c r="AA33" s="112">
        <v>1185</v>
      </c>
      <c r="AB33" s="112">
        <v>1187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235919</v>
      </c>
      <c r="AH33" s="49">
        <f t="shared" si="9"/>
        <v>1057</v>
      </c>
      <c r="AI33" s="50">
        <f t="shared" si="2"/>
        <v>210.80973274830473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0.2</v>
      </c>
      <c r="AP33" s="112">
        <v>11332941</v>
      </c>
      <c r="AQ33" s="112">
        <f t="shared" si="3"/>
        <v>99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4"/>
        <v>58.450704225352112</v>
      </c>
      <c r="H34" s="42" t="s">
        <v>88</v>
      </c>
      <c r="I34" s="42">
        <f t="shared" si="5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137</v>
      </c>
      <c r="P34" s="108">
        <v>106</v>
      </c>
      <c r="Q34" s="108">
        <v>20792522</v>
      </c>
      <c r="R34" s="46">
        <f t="shared" si="6"/>
        <v>4607</v>
      </c>
      <c r="S34" s="47">
        <f t="shared" si="7"/>
        <v>110.568</v>
      </c>
      <c r="T34" s="47">
        <f t="shared" si="8"/>
        <v>4.6070000000000002</v>
      </c>
      <c r="U34" s="109">
        <v>5</v>
      </c>
      <c r="V34" s="109">
        <f t="shared" si="1"/>
        <v>5</v>
      </c>
      <c r="W34" s="110" t="s">
        <v>129</v>
      </c>
      <c r="X34" s="112">
        <v>0</v>
      </c>
      <c r="Y34" s="112">
        <v>0</v>
      </c>
      <c r="Z34" s="112">
        <v>1096</v>
      </c>
      <c r="AA34" s="112">
        <v>1185</v>
      </c>
      <c r="AB34" s="112">
        <v>1096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236868</v>
      </c>
      <c r="AH34" s="49">
        <f t="shared" si="9"/>
        <v>949</v>
      </c>
      <c r="AI34" s="50">
        <f t="shared" si="2"/>
        <v>205.99088343824613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0.2</v>
      </c>
      <c r="AP34" s="112">
        <v>11333880</v>
      </c>
      <c r="AQ34" s="112">
        <f t="shared" si="3"/>
        <v>939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129958</v>
      </c>
      <c r="S35" s="65">
        <f>AVERAGE(S11:S34)</f>
        <v>129.958</v>
      </c>
      <c r="T35" s="65">
        <f>SUM(T11:T34)</f>
        <v>129.958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26442</v>
      </c>
      <c r="AH35" s="67">
        <f>SUM(AH11:AH34)</f>
        <v>26442</v>
      </c>
      <c r="AI35" s="68">
        <f>$AH$35/$T35</f>
        <v>203.46573508364241</v>
      </c>
      <c r="AJ35" s="89"/>
      <c r="AK35" s="89"/>
      <c r="AL35" s="89"/>
      <c r="AM35" s="89"/>
      <c r="AN35" s="89"/>
      <c r="AO35" s="69"/>
      <c r="AP35" s="70">
        <f>AP34-AP10</f>
        <v>4036</v>
      </c>
      <c r="AQ35" s="71">
        <f>SUM(AQ11:AQ34)</f>
        <v>4036</v>
      </c>
      <c r="AR35" s="72">
        <f>AVERAGE(AR11:AR34)</f>
        <v>1.1566666666666665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2:51" x14ac:dyDescent="0.25">
      <c r="B42" s="148" t="s">
        <v>133</v>
      </c>
      <c r="C42" s="121"/>
      <c r="D42" s="122"/>
      <c r="E42" s="121"/>
      <c r="F42" s="121"/>
      <c r="G42" s="121"/>
      <c r="H42" s="121"/>
      <c r="I42" s="121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24"/>
      <c r="V42" s="79"/>
      <c r="W42" s="99"/>
      <c r="X42" s="99"/>
      <c r="Y42" s="99"/>
      <c r="Z42" s="80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2:51" x14ac:dyDescent="0.25">
      <c r="B43" s="146" t="s">
        <v>134</v>
      </c>
      <c r="C43" s="121"/>
      <c r="D43" s="122"/>
      <c r="E43" s="121"/>
      <c r="F43" s="121"/>
      <c r="G43" s="121"/>
      <c r="H43" s="121"/>
      <c r="I43" s="121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4"/>
      <c r="U43" s="124"/>
      <c r="V43" s="79"/>
      <c r="W43" s="99"/>
      <c r="X43" s="99"/>
      <c r="Y43" s="99"/>
      <c r="Z43" s="80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2:51" x14ac:dyDescent="0.25">
      <c r="B44" s="82" t="s">
        <v>136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8"/>
      <c r="D45" s="129"/>
      <c r="E45" s="128"/>
      <c r="F45" s="128"/>
      <c r="G45" s="128"/>
      <c r="H45" s="128"/>
      <c r="I45" s="128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4" t="s">
        <v>188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140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194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144"/>
      <c r="D49" s="200"/>
      <c r="E49" s="144"/>
      <c r="F49" s="144"/>
      <c r="G49" s="106"/>
      <c r="H49" s="106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144"/>
      <c r="D50" s="200"/>
      <c r="E50" s="144"/>
      <c r="F50" s="144"/>
      <c r="G50" s="106"/>
      <c r="H50" s="106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143</v>
      </c>
      <c r="C51" s="144"/>
      <c r="D51" s="200"/>
      <c r="E51" s="144"/>
      <c r="F51" s="144"/>
      <c r="G51" s="106"/>
      <c r="H51" s="106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A52" s="99"/>
      <c r="B52" s="146" t="s">
        <v>144</v>
      </c>
      <c r="C52" s="144"/>
      <c r="D52" s="200"/>
      <c r="E52" s="144"/>
      <c r="F52" s="144"/>
      <c r="G52" s="106"/>
      <c r="H52" s="106"/>
      <c r="I52" s="102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17"/>
      <c r="U52" s="119"/>
      <c r="V52" s="79"/>
      <c r="AS52" s="95"/>
      <c r="AT52" s="95"/>
      <c r="AU52" s="95"/>
      <c r="AV52" s="95"/>
      <c r="AW52" s="95"/>
      <c r="AX52" s="95"/>
      <c r="AY52" s="95"/>
    </row>
    <row r="53" spans="1:51" x14ac:dyDescent="0.25">
      <c r="A53" s="99"/>
      <c r="B53" s="144" t="s">
        <v>167</v>
      </c>
      <c r="C53" s="145"/>
      <c r="D53" s="114"/>
      <c r="E53" s="145"/>
      <c r="F53" s="145"/>
      <c r="G53" s="102"/>
      <c r="H53" s="102"/>
      <c r="I53" s="102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17"/>
      <c r="U53" s="119"/>
      <c r="V53" s="79"/>
      <c r="AS53" s="95"/>
      <c r="AT53" s="95"/>
      <c r="AU53" s="95"/>
      <c r="AV53" s="95"/>
      <c r="AW53" s="95"/>
      <c r="AX53" s="95"/>
      <c r="AY53" s="95"/>
    </row>
    <row r="54" spans="1:51" x14ac:dyDescent="0.25">
      <c r="A54" s="99"/>
      <c r="B54" s="146" t="s">
        <v>146</v>
      </c>
      <c r="C54" s="145"/>
      <c r="D54" s="114"/>
      <c r="E54" s="145"/>
      <c r="F54" s="145"/>
      <c r="G54" s="102"/>
      <c r="H54" s="102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 t="s">
        <v>195</v>
      </c>
      <c r="C55" s="145"/>
      <c r="D55" s="114"/>
      <c r="E55" s="145"/>
      <c r="F55" s="145"/>
      <c r="G55" s="102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146"/>
      <c r="C56" s="145"/>
      <c r="D56" s="114"/>
      <c r="E56" s="145"/>
      <c r="F56" s="145"/>
      <c r="G56" s="102"/>
      <c r="H56" s="102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146"/>
      <c r="C57" s="145"/>
      <c r="D57" s="114"/>
      <c r="E57" s="145"/>
      <c r="F57" s="145"/>
      <c r="G57" s="102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146"/>
      <c r="C58" s="145"/>
      <c r="D58" s="114"/>
      <c r="E58" s="145"/>
      <c r="F58" s="145"/>
      <c r="G58" s="102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46"/>
      <c r="C59" s="145"/>
      <c r="D59" s="114"/>
      <c r="E59" s="145"/>
      <c r="F59" s="145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46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5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5"/>
      <c r="U66" s="7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97"/>
      <c r="Q75" s="97"/>
      <c r="R75" s="97"/>
      <c r="S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Q77" s="97"/>
      <c r="R77" s="97"/>
      <c r="S77" s="97"/>
      <c r="T77" s="97"/>
      <c r="U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T78" s="97"/>
      <c r="U78" s="97"/>
      <c r="AS78" s="95"/>
      <c r="AT78" s="95"/>
      <c r="AU78" s="95"/>
      <c r="AV78" s="95"/>
      <c r="AW78" s="95"/>
      <c r="AX78" s="95"/>
      <c r="AY78" s="95"/>
    </row>
    <row r="90" spans="45:51" x14ac:dyDescent="0.25">
      <c r="AS90" s="95"/>
      <c r="AT90" s="95"/>
      <c r="AU90" s="95"/>
      <c r="AV90" s="95"/>
      <c r="AW90" s="95"/>
      <c r="AX90" s="95"/>
      <c r="AY90" s="95"/>
    </row>
  </sheetData>
  <protectedRanges>
    <protectedRange sqref="S52:T66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6:K34 I16:J24 I25:I34 J25 K11:L15 I11:I15" name="Range1_1_2_1_10_2_1_1"/>
    <protectedRange sqref="M11:M15" name="Range1_2_1_2_1_10_1_1_1"/>
    <protectedRange sqref="AS16:AS34" name="Range1_1_1_1"/>
    <protectedRange sqref="H11:H34" name="Range1_1_1_1_1_1_1"/>
    <protectedRange sqref="Z42:Z51" name="Range2_2_1_10_1_1_1_2"/>
    <protectedRange sqref="N52:R66" name="Range2_12_1_6_1_1"/>
    <protectedRange sqref="L52:M66" name="Range2_2_12_1_7_1_1"/>
    <protectedRange sqref="AS11:AS15" name="Range1_4_1_1_1_1"/>
    <protectedRange sqref="J26:J34 J11:J15" name="Range1_1_2_1_10_1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2:K66" name="Range2_2_12_1_4_1_1_1_1_1_1_1_1_1_1_1_1_1_1_1"/>
    <protectedRange sqref="I52:I66" name="Range2_2_12_1_7_1_1_2_2_1_2"/>
    <protectedRange sqref="F52:H66" name="Range2_2_12_1_3_1_2_1_1_1_1_2_1_1_1_1_1_1_1_1_1_1_1"/>
    <protectedRange sqref="E52:E66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7:U47 F48:G51" name="Range2_12_5_1_1_1_2_2_1_1_1_1_1_1_1_1_1_1_1_2_1_1_1_2_1_1_1_1_1_1_1_1_1_1_1_1_1_1_1_1_2_1_1_1_1_1_1_1_1_1_2_1_1_3_1_1_1_3_1_1_1_1_1_1_1_1_1_1_1_1_1_1_1_1_1_1_1_1_1_1_2_1_1_1_1_1_1_1_1_1_1_1_2_2_1_2_1_1_1_1_1_1_1_1_1_1_1_1_1"/>
    <protectedRange sqref="S42:T46" name="Range2_12_5_1_1_2_1_1_1_2_1_1_1_1_1_1_1_1_1_1_1_1_1"/>
    <protectedRange sqref="N42:R46" name="Range2_12_1_6_1_1_2_1_1_1_2_1_1_1_1_1_1_1_1_1_1_1_1_1"/>
    <protectedRange sqref="L42:M46" name="Range2_2_12_1_7_1_1_3_1_1_1_2_1_1_1_1_1_1_1_1_1_1_1_1_1"/>
    <protectedRange sqref="J42:K46" name="Range2_2_12_1_4_1_1_1_1_1_1_1_1_1_1_1_1_1_1_1_2_1_1_1_2_1_1_1_1_1_1_1_1_1_1_1_1_1"/>
    <protectedRange sqref="I42:I44 I46" name="Range2_2_12_1_7_1_1_2_2_1_2_2_1_1_1_2_1_1_1_1_1_1_1_1_1_1_1_1_1"/>
    <protectedRange sqref="G42:H44 G46:H46" name="Range2_2_12_1_3_1_2_1_1_1_1_2_1_1_1_1_1_1_1_1_1_1_1_2_1_1_1_2_1_1_1_1_1_1_1_1_1_1_1_1_1"/>
    <protectedRange sqref="F42:F44 F46" name="Range2_2_12_1_3_1_2_1_1_1_1_2_1_1_1_1_1_1_1_1_1_1_1_2_2_1_1_2_1_1_1_1_1_1_1_1_1_1_1_1_1"/>
    <protectedRange sqref="E42:E44 E46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AG10" name="Range1_16_3_1_1_1_1_1_3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6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341" priority="1" operator="containsText" text="N/A">
      <formula>NOT(ISERROR(SEARCH("N/A",X11)))</formula>
    </cfRule>
    <cfRule type="cellIs" dxfId="340" priority="15" operator="equal">
      <formula>0</formula>
    </cfRule>
  </conditionalFormatting>
  <conditionalFormatting sqref="X11:AE34">
    <cfRule type="cellIs" dxfId="339" priority="14" operator="greaterThanOrEqual">
      <formula>1185</formula>
    </cfRule>
  </conditionalFormatting>
  <conditionalFormatting sqref="X11:AE34">
    <cfRule type="cellIs" dxfId="338" priority="13" operator="between">
      <formula>0.1</formula>
      <formula>1184</formula>
    </cfRule>
  </conditionalFormatting>
  <conditionalFormatting sqref="X8 AJ11:AQ34">
    <cfRule type="cellIs" dxfId="337" priority="12" operator="equal">
      <formula>0</formula>
    </cfRule>
  </conditionalFormatting>
  <conditionalFormatting sqref="X8 AJ11:AQ34">
    <cfRule type="cellIs" dxfId="336" priority="11" operator="greaterThan">
      <formula>1179</formula>
    </cfRule>
  </conditionalFormatting>
  <conditionalFormatting sqref="X8 AJ11:AQ34">
    <cfRule type="cellIs" dxfId="335" priority="10" operator="greaterThan">
      <formula>99</formula>
    </cfRule>
  </conditionalFormatting>
  <conditionalFormatting sqref="X8 AJ11:AQ34">
    <cfRule type="cellIs" dxfId="334" priority="9" operator="greaterThan">
      <formula>0.99</formula>
    </cfRule>
  </conditionalFormatting>
  <conditionalFormatting sqref="AB8">
    <cfRule type="cellIs" dxfId="333" priority="8" operator="equal">
      <formula>0</formula>
    </cfRule>
  </conditionalFormatting>
  <conditionalFormatting sqref="AB8">
    <cfRule type="cellIs" dxfId="332" priority="7" operator="greaterThan">
      <formula>1179</formula>
    </cfRule>
  </conditionalFormatting>
  <conditionalFormatting sqref="AB8">
    <cfRule type="cellIs" dxfId="331" priority="6" operator="greaterThan">
      <formula>99</formula>
    </cfRule>
  </conditionalFormatting>
  <conditionalFormatting sqref="AB8">
    <cfRule type="cellIs" dxfId="330" priority="5" operator="greaterThan">
      <formula>0.99</formula>
    </cfRule>
  </conditionalFormatting>
  <conditionalFormatting sqref="AI11:AI34">
    <cfRule type="cellIs" dxfId="329" priority="4" operator="greaterThan">
      <formula>$AI$8</formula>
    </cfRule>
  </conditionalFormatting>
  <conditionalFormatting sqref="AH11:AH34">
    <cfRule type="cellIs" dxfId="328" priority="2" operator="greaterThan">
      <formula>$AH$8</formula>
    </cfRule>
    <cfRule type="cellIs" dxfId="327" priority="3" operator="greaterThan">
      <formula>$AH$8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$AY$10:$AY$39</formula1>
    </dataValidation>
    <dataValidation type="list" allowBlank="1" showInputMessage="1" showErrorMessage="1" sqref="H11:H34">
      <formula1>$AV$10:$AV$19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topLeftCell="A25" zoomScaleNormal="100" workbookViewId="0">
      <selection activeCell="B53" sqref="B53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138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165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165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09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06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06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42654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26570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10" t="s">
        <v>51</v>
      </c>
      <c r="V9" s="210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08" t="s">
        <v>55</v>
      </c>
      <c r="AG9" s="208" t="s">
        <v>56</v>
      </c>
      <c r="AH9" s="259" t="s">
        <v>57</v>
      </c>
      <c r="AI9" s="274" t="s">
        <v>58</v>
      </c>
      <c r="AJ9" s="210" t="s">
        <v>59</v>
      </c>
      <c r="AK9" s="210" t="s">
        <v>60</v>
      </c>
      <c r="AL9" s="210" t="s">
        <v>61</v>
      </c>
      <c r="AM9" s="210" t="s">
        <v>62</v>
      </c>
      <c r="AN9" s="210" t="s">
        <v>63</v>
      </c>
      <c r="AO9" s="210" t="s">
        <v>64</v>
      </c>
      <c r="AP9" s="210" t="s">
        <v>65</v>
      </c>
      <c r="AQ9" s="276" t="s">
        <v>66</v>
      </c>
      <c r="AR9" s="210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10" t="s">
        <v>72</v>
      </c>
      <c r="C10" s="210" t="s">
        <v>73</v>
      </c>
      <c r="D10" s="210" t="s">
        <v>74</v>
      </c>
      <c r="E10" s="210" t="s">
        <v>75</v>
      </c>
      <c r="F10" s="210" t="s">
        <v>74</v>
      </c>
      <c r="G10" s="210" t="s">
        <v>75</v>
      </c>
      <c r="H10" s="285"/>
      <c r="I10" s="210" t="s">
        <v>75</v>
      </c>
      <c r="J10" s="210" t="s">
        <v>75</v>
      </c>
      <c r="K10" s="210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10'!Q34</f>
        <v>20792522</v>
      </c>
      <c r="R10" s="267"/>
      <c r="S10" s="268"/>
      <c r="T10" s="269"/>
      <c r="U10" s="210" t="s">
        <v>75</v>
      </c>
      <c r="V10" s="210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08"/>
      <c r="AG10" s="116">
        <f>'OCT 10'!AG34</f>
        <v>236868</v>
      </c>
      <c r="AH10" s="259"/>
      <c r="AI10" s="275"/>
      <c r="AJ10" s="210" t="s">
        <v>84</v>
      </c>
      <c r="AK10" s="210" t="s">
        <v>84</v>
      </c>
      <c r="AL10" s="210" t="s">
        <v>84</v>
      </c>
      <c r="AM10" s="210" t="s">
        <v>84</v>
      </c>
      <c r="AN10" s="210" t="s">
        <v>84</v>
      </c>
      <c r="AO10" s="210" t="s">
        <v>84</v>
      </c>
      <c r="AP10" s="116">
        <f>'OCT 10'!AP34</f>
        <v>11333880</v>
      </c>
      <c r="AQ10" s="277"/>
      <c r="AR10" s="207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135</v>
      </c>
      <c r="P11" s="108">
        <v>108</v>
      </c>
      <c r="Q11" s="108">
        <v>20796797</v>
      </c>
      <c r="R11" s="46">
        <f>IF(ISBLANK(Q11),"-",Q11-Q10)</f>
        <v>4275</v>
      </c>
      <c r="S11" s="47">
        <f>R11*24/1000</f>
        <v>102.6</v>
      </c>
      <c r="T11" s="47">
        <f>R11/1000</f>
        <v>4.2750000000000004</v>
      </c>
      <c r="U11" s="109">
        <v>6.2</v>
      </c>
      <c r="V11" s="109">
        <f t="shared" ref="V11:V34" si="1">U11</f>
        <v>6.2</v>
      </c>
      <c r="W11" s="110" t="s">
        <v>129</v>
      </c>
      <c r="X11" s="112">
        <v>0</v>
      </c>
      <c r="Y11" s="112">
        <v>0</v>
      </c>
      <c r="Z11" s="112">
        <v>1097</v>
      </c>
      <c r="AA11" s="112">
        <v>1185</v>
      </c>
      <c r="AB11" s="112">
        <v>1096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237758</v>
      </c>
      <c r="AH11" s="49">
        <f>IF(ISBLANK(AG11),"-",AG11-AG10)</f>
        <v>890</v>
      </c>
      <c r="AI11" s="50">
        <f t="shared" ref="AI11:AI34" si="2">AH11/T11</f>
        <v>208.18713450292395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11334636</v>
      </c>
      <c r="AQ11" s="112">
        <f t="shared" ref="AQ11:AQ34" si="3">AP11-AP10</f>
        <v>756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4">F12/1.42</f>
        <v>58.450704225352112</v>
      </c>
      <c r="H12" s="42" t="s">
        <v>88</v>
      </c>
      <c r="I12" s="42">
        <f t="shared" ref="I12:I34" si="5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136</v>
      </c>
      <c r="P12" s="108">
        <v>105</v>
      </c>
      <c r="Q12" s="108">
        <v>20801085</v>
      </c>
      <c r="R12" s="46">
        <f t="shared" ref="R12:R34" si="6">IF(ISBLANK(Q12),"-",Q12-Q11)</f>
        <v>4288</v>
      </c>
      <c r="S12" s="47">
        <f t="shared" ref="S12:S34" si="7">R12*24/1000</f>
        <v>102.91200000000001</v>
      </c>
      <c r="T12" s="47">
        <f t="shared" ref="T12:T34" si="8">R12/1000</f>
        <v>4.2880000000000003</v>
      </c>
      <c r="U12" s="109">
        <v>7.1</v>
      </c>
      <c r="V12" s="109">
        <f t="shared" si="1"/>
        <v>7.1</v>
      </c>
      <c r="W12" s="110" t="s">
        <v>129</v>
      </c>
      <c r="X12" s="112">
        <v>0</v>
      </c>
      <c r="Y12" s="112">
        <v>0</v>
      </c>
      <c r="Z12" s="112">
        <v>1097</v>
      </c>
      <c r="AA12" s="112">
        <v>1185</v>
      </c>
      <c r="AB12" s="112">
        <v>1096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238663</v>
      </c>
      <c r="AH12" s="49">
        <f>IF(ISBLANK(AG12),"-",AG12-AG11)</f>
        <v>905</v>
      </c>
      <c r="AI12" s="50">
        <f t="shared" si="2"/>
        <v>211.05410447761193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11335396</v>
      </c>
      <c r="AQ12" s="112">
        <f t="shared" si="3"/>
        <v>760</v>
      </c>
      <c r="AR12" s="115">
        <v>1.18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6</v>
      </c>
      <c r="E13" s="41">
        <f t="shared" si="0"/>
        <v>4.2253521126760569</v>
      </c>
      <c r="F13" s="151">
        <v>83</v>
      </c>
      <c r="G13" s="41">
        <f t="shared" si="4"/>
        <v>58.450704225352112</v>
      </c>
      <c r="H13" s="42" t="s">
        <v>88</v>
      </c>
      <c r="I13" s="42">
        <f t="shared" si="5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132</v>
      </c>
      <c r="P13" s="108">
        <v>104</v>
      </c>
      <c r="Q13" s="108">
        <v>20805295</v>
      </c>
      <c r="R13" s="46">
        <f>IF(ISBLANK(Q13),"-",Q13-Q12)</f>
        <v>4210</v>
      </c>
      <c r="S13" s="47">
        <f t="shared" si="7"/>
        <v>101.04</v>
      </c>
      <c r="T13" s="47">
        <f t="shared" si="8"/>
        <v>4.21</v>
      </c>
      <c r="U13" s="109">
        <v>8</v>
      </c>
      <c r="V13" s="109">
        <f t="shared" si="1"/>
        <v>8</v>
      </c>
      <c r="W13" s="110" t="s">
        <v>129</v>
      </c>
      <c r="X13" s="112">
        <v>0</v>
      </c>
      <c r="Y13" s="112">
        <v>0</v>
      </c>
      <c r="Z13" s="112">
        <v>1097</v>
      </c>
      <c r="AA13" s="112">
        <v>1185</v>
      </c>
      <c r="AB13" s="112">
        <v>1096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239549</v>
      </c>
      <c r="AH13" s="49">
        <f>IF(ISBLANK(AG13),"-",AG13-AG12)</f>
        <v>886</v>
      </c>
      <c r="AI13" s="50">
        <f t="shared" si="2"/>
        <v>210.45130641330167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11336016</v>
      </c>
      <c r="AQ13" s="112">
        <f>AP13-AP12</f>
        <v>620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8</v>
      </c>
      <c r="E14" s="41">
        <f t="shared" si="0"/>
        <v>5.6338028169014089</v>
      </c>
      <c r="F14" s="151">
        <v>83</v>
      </c>
      <c r="G14" s="41">
        <f t="shared" si="4"/>
        <v>58.450704225352112</v>
      </c>
      <c r="H14" s="42" t="s">
        <v>88</v>
      </c>
      <c r="I14" s="42">
        <f t="shared" si="5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130</v>
      </c>
      <c r="P14" s="108">
        <v>111</v>
      </c>
      <c r="Q14" s="108">
        <v>20809728</v>
      </c>
      <c r="R14" s="46">
        <f t="shared" si="6"/>
        <v>4433</v>
      </c>
      <c r="S14" s="47">
        <f t="shared" si="7"/>
        <v>106.392</v>
      </c>
      <c r="T14" s="47">
        <f t="shared" si="8"/>
        <v>4.4329999999999998</v>
      </c>
      <c r="U14" s="109">
        <v>9.1</v>
      </c>
      <c r="V14" s="109">
        <f t="shared" si="1"/>
        <v>9.1</v>
      </c>
      <c r="W14" s="110" t="s">
        <v>129</v>
      </c>
      <c r="X14" s="112">
        <v>0</v>
      </c>
      <c r="Y14" s="112">
        <v>0</v>
      </c>
      <c r="Z14" s="112">
        <v>1067</v>
      </c>
      <c r="AA14" s="112">
        <v>1185</v>
      </c>
      <c r="AB14" s="112">
        <v>1047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240451</v>
      </c>
      <c r="AH14" s="49">
        <f t="shared" ref="AH14:AH34" si="9">IF(ISBLANK(AG14),"-",AG14-AG13)</f>
        <v>902</v>
      </c>
      <c r="AI14" s="50">
        <f t="shared" si="2"/>
        <v>203.47394540942929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11336796</v>
      </c>
      <c r="AQ14" s="112">
        <f t="shared" si="3"/>
        <v>780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165</v>
      </c>
    </row>
    <row r="15" spans="2:51" x14ac:dyDescent="0.25">
      <c r="B15" s="40">
        <v>2.1666666666666701</v>
      </c>
      <c r="C15" s="40">
        <v>0.20833333333333301</v>
      </c>
      <c r="D15" s="107">
        <v>8</v>
      </c>
      <c r="E15" s="41">
        <f t="shared" si="0"/>
        <v>5.6338028169014089</v>
      </c>
      <c r="F15" s="151">
        <v>83</v>
      </c>
      <c r="G15" s="41">
        <f t="shared" si="4"/>
        <v>58.450704225352112</v>
      </c>
      <c r="H15" s="42" t="s">
        <v>88</v>
      </c>
      <c r="I15" s="42">
        <f t="shared" si="5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127</v>
      </c>
      <c r="P15" s="108">
        <v>115</v>
      </c>
      <c r="Q15" s="108">
        <v>20814361</v>
      </c>
      <c r="R15" s="46">
        <f t="shared" si="6"/>
        <v>4633</v>
      </c>
      <c r="S15" s="47">
        <f t="shared" si="7"/>
        <v>111.19199999999999</v>
      </c>
      <c r="T15" s="47">
        <f t="shared" si="8"/>
        <v>4.633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1136</v>
      </c>
      <c r="AA15" s="112">
        <v>1185</v>
      </c>
      <c r="AB15" s="112">
        <v>1137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241372</v>
      </c>
      <c r="AH15" s="49">
        <f t="shared" si="9"/>
        <v>921</v>
      </c>
      <c r="AI15" s="50">
        <f t="shared" si="2"/>
        <v>198.79127994819771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0.7</v>
      </c>
      <c r="AP15" s="112">
        <v>11336905</v>
      </c>
      <c r="AQ15" s="112">
        <f t="shared" si="3"/>
        <v>109</v>
      </c>
      <c r="AR15" s="51"/>
      <c r="AS15" s="52" t="s">
        <v>113</v>
      </c>
      <c r="AV15" s="39" t="s">
        <v>98</v>
      </c>
      <c r="AW15" s="39" t="s">
        <v>99</v>
      </c>
      <c r="AY15" s="95"/>
    </row>
    <row r="16" spans="2:51" x14ac:dyDescent="0.25">
      <c r="B16" s="40">
        <v>2.2083333333333299</v>
      </c>
      <c r="C16" s="40">
        <v>0.25</v>
      </c>
      <c r="D16" s="107">
        <v>8</v>
      </c>
      <c r="E16" s="41">
        <f t="shared" si="0"/>
        <v>5.6338028169014089</v>
      </c>
      <c r="F16" s="151">
        <v>83</v>
      </c>
      <c r="G16" s="41">
        <f t="shared" si="4"/>
        <v>58.450704225352112</v>
      </c>
      <c r="H16" s="42" t="s">
        <v>88</v>
      </c>
      <c r="I16" s="42">
        <f t="shared" si="5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145</v>
      </c>
      <c r="P16" s="108">
        <v>134</v>
      </c>
      <c r="Q16" s="108">
        <v>20820295</v>
      </c>
      <c r="R16" s="46">
        <f t="shared" si="6"/>
        <v>5934</v>
      </c>
      <c r="S16" s="47">
        <f t="shared" si="7"/>
        <v>142.416</v>
      </c>
      <c r="T16" s="47">
        <f t="shared" si="8"/>
        <v>5.9340000000000002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1186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242511</v>
      </c>
      <c r="AH16" s="49">
        <f t="shared" si="9"/>
        <v>1139</v>
      </c>
      <c r="AI16" s="50">
        <f t="shared" si="2"/>
        <v>191.94472531176271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11336905</v>
      </c>
      <c r="AQ16" s="112">
        <f t="shared" si="3"/>
        <v>0</v>
      </c>
      <c r="AR16" s="53">
        <v>1.2</v>
      </c>
      <c r="AS16" s="52" t="s">
        <v>101</v>
      </c>
      <c r="AV16" s="39" t="s">
        <v>102</v>
      </c>
      <c r="AW16" s="39" t="s">
        <v>103</v>
      </c>
      <c r="AY16" s="95"/>
    </row>
    <row r="17" spans="1:51" x14ac:dyDescent="0.25">
      <c r="B17" s="40">
        <v>2.25</v>
      </c>
      <c r="C17" s="40">
        <v>0.29166666666666702</v>
      </c>
      <c r="D17" s="107">
        <v>7</v>
      </c>
      <c r="E17" s="41">
        <f t="shared" si="0"/>
        <v>4.9295774647887329</v>
      </c>
      <c r="F17" s="151">
        <v>83</v>
      </c>
      <c r="G17" s="41">
        <f t="shared" si="4"/>
        <v>58.450704225352112</v>
      </c>
      <c r="H17" s="42" t="s">
        <v>88</v>
      </c>
      <c r="I17" s="42">
        <f t="shared" si="5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137</v>
      </c>
      <c r="P17" s="108">
        <v>139</v>
      </c>
      <c r="Q17" s="108">
        <v>20826361</v>
      </c>
      <c r="R17" s="46">
        <f t="shared" si="6"/>
        <v>6066</v>
      </c>
      <c r="S17" s="47">
        <f t="shared" si="7"/>
        <v>145.584</v>
      </c>
      <c r="T17" s="47">
        <f t="shared" si="8"/>
        <v>6.0659999999999998</v>
      </c>
      <c r="U17" s="109">
        <v>9.1999999999999993</v>
      </c>
      <c r="V17" s="109">
        <f t="shared" si="1"/>
        <v>9.1999999999999993</v>
      </c>
      <c r="W17" s="110" t="s">
        <v>137</v>
      </c>
      <c r="X17" s="112">
        <v>1006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243696</v>
      </c>
      <c r="AH17" s="49">
        <f t="shared" si="9"/>
        <v>1185</v>
      </c>
      <c r="AI17" s="50">
        <f t="shared" si="2"/>
        <v>195.35113748763601</v>
      </c>
      <c r="AJ17" s="96">
        <v>1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11336905</v>
      </c>
      <c r="AQ17" s="112">
        <f t="shared" si="3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8"/>
    </row>
    <row r="18" spans="1:51" x14ac:dyDescent="0.25">
      <c r="B18" s="40">
        <v>2.2916666666666701</v>
      </c>
      <c r="C18" s="40">
        <v>0.33333333333333298</v>
      </c>
      <c r="D18" s="107">
        <v>7</v>
      </c>
      <c r="E18" s="41">
        <f t="shared" si="0"/>
        <v>4.9295774647887329</v>
      </c>
      <c r="F18" s="151">
        <v>83</v>
      </c>
      <c r="G18" s="41">
        <f t="shared" si="4"/>
        <v>58.450704225352112</v>
      </c>
      <c r="H18" s="42" t="s">
        <v>88</v>
      </c>
      <c r="I18" s="42">
        <f t="shared" si="5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136</v>
      </c>
      <c r="P18" s="108">
        <v>141</v>
      </c>
      <c r="Q18" s="108">
        <v>20832407</v>
      </c>
      <c r="R18" s="46">
        <f t="shared" si="6"/>
        <v>6046</v>
      </c>
      <c r="S18" s="47">
        <f t="shared" si="7"/>
        <v>145.10400000000001</v>
      </c>
      <c r="T18" s="47">
        <f t="shared" si="8"/>
        <v>6.0460000000000003</v>
      </c>
      <c r="U18" s="109">
        <v>8.3000000000000007</v>
      </c>
      <c r="V18" s="109">
        <f t="shared" si="1"/>
        <v>8.3000000000000007</v>
      </c>
      <c r="W18" s="110" t="s">
        <v>137</v>
      </c>
      <c r="X18" s="112">
        <v>1007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244870</v>
      </c>
      <c r="AH18" s="49">
        <f t="shared" si="9"/>
        <v>1174</v>
      </c>
      <c r="AI18" s="50">
        <f t="shared" si="2"/>
        <v>194.17796890506119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11336905</v>
      </c>
      <c r="AQ18" s="112">
        <f t="shared" si="3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6</v>
      </c>
      <c r="E19" s="41">
        <f t="shared" si="0"/>
        <v>4.2253521126760569</v>
      </c>
      <c r="F19" s="151">
        <v>83</v>
      </c>
      <c r="G19" s="41">
        <f t="shared" si="4"/>
        <v>58.450704225352112</v>
      </c>
      <c r="H19" s="42" t="s">
        <v>88</v>
      </c>
      <c r="I19" s="42">
        <f t="shared" si="5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134</v>
      </c>
      <c r="P19" s="108">
        <v>151</v>
      </c>
      <c r="Q19" s="108">
        <v>20838516</v>
      </c>
      <c r="R19" s="46">
        <f t="shared" si="6"/>
        <v>6109</v>
      </c>
      <c r="S19" s="47">
        <f t="shared" si="7"/>
        <v>146.61600000000001</v>
      </c>
      <c r="T19" s="47">
        <f t="shared" si="8"/>
        <v>6.109</v>
      </c>
      <c r="U19" s="109">
        <v>8.3000000000000007</v>
      </c>
      <c r="V19" s="109">
        <f t="shared" si="1"/>
        <v>8.3000000000000007</v>
      </c>
      <c r="W19" s="110" t="s">
        <v>137</v>
      </c>
      <c r="X19" s="112">
        <v>1007</v>
      </c>
      <c r="Y19" s="112">
        <v>0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246071</v>
      </c>
      <c r="AH19" s="49">
        <f t="shared" si="9"/>
        <v>1201</v>
      </c>
      <c r="AI19" s="50">
        <f t="shared" si="2"/>
        <v>196.59518742838435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11336905</v>
      </c>
      <c r="AQ19" s="112">
        <f t="shared" si="3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4"/>
        <v>58.450704225352112</v>
      </c>
      <c r="H20" s="42" t="s">
        <v>88</v>
      </c>
      <c r="I20" s="42">
        <f t="shared" si="5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136</v>
      </c>
      <c r="P20" s="108">
        <v>147</v>
      </c>
      <c r="Q20" s="108">
        <v>20844585</v>
      </c>
      <c r="R20" s="46">
        <f t="shared" si="6"/>
        <v>6069</v>
      </c>
      <c r="S20" s="47">
        <f t="shared" si="7"/>
        <v>145.65600000000001</v>
      </c>
      <c r="T20" s="47">
        <f t="shared" si="8"/>
        <v>6.069</v>
      </c>
      <c r="U20" s="109">
        <v>7.9</v>
      </c>
      <c r="V20" s="109">
        <f t="shared" si="1"/>
        <v>7.9</v>
      </c>
      <c r="W20" s="110" t="s">
        <v>137</v>
      </c>
      <c r="X20" s="112">
        <v>1006</v>
      </c>
      <c r="Y20" s="112">
        <v>0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247258</v>
      </c>
      <c r="AH20" s="49">
        <f t="shared" si="9"/>
        <v>1187</v>
      </c>
      <c r="AI20" s="50">
        <f t="shared" si="2"/>
        <v>195.58411599934092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11336905</v>
      </c>
      <c r="AQ20" s="112">
        <f t="shared" si="3"/>
        <v>0</v>
      </c>
      <c r="AR20" s="53">
        <v>1.23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6</v>
      </c>
      <c r="E21" s="41">
        <f t="shared" si="0"/>
        <v>4.2253521126760569</v>
      </c>
      <c r="F21" s="151">
        <v>83</v>
      </c>
      <c r="G21" s="41">
        <f t="shared" si="4"/>
        <v>58.450704225352112</v>
      </c>
      <c r="H21" s="42" t="s">
        <v>88</v>
      </c>
      <c r="I21" s="42">
        <f t="shared" si="5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134</v>
      </c>
      <c r="P21" s="108">
        <v>135</v>
      </c>
      <c r="Q21" s="108">
        <v>20850639</v>
      </c>
      <c r="R21" s="46">
        <f t="shared" si="6"/>
        <v>6054</v>
      </c>
      <c r="S21" s="47">
        <f t="shared" si="7"/>
        <v>145.29599999999999</v>
      </c>
      <c r="T21" s="47">
        <f t="shared" si="8"/>
        <v>6.0540000000000003</v>
      </c>
      <c r="U21" s="109">
        <v>7.5</v>
      </c>
      <c r="V21" s="109">
        <f t="shared" si="1"/>
        <v>7.5</v>
      </c>
      <c r="W21" s="110" t="s">
        <v>137</v>
      </c>
      <c r="X21" s="112">
        <v>1006</v>
      </c>
      <c r="Y21" s="112">
        <v>0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248434</v>
      </c>
      <c r="AH21" s="49">
        <f t="shared" si="9"/>
        <v>1176</v>
      </c>
      <c r="AI21" s="50">
        <f t="shared" si="2"/>
        <v>194.25173439048561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11336905</v>
      </c>
      <c r="AQ21" s="112">
        <f t="shared" si="3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6</v>
      </c>
      <c r="E22" s="41">
        <f t="shared" si="0"/>
        <v>4.2253521126760569</v>
      </c>
      <c r="F22" s="151">
        <v>83</v>
      </c>
      <c r="G22" s="41">
        <f t="shared" si="4"/>
        <v>58.450704225352112</v>
      </c>
      <c r="H22" s="42" t="s">
        <v>88</v>
      </c>
      <c r="I22" s="42">
        <f t="shared" si="5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134</v>
      </c>
      <c r="P22" s="108">
        <v>138</v>
      </c>
      <c r="Q22" s="108">
        <v>20856773</v>
      </c>
      <c r="R22" s="46">
        <f t="shared" si="6"/>
        <v>6134</v>
      </c>
      <c r="S22" s="47">
        <f t="shared" si="7"/>
        <v>147.21600000000001</v>
      </c>
      <c r="T22" s="47">
        <f t="shared" si="8"/>
        <v>6.1340000000000003</v>
      </c>
      <c r="U22" s="109">
        <v>6.9</v>
      </c>
      <c r="V22" s="109">
        <f t="shared" si="1"/>
        <v>6.9</v>
      </c>
      <c r="W22" s="110" t="s">
        <v>137</v>
      </c>
      <c r="X22" s="112">
        <v>1025</v>
      </c>
      <c r="Y22" s="112">
        <v>0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249641</v>
      </c>
      <c r="AH22" s="49">
        <f t="shared" si="9"/>
        <v>1207</v>
      </c>
      <c r="AI22" s="50">
        <f t="shared" si="2"/>
        <v>196.77208999021843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11336905</v>
      </c>
      <c r="AQ22" s="112">
        <f t="shared" si="3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6</v>
      </c>
      <c r="E23" s="41">
        <f t="shared" si="0"/>
        <v>4.2253521126760569</v>
      </c>
      <c r="F23" s="152">
        <v>81</v>
      </c>
      <c r="G23" s="41">
        <f t="shared" si="4"/>
        <v>57.04225352112676</v>
      </c>
      <c r="H23" s="42" t="s">
        <v>88</v>
      </c>
      <c r="I23" s="42">
        <f t="shared" si="5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133</v>
      </c>
      <c r="P23" s="108">
        <v>140</v>
      </c>
      <c r="Q23" s="108">
        <v>20862707</v>
      </c>
      <c r="R23" s="46">
        <f t="shared" si="6"/>
        <v>5934</v>
      </c>
      <c r="S23" s="47">
        <f t="shared" si="7"/>
        <v>142.416</v>
      </c>
      <c r="T23" s="47">
        <f t="shared" si="8"/>
        <v>5.9340000000000002</v>
      </c>
      <c r="U23" s="109">
        <v>6.5</v>
      </c>
      <c r="V23" s="109">
        <f t="shared" si="1"/>
        <v>6.5</v>
      </c>
      <c r="W23" s="110" t="s">
        <v>137</v>
      </c>
      <c r="X23" s="112">
        <v>1025</v>
      </c>
      <c r="Y23" s="112">
        <v>0</v>
      </c>
      <c r="Z23" s="112">
        <v>1187</v>
      </c>
      <c r="AA23" s="112">
        <v>1185</v>
      </c>
      <c r="AB23" s="112">
        <v>1186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250848</v>
      </c>
      <c r="AH23" s="49">
        <f t="shared" si="9"/>
        <v>1207</v>
      </c>
      <c r="AI23" s="50">
        <f t="shared" si="2"/>
        <v>203.40411189753959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11336905</v>
      </c>
      <c r="AQ23" s="112">
        <f t="shared" si="3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4"/>
        <v>57.04225352112676</v>
      </c>
      <c r="H24" s="42" t="s">
        <v>88</v>
      </c>
      <c r="I24" s="42">
        <f t="shared" si="5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135</v>
      </c>
      <c r="P24" s="108">
        <v>140</v>
      </c>
      <c r="Q24" s="108">
        <v>20868593</v>
      </c>
      <c r="R24" s="46">
        <f t="shared" si="6"/>
        <v>5886</v>
      </c>
      <c r="S24" s="47">
        <f t="shared" si="7"/>
        <v>141.26400000000001</v>
      </c>
      <c r="T24" s="47">
        <f t="shared" si="8"/>
        <v>5.8860000000000001</v>
      </c>
      <c r="U24" s="109">
        <v>6.1</v>
      </c>
      <c r="V24" s="109">
        <f t="shared" si="1"/>
        <v>6.1</v>
      </c>
      <c r="W24" s="110" t="s">
        <v>137</v>
      </c>
      <c r="X24" s="112">
        <v>1025</v>
      </c>
      <c r="Y24" s="112">
        <v>0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252016</v>
      </c>
      <c r="AH24" s="49">
        <f>IF(ISBLANK(AG24),"-",AG24-AG23)</f>
        <v>1168</v>
      </c>
      <c r="AI24" s="50">
        <f t="shared" si="2"/>
        <v>198.43696907917092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11336905</v>
      </c>
      <c r="AQ24" s="112">
        <f t="shared" si="3"/>
        <v>0</v>
      </c>
      <c r="AR24" s="53">
        <v>1.19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4"/>
        <v>57.04225352112676</v>
      </c>
      <c r="H25" s="42" t="s">
        <v>88</v>
      </c>
      <c r="I25" s="42">
        <f t="shared" si="5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132</v>
      </c>
      <c r="P25" s="108">
        <v>138</v>
      </c>
      <c r="Q25" s="108">
        <v>20874488</v>
      </c>
      <c r="R25" s="46">
        <f t="shared" si="6"/>
        <v>5895</v>
      </c>
      <c r="S25" s="47">
        <f t="shared" si="7"/>
        <v>141.47999999999999</v>
      </c>
      <c r="T25" s="47">
        <f t="shared" si="8"/>
        <v>5.8949999999999996</v>
      </c>
      <c r="U25" s="109">
        <v>5.7</v>
      </c>
      <c r="V25" s="109">
        <f t="shared" si="1"/>
        <v>5.7</v>
      </c>
      <c r="W25" s="110" t="s">
        <v>137</v>
      </c>
      <c r="X25" s="112">
        <v>1025</v>
      </c>
      <c r="Y25" s="112">
        <v>0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253194</v>
      </c>
      <c r="AH25" s="49">
        <f t="shared" si="9"/>
        <v>1178</v>
      </c>
      <c r="AI25" s="50">
        <f t="shared" si="2"/>
        <v>199.83036471586092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11336905</v>
      </c>
      <c r="AQ25" s="112">
        <f t="shared" si="3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4"/>
        <v>57.04225352112676</v>
      </c>
      <c r="H26" s="42" t="s">
        <v>88</v>
      </c>
      <c r="I26" s="42">
        <f t="shared" si="5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134</v>
      </c>
      <c r="P26" s="108">
        <v>134</v>
      </c>
      <c r="Q26" s="108">
        <v>20880252</v>
      </c>
      <c r="R26" s="46">
        <f t="shared" si="6"/>
        <v>5764</v>
      </c>
      <c r="S26" s="47">
        <f t="shared" si="7"/>
        <v>138.33600000000001</v>
      </c>
      <c r="T26" s="47">
        <f t="shared" si="8"/>
        <v>5.7640000000000002</v>
      </c>
      <c r="U26" s="109">
        <v>5.4</v>
      </c>
      <c r="V26" s="109">
        <f t="shared" si="1"/>
        <v>5.4</v>
      </c>
      <c r="W26" s="110" t="s">
        <v>137</v>
      </c>
      <c r="X26" s="112">
        <v>1015</v>
      </c>
      <c r="Y26" s="112">
        <v>0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254370</v>
      </c>
      <c r="AH26" s="49">
        <f t="shared" si="9"/>
        <v>1176</v>
      </c>
      <c r="AI26" s="50">
        <f t="shared" si="2"/>
        <v>204.02498265093683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11336905</v>
      </c>
      <c r="AQ26" s="112">
        <f t="shared" si="3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4"/>
        <v>57.04225352112676</v>
      </c>
      <c r="H27" s="42" t="s">
        <v>88</v>
      </c>
      <c r="I27" s="42">
        <f t="shared" si="5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134</v>
      </c>
      <c r="P27" s="108">
        <v>135</v>
      </c>
      <c r="Q27" s="108">
        <v>20886142</v>
      </c>
      <c r="R27" s="46">
        <f t="shared" si="6"/>
        <v>5890</v>
      </c>
      <c r="S27" s="47">
        <f t="shared" si="7"/>
        <v>141.36000000000001</v>
      </c>
      <c r="T27" s="47">
        <f t="shared" si="8"/>
        <v>5.89</v>
      </c>
      <c r="U27" s="109">
        <v>5.0999999999999996</v>
      </c>
      <c r="V27" s="109">
        <f t="shared" si="1"/>
        <v>5.0999999999999996</v>
      </c>
      <c r="W27" s="110" t="s">
        <v>137</v>
      </c>
      <c r="X27" s="112">
        <v>1016</v>
      </c>
      <c r="Y27" s="112">
        <v>0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255541</v>
      </c>
      <c r="AH27" s="49">
        <f t="shared" si="9"/>
        <v>1171</v>
      </c>
      <c r="AI27" s="50">
        <f t="shared" si="2"/>
        <v>198.81154499151106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11336905</v>
      </c>
      <c r="AQ27" s="112">
        <f t="shared" si="3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4"/>
        <v>54.929577464788736</v>
      </c>
      <c r="H28" s="42" t="s">
        <v>88</v>
      </c>
      <c r="I28" s="42">
        <f t="shared" si="5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132</v>
      </c>
      <c r="P28" s="108">
        <v>134</v>
      </c>
      <c r="Q28" s="108">
        <v>20891914</v>
      </c>
      <c r="R28" s="46">
        <f t="shared" si="6"/>
        <v>5772</v>
      </c>
      <c r="S28" s="47">
        <f t="shared" si="7"/>
        <v>138.52799999999999</v>
      </c>
      <c r="T28" s="47">
        <f t="shared" si="8"/>
        <v>5.7720000000000002</v>
      </c>
      <c r="U28" s="109">
        <v>4.9000000000000004</v>
      </c>
      <c r="V28" s="109">
        <f t="shared" si="1"/>
        <v>4.9000000000000004</v>
      </c>
      <c r="W28" s="110" t="s">
        <v>137</v>
      </c>
      <c r="X28" s="112">
        <v>1015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256714</v>
      </c>
      <c r="AH28" s="49">
        <f t="shared" si="9"/>
        <v>1173</v>
      </c>
      <c r="AI28" s="50">
        <f t="shared" si="2"/>
        <v>203.22245322245323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11336905</v>
      </c>
      <c r="AQ28" s="112">
        <f t="shared" si="3"/>
        <v>0</v>
      </c>
      <c r="AR28" s="53">
        <v>1.22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4"/>
        <v>54.929577464788736</v>
      </c>
      <c r="H29" s="42" t="s">
        <v>88</v>
      </c>
      <c r="I29" s="42">
        <f t="shared" si="5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130</v>
      </c>
      <c r="P29" s="108">
        <v>132</v>
      </c>
      <c r="Q29" s="108">
        <v>20897630</v>
      </c>
      <c r="R29" s="46">
        <f t="shared" si="6"/>
        <v>5716</v>
      </c>
      <c r="S29" s="47">
        <f t="shared" si="7"/>
        <v>137.184</v>
      </c>
      <c r="T29" s="47">
        <f t="shared" si="8"/>
        <v>5.7160000000000002</v>
      </c>
      <c r="U29" s="109">
        <v>4.5999999999999996</v>
      </c>
      <c r="V29" s="109">
        <f t="shared" si="1"/>
        <v>4.5999999999999996</v>
      </c>
      <c r="W29" s="110" t="s">
        <v>137</v>
      </c>
      <c r="X29" s="112">
        <v>1014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257883</v>
      </c>
      <c r="AH29" s="49">
        <f t="shared" si="9"/>
        <v>1169</v>
      </c>
      <c r="AI29" s="50">
        <f t="shared" si="2"/>
        <v>204.51364590622813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11336905</v>
      </c>
      <c r="AQ29" s="112">
        <f t="shared" si="3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5</v>
      </c>
      <c r="E30" s="41">
        <f t="shared" si="0"/>
        <v>3.5211267605633805</v>
      </c>
      <c r="F30" s="154">
        <v>76</v>
      </c>
      <c r="G30" s="41">
        <f t="shared" si="4"/>
        <v>53.521126760563384</v>
      </c>
      <c r="H30" s="42" t="s">
        <v>88</v>
      </c>
      <c r="I30" s="42">
        <f t="shared" si="5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127</v>
      </c>
      <c r="P30" s="108">
        <v>126</v>
      </c>
      <c r="Q30" s="108">
        <v>20903152</v>
      </c>
      <c r="R30" s="46">
        <f t="shared" si="6"/>
        <v>5522</v>
      </c>
      <c r="S30" s="47">
        <f t="shared" si="7"/>
        <v>132.52799999999999</v>
      </c>
      <c r="T30" s="47">
        <f t="shared" si="8"/>
        <v>5.5220000000000002</v>
      </c>
      <c r="U30" s="109">
        <v>4.3</v>
      </c>
      <c r="V30" s="109">
        <f t="shared" si="1"/>
        <v>4.3</v>
      </c>
      <c r="W30" s="110" t="s">
        <v>137</v>
      </c>
      <c r="X30" s="112">
        <v>1014</v>
      </c>
      <c r="Y30" s="112">
        <v>0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259013</v>
      </c>
      <c r="AH30" s="49">
        <f t="shared" si="9"/>
        <v>1130</v>
      </c>
      <c r="AI30" s="50">
        <f t="shared" si="2"/>
        <v>204.63600144875045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11336905</v>
      </c>
      <c r="AQ30" s="112">
        <f t="shared" si="3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5</v>
      </c>
      <c r="E31" s="41">
        <f t="shared" si="0"/>
        <v>3.5211267605633805</v>
      </c>
      <c r="F31" s="151">
        <v>83</v>
      </c>
      <c r="G31" s="41">
        <f t="shared" si="4"/>
        <v>58.450704225352112</v>
      </c>
      <c r="H31" s="42" t="s">
        <v>88</v>
      </c>
      <c r="I31" s="42">
        <f t="shared" si="5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131</v>
      </c>
      <c r="P31" s="108">
        <v>131</v>
      </c>
      <c r="Q31" s="108">
        <v>20908714</v>
      </c>
      <c r="R31" s="46">
        <f t="shared" si="6"/>
        <v>5562</v>
      </c>
      <c r="S31" s="47">
        <f t="shared" si="7"/>
        <v>133.488</v>
      </c>
      <c r="T31" s="47">
        <f t="shared" si="8"/>
        <v>5.5620000000000003</v>
      </c>
      <c r="U31" s="109">
        <v>4.0999999999999996</v>
      </c>
      <c r="V31" s="109">
        <f t="shared" si="1"/>
        <v>4.0999999999999996</v>
      </c>
      <c r="W31" s="110" t="s">
        <v>137</v>
      </c>
      <c r="X31" s="112">
        <v>1015</v>
      </c>
      <c r="Y31" s="112">
        <v>0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260168</v>
      </c>
      <c r="AH31" s="49">
        <f t="shared" si="9"/>
        <v>1155</v>
      </c>
      <c r="AI31" s="50">
        <f t="shared" si="2"/>
        <v>207.6591154261057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11336905</v>
      </c>
      <c r="AQ31" s="112">
        <f t="shared" si="3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4"/>
        <v>58.450704225352112</v>
      </c>
      <c r="H32" s="42" t="s">
        <v>88</v>
      </c>
      <c r="I32" s="42">
        <f t="shared" si="5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128</v>
      </c>
      <c r="P32" s="108">
        <v>127</v>
      </c>
      <c r="Q32" s="108">
        <v>20914265</v>
      </c>
      <c r="R32" s="46">
        <f t="shared" si="6"/>
        <v>5551</v>
      </c>
      <c r="S32" s="47">
        <f t="shared" si="7"/>
        <v>133.22399999999999</v>
      </c>
      <c r="T32" s="47">
        <f t="shared" si="8"/>
        <v>5.5510000000000002</v>
      </c>
      <c r="U32" s="109">
        <v>4</v>
      </c>
      <c r="V32" s="109">
        <f t="shared" si="1"/>
        <v>4</v>
      </c>
      <c r="W32" s="110" t="s">
        <v>137</v>
      </c>
      <c r="X32" s="112">
        <v>1005</v>
      </c>
      <c r="Y32" s="112">
        <v>0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261312</v>
      </c>
      <c r="AH32" s="49">
        <f t="shared" si="9"/>
        <v>1144</v>
      </c>
      <c r="AI32" s="50">
        <f t="shared" si="2"/>
        <v>206.08899297423886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11336905</v>
      </c>
      <c r="AQ32" s="112">
        <f t="shared" si="3"/>
        <v>0</v>
      </c>
      <c r="AR32" s="53">
        <v>1.0900000000000001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4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132</v>
      </c>
      <c r="P33" s="108">
        <v>121</v>
      </c>
      <c r="Q33" s="108">
        <v>20919375</v>
      </c>
      <c r="R33" s="46">
        <f t="shared" si="6"/>
        <v>5110</v>
      </c>
      <c r="S33" s="47">
        <f t="shared" si="7"/>
        <v>122.64</v>
      </c>
      <c r="T33" s="47">
        <f t="shared" si="8"/>
        <v>5.1100000000000003</v>
      </c>
      <c r="U33" s="109">
        <v>4.2</v>
      </c>
      <c r="V33" s="109">
        <f t="shared" si="1"/>
        <v>4.2</v>
      </c>
      <c r="W33" s="110" t="s">
        <v>129</v>
      </c>
      <c r="X33" s="112">
        <v>0</v>
      </c>
      <c r="Y33" s="112">
        <v>0</v>
      </c>
      <c r="Z33" s="112">
        <v>1187</v>
      </c>
      <c r="AA33" s="112">
        <v>1185</v>
      </c>
      <c r="AB33" s="112">
        <v>1187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262392</v>
      </c>
      <c r="AH33" s="49">
        <f t="shared" si="9"/>
        <v>1080</v>
      </c>
      <c r="AI33" s="50">
        <f t="shared" si="2"/>
        <v>211.35029354207435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0.2</v>
      </c>
      <c r="AP33" s="112">
        <v>11337089</v>
      </c>
      <c r="AQ33" s="112">
        <f t="shared" si="3"/>
        <v>184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4"/>
        <v>58.450704225352112</v>
      </c>
      <c r="H34" s="42" t="s">
        <v>88</v>
      </c>
      <c r="I34" s="42">
        <f t="shared" si="5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136</v>
      </c>
      <c r="P34" s="108">
        <v>106</v>
      </c>
      <c r="Q34" s="108">
        <v>20924291</v>
      </c>
      <c r="R34" s="46">
        <f t="shared" si="6"/>
        <v>4916</v>
      </c>
      <c r="S34" s="47">
        <f t="shared" si="7"/>
        <v>117.98399999999999</v>
      </c>
      <c r="T34" s="47">
        <f t="shared" si="8"/>
        <v>4.9160000000000004</v>
      </c>
      <c r="U34" s="109">
        <v>4.9000000000000004</v>
      </c>
      <c r="V34" s="109">
        <f t="shared" si="1"/>
        <v>4.9000000000000004</v>
      </c>
      <c r="W34" s="110" t="s">
        <v>129</v>
      </c>
      <c r="X34" s="112">
        <v>0</v>
      </c>
      <c r="Y34" s="112">
        <v>0</v>
      </c>
      <c r="Z34" s="112">
        <v>1166</v>
      </c>
      <c r="AA34" s="112">
        <v>1185</v>
      </c>
      <c r="AB34" s="112">
        <v>1166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263438</v>
      </c>
      <c r="AH34" s="49">
        <f t="shared" si="9"/>
        <v>1046</v>
      </c>
      <c r="AI34" s="50">
        <f t="shared" si="2"/>
        <v>212.77461350691618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0.2</v>
      </c>
      <c r="AP34" s="112">
        <v>11337722</v>
      </c>
      <c r="AQ34" s="112">
        <f t="shared" si="3"/>
        <v>633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131769</v>
      </c>
      <c r="S35" s="65">
        <f>AVERAGE(S11:S34)</f>
        <v>131.76899999999998</v>
      </c>
      <c r="T35" s="65">
        <f>SUM(T11:T34)</f>
        <v>131.76900000000001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26570</v>
      </c>
      <c r="AH35" s="67">
        <f>SUM(AH11:AH34)</f>
        <v>26570</v>
      </c>
      <c r="AI35" s="68">
        <f>$AH$35/$T35</f>
        <v>201.64075010055475</v>
      </c>
      <c r="AJ35" s="89"/>
      <c r="AK35" s="89"/>
      <c r="AL35" s="89"/>
      <c r="AM35" s="89"/>
      <c r="AN35" s="89"/>
      <c r="AO35" s="69"/>
      <c r="AP35" s="70">
        <f>AP34-AP10</f>
        <v>3842</v>
      </c>
      <c r="AQ35" s="71">
        <f>SUM(AQ11:AQ34)</f>
        <v>3842</v>
      </c>
      <c r="AR35" s="72">
        <f>AVERAGE(AR11:AR34)</f>
        <v>1.1849999999999998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2:51" x14ac:dyDescent="0.25">
      <c r="B42" s="148" t="s">
        <v>196</v>
      </c>
      <c r="C42" s="121"/>
      <c r="D42" s="122"/>
      <c r="E42" s="121"/>
      <c r="F42" s="121"/>
      <c r="G42" s="121"/>
      <c r="H42" s="121"/>
      <c r="I42" s="121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24"/>
      <c r="V42" s="79"/>
      <c r="W42" s="99"/>
      <c r="X42" s="99"/>
      <c r="Y42" s="99"/>
      <c r="Z42" s="80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2:51" x14ac:dyDescent="0.25">
      <c r="B43" s="146" t="s">
        <v>134</v>
      </c>
      <c r="C43" s="121"/>
      <c r="D43" s="122"/>
      <c r="E43" s="121"/>
      <c r="F43" s="121"/>
      <c r="G43" s="121"/>
      <c r="H43" s="121"/>
      <c r="I43" s="121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4"/>
      <c r="U43" s="124"/>
      <c r="V43" s="79"/>
      <c r="W43" s="99"/>
      <c r="X43" s="99"/>
      <c r="Y43" s="99"/>
      <c r="Z43" s="80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2:51" x14ac:dyDescent="0.25">
      <c r="B44" s="82" t="s">
        <v>173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8"/>
      <c r="D45" s="129"/>
      <c r="E45" s="128"/>
      <c r="F45" s="128"/>
      <c r="G45" s="128"/>
      <c r="H45" s="128"/>
      <c r="I45" s="128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4" t="s">
        <v>197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140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198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144"/>
      <c r="D49" s="200"/>
      <c r="E49" s="144"/>
      <c r="F49" s="144"/>
      <c r="G49" s="106"/>
      <c r="H49" s="106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144"/>
      <c r="D50" s="200"/>
      <c r="E50" s="144"/>
      <c r="F50" s="144"/>
      <c r="G50" s="106"/>
      <c r="H50" s="106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143</v>
      </c>
      <c r="C51" s="144"/>
      <c r="D51" s="200"/>
      <c r="E51" s="144"/>
      <c r="F51" s="144"/>
      <c r="G51" s="106"/>
      <c r="H51" s="106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A52" s="99"/>
      <c r="B52" s="146" t="s">
        <v>144</v>
      </c>
      <c r="C52" s="144"/>
      <c r="D52" s="200"/>
      <c r="E52" s="144"/>
      <c r="F52" s="144"/>
      <c r="G52" s="106"/>
      <c r="H52" s="106"/>
      <c r="I52" s="102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17"/>
      <c r="U52" s="119"/>
      <c r="V52" s="79"/>
      <c r="AS52" s="95"/>
      <c r="AT52" s="95"/>
      <c r="AU52" s="95"/>
      <c r="AV52" s="95"/>
      <c r="AW52" s="95"/>
      <c r="AX52" s="95"/>
      <c r="AY52" s="95"/>
    </row>
    <row r="53" spans="1:51" x14ac:dyDescent="0.25">
      <c r="A53" s="99"/>
      <c r="B53" s="144" t="s">
        <v>145</v>
      </c>
      <c r="C53" s="145"/>
      <c r="D53" s="114"/>
      <c r="E53" s="145"/>
      <c r="F53" s="145"/>
      <c r="G53" s="102"/>
      <c r="H53" s="102"/>
      <c r="I53" s="102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17"/>
      <c r="U53" s="119"/>
      <c r="V53" s="79"/>
      <c r="AS53" s="95"/>
      <c r="AT53" s="95"/>
      <c r="AU53" s="95"/>
      <c r="AV53" s="95"/>
      <c r="AW53" s="95"/>
      <c r="AX53" s="95"/>
      <c r="AY53" s="95"/>
    </row>
    <row r="54" spans="1:51" x14ac:dyDescent="0.25">
      <c r="A54" s="99"/>
      <c r="B54" s="146" t="s">
        <v>146</v>
      </c>
      <c r="C54" s="145"/>
      <c r="D54" s="114"/>
      <c r="E54" s="145"/>
      <c r="F54" s="145"/>
      <c r="G54" s="102"/>
      <c r="H54" s="102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 t="s">
        <v>195</v>
      </c>
      <c r="C55" s="145"/>
      <c r="D55" s="114"/>
      <c r="E55" s="145"/>
      <c r="F55" s="145"/>
      <c r="G55" s="102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146"/>
      <c r="C56" s="145"/>
      <c r="D56" s="114"/>
      <c r="E56" s="145"/>
      <c r="F56" s="145"/>
      <c r="G56" s="102"/>
      <c r="H56" s="102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146"/>
      <c r="C57" s="145"/>
      <c r="D57" s="114"/>
      <c r="E57" s="145"/>
      <c r="F57" s="145"/>
      <c r="G57" s="102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146"/>
      <c r="C58" s="145"/>
      <c r="D58" s="114"/>
      <c r="E58" s="145"/>
      <c r="F58" s="145"/>
      <c r="G58" s="102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46"/>
      <c r="C59" s="145"/>
      <c r="D59" s="114"/>
      <c r="E59" s="145"/>
      <c r="F59" s="145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46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5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5"/>
      <c r="U66" s="7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97"/>
      <c r="Q75" s="97"/>
      <c r="R75" s="97"/>
      <c r="S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Q77" s="97"/>
      <c r="R77" s="97"/>
      <c r="S77" s="97"/>
      <c r="T77" s="97"/>
      <c r="U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T78" s="97"/>
      <c r="U78" s="97"/>
      <c r="AS78" s="95"/>
      <c r="AT78" s="95"/>
      <c r="AU78" s="95"/>
      <c r="AV78" s="95"/>
      <c r="AW78" s="95"/>
      <c r="AX78" s="95"/>
      <c r="AY78" s="95"/>
    </row>
    <row r="90" spans="45:51" x14ac:dyDescent="0.25">
      <c r="AS90" s="95"/>
      <c r="AT90" s="95"/>
      <c r="AU90" s="95"/>
      <c r="AV90" s="95"/>
      <c r="AW90" s="95"/>
      <c r="AX90" s="95"/>
      <c r="AY90" s="95"/>
    </row>
  </sheetData>
  <protectedRanges>
    <protectedRange sqref="S52:T66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6:K34 I16:J24 I25:I34 J25 K11:L15 I11:I15" name="Range1_1_2_1_10_2_1_1"/>
    <protectedRange sqref="M11:M15" name="Range1_2_1_2_1_10_1_1_1"/>
    <protectedRange sqref="AS16:AS34" name="Range1_1_1_1"/>
    <protectedRange sqref="H11:H34" name="Range1_1_1_1_1_1_1"/>
    <protectedRange sqref="Z42:Z51" name="Range2_2_1_10_1_1_1_2"/>
    <protectedRange sqref="N52:R66" name="Range2_12_1_6_1_1"/>
    <protectedRange sqref="L52:M66" name="Range2_2_12_1_7_1_1"/>
    <protectedRange sqref="AS11:AS15" name="Range1_4_1_1_1_1"/>
    <protectedRange sqref="J26:J34 J11:J15" name="Range1_1_2_1_10_1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2:K66" name="Range2_2_12_1_4_1_1_1_1_1_1_1_1_1_1_1_1_1_1_1"/>
    <protectedRange sqref="I52:I66" name="Range2_2_12_1_7_1_1_2_2_1_2"/>
    <protectedRange sqref="F52:H66" name="Range2_2_12_1_3_1_2_1_1_1_1_2_1_1_1_1_1_1_1_1_1_1_1"/>
    <protectedRange sqref="E52:E66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7:U47 F48:G51" name="Range2_12_5_1_1_1_2_2_1_1_1_1_1_1_1_1_1_1_1_2_1_1_1_2_1_1_1_1_1_1_1_1_1_1_1_1_1_1_1_1_2_1_1_1_1_1_1_1_1_1_2_1_1_3_1_1_1_3_1_1_1_1_1_1_1_1_1_1_1_1_1_1_1_1_1_1_1_1_1_1_2_1_1_1_1_1_1_1_1_1_1_1_2_2_1_2_1_1_1_1_1_1_1_1_1_1_1_1_1"/>
    <protectedRange sqref="S42:T46" name="Range2_12_5_1_1_2_1_1_1_2_1_1_1_1_1_1_1_1_1_1_1_1_1"/>
    <protectedRange sqref="N42:R46" name="Range2_12_1_6_1_1_2_1_1_1_2_1_1_1_1_1_1_1_1_1_1_1_1_1"/>
    <protectedRange sqref="L42:M46" name="Range2_2_12_1_7_1_1_3_1_1_1_2_1_1_1_1_1_1_1_1_1_1_1_1_1"/>
    <protectedRange sqref="J42:K46" name="Range2_2_12_1_4_1_1_1_1_1_1_1_1_1_1_1_1_1_1_1_2_1_1_1_2_1_1_1_1_1_1_1_1_1_1_1_1_1"/>
    <protectedRange sqref="I42:I44 I46" name="Range2_2_12_1_7_1_1_2_2_1_2_2_1_1_1_2_1_1_1_1_1_1_1_1_1_1_1_1_1"/>
    <protectedRange sqref="G42:H44 G46:H46" name="Range2_2_12_1_3_1_2_1_1_1_1_2_1_1_1_1_1_1_1_1_1_1_1_2_1_1_1_2_1_1_1_1_1_1_1_1_1_1_1_1_1"/>
    <protectedRange sqref="F42:F44 F46" name="Range2_2_12_1_3_1_2_1_1_1_1_2_1_1_1_1_1_1_1_1_1_1_1_2_2_1_1_2_1_1_1_1_1_1_1_1_1_1_1_1_1"/>
    <protectedRange sqref="E42:E44 E46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AG10" name="Range1_16_3_1_1_1_1_1_3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326" priority="1" operator="containsText" text="N/A">
      <formula>NOT(ISERROR(SEARCH("N/A",X11)))</formula>
    </cfRule>
    <cfRule type="cellIs" dxfId="325" priority="15" operator="equal">
      <formula>0</formula>
    </cfRule>
  </conditionalFormatting>
  <conditionalFormatting sqref="X11:AE34">
    <cfRule type="cellIs" dxfId="324" priority="14" operator="greaterThanOrEqual">
      <formula>1185</formula>
    </cfRule>
  </conditionalFormatting>
  <conditionalFormatting sqref="X11:AE34">
    <cfRule type="cellIs" dxfId="323" priority="13" operator="between">
      <formula>0.1</formula>
      <formula>1184</formula>
    </cfRule>
  </conditionalFormatting>
  <conditionalFormatting sqref="X8 AJ11:AQ34">
    <cfRule type="cellIs" dxfId="322" priority="12" operator="equal">
      <formula>0</formula>
    </cfRule>
  </conditionalFormatting>
  <conditionalFormatting sqref="X8 AJ11:AQ34">
    <cfRule type="cellIs" dxfId="321" priority="11" operator="greaterThan">
      <formula>1179</formula>
    </cfRule>
  </conditionalFormatting>
  <conditionalFormatting sqref="X8 AJ11:AQ34">
    <cfRule type="cellIs" dxfId="320" priority="10" operator="greaterThan">
      <formula>99</formula>
    </cfRule>
  </conditionalFormatting>
  <conditionalFormatting sqref="X8 AJ11:AQ34">
    <cfRule type="cellIs" dxfId="319" priority="9" operator="greaterThan">
      <formula>0.99</formula>
    </cfRule>
  </conditionalFormatting>
  <conditionalFormatting sqref="AB8">
    <cfRule type="cellIs" dxfId="318" priority="8" operator="equal">
      <formula>0</formula>
    </cfRule>
  </conditionalFormatting>
  <conditionalFormatting sqref="AB8">
    <cfRule type="cellIs" dxfId="317" priority="7" operator="greaterThan">
      <formula>1179</formula>
    </cfRule>
  </conditionalFormatting>
  <conditionalFormatting sqref="AB8">
    <cfRule type="cellIs" dxfId="316" priority="6" operator="greaterThan">
      <formula>99</formula>
    </cfRule>
  </conditionalFormatting>
  <conditionalFormatting sqref="AB8">
    <cfRule type="cellIs" dxfId="315" priority="5" operator="greaterThan">
      <formula>0.99</formula>
    </cfRule>
  </conditionalFormatting>
  <conditionalFormatting sqref="AI11:AI34">
    <cfRule type="cellIs" dxfId="314" priority="4" operator="greaterThan">
      <formula>$AI$8</formula>
    </cfRule>
  </conditionalFormatting>
  <conditionalFormatting sqref="AH11:AH34">
    <cfRule type="cellIs" dxfId="313" priority="2" operator="greaterThan">
      <formula>$AH$8</formula>
    </cfRule>
    <cfRule type="cellIs" dxfId="312" priority="3" operator="greaterThan">
      <formula>$AH$8</formula>
    </cfRule>
  </conditionalFormatting>
  <dataValidations count="4"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$AY$10:$AY$39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topLeftCell="A37" zoomScaleNormal="100" workbookViewId="0">
      <selection activeCell="B38" sqref="B38:B43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138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181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125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09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06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06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42655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26734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10" t="s">
        <v>51</v>
      </c>
      <c r="V9" s="210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08" t="s">
        <v>55</v>
      </c>
      <c r="AG9" s="208" t="s">
        <v>56</v>
      </c>
      <c r="AH9" s="259" t="s">
        <v>57</v>
      </c>
      <c r="AI9" s="274" t="s">
        <v>58</v>
      </c>
      <c r="AJ9" s="210" t="s">
        <v>59</v>
      </c>
      <c r="AK9" s="210" t="s">
        <v>60</v>
      </c>
      <c r="AL9" s="210" t="s">
        <v>61</v>
      </c>
      <c r="AM9" s="210" t="s">
        <v>62</v>
      </c>
      <c r="AN9" s="210" t="s">
        <v>63</v>
      </c>
      <c r="AO9" s="210" t="s">
        <v>64</v>
      </c>
      <c r="AP9" s="210" t="s">
        <v>65</v>
      </c>
      <c r="AQ9" s="276" t="s">
        <v>66</v>
      </c>
      <c r="AR9" s="210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10" t="s">
        <v>72</v>
      </c>
      <c r="C10" s="210" t="s">
        <v>73</v>
      </c>
      <c r="D10" s="210" t="s">
        <v>74</v>
      </c>
      <c r="E10" s="210" t="s">
        <v>75</v>
      </c>
      <c r="F10" s="210" t="s">
        <v>74</v>
      </c>
      <c r="G10" s="210" t="s">
        <v>75</v>
      </c>
      <c r="H10" s="285"/>
      <c r="I10" s="210" t="s">
        <v>75</v>
      </c>
      <c r="J10" s="210" t="s">
        <v>75</v>
      </c>
      <c r="K10" s="210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11'!Q34</f>
        <v>20924291</v>
      </c>
      <c r="R10" s="267"/>
      <c r="S10" s="268"/>
      <c r="T10" s="269"/>
      <c r="U10" s="210" t="s">
        <v>75</v>
      </c>
      <c r="V10" s="210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08"/>
      <c r="AG10" s="116">
        <f>'OCT 11'!AG34</f>
        <v>263438</v>
      </c>
      <c r="AH10" s="259"/>
      <c r="AI10" s="275"/>
      <c r="AJ10" s="210" t="s">
        <v>84</v>
      </c>
      <c r="AK10" s="210" t="s">
        <v>84</v>
      </c>
      <c r="AL10" s="210" t="s">
        <v>84</v>
      </c>
      <c r="AM10" s="210" t="s">
        <v>84</v>
      </c>
      <c r="AN10" s="210" t="s">
        <v>84</v>
      </c>
      <c r="AO10" s="210" t="s">
        <v>84</v>
      </c>
      <c r="AP10" s="116">
        <f>'OCT 11'!AP34</f>
        <v>11337722</v>
      </c>
      <c r="AQ10" s="277"/>
      <c r="AR10" s="207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135</v>
      </c>
      <c r="P11" s="108">
        <v>101</v>
      </c>
      <c r="Q11" s="108">
        <v>20928876</v>
      </c>
      <c r="R11" s="46">
        <f>IF(ISBLANK(Q11),"-",Q11-Q10)</f>
        <v>4585</v>
      </c>
      <c r="S11" s="47">
        <f>R11*24/1000</f>
        <v>110.04</v>
      </c>
      <c r="T11" s="47">
        <f>R11/1000</f>
        <v>4.585</v>
      </c>
      <c r="U11" s="109">
        <v>5.8</v>
      </c>
      <c r="V11" s="109">
        <f t="shared" ref="V11:V34" si="1">U11</f>
        <v>5.8</v>
      </c>
      <c r="W11" s="110" t="s">
        <v>129</v>
      </c>
      <c r="X11" s="112">
        <v>0</v>
      </c>
      <c r="Y11" s="112">
        <v>0</v>
      </c>
      <c r="Z11" s="112">
        <v>1127</v>
      </c>
      <c r="AA11" s="112">
        <v>1185</v>
      </c>
      <c r="AB11" s="112">
        <v>1127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264422</v>
      </c>
      <c r="AH11" s="49">
        <f>IF(ISBLANK(AG11),"-",AG11-AG10)</f>
        <v>984</v>
      </c>
      <c r="AI11" s="50">
        <f t="shared" ref="AI11:AI34" si="2">AH11/T11</f>
        <v>214.61286804798254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11338608</v>
      </c>
      <c r="AQ11" s="112">
        <f t="shared" ref="AQ11:AQ34" si="3">AP11-AP10</f>
        <v>886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4">F12/1.42</f>
        <v>58.450704225352112</v>
      </c>
      <c r="H12" s="42" t="s">
        <v>88</v>
      </c>
      <c r="I12" s="42">
        <f t="shared" ref="I12:I34" si="5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135</v>
      </c>
      <c r="P12" s="108">
        <v>101</v>
      </c>
      <c r="Q12" s="108">
        <v>20933196</v>
      </c>
      <c r="R12" s="46">
        <f t="shared" ref="R12:R34" si="6">IF(ISBLANK(Q12),"-",Q12-Q11)</f>
        <v>4320</v>
      </c>
      <c r="S12" s="47">
        <f t="shared" ref="S12:S34" si="7">R12*24/1000</f>
        <v>103.68</v>
      </c>
      <c r="T12" s="47">
        <f t="shared" ref="T12:T34" si="8">R12/1000</f>
        <v>4.32</v>
      </c>
      <c r="U12" s="109">
        <v>7</v>
      </c>
      <c r="V12" s="109">
        <f t="shared" si="1"/>
        <v>7</v>
      </c>
      <c r="W12" s="110" t="s">
        <v>129</v>
      </c>
      <c r="X12" s="112">
        <v>0</v>
      </c>
      <c r="Y12" s="112">
        <v>0</v>
      </c>
      <c r="Z12" s="112">
        <v>1116</v>
      </c>
      <c r="AA12" s="112">
        <v>1185</v>
      </c>
      <c r="AB12" s="112">
        <v>1116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265352</v>
      </c>
      <c r="AH12" s="49">
        <f>IF(ISBLANK(AG12),"-",AG12-AG11)</f>
        <v>930</v>
      </c>
      <c r="AI12" s="50">
        <f t="shared" si="2"/>
        <v>215.27777777777777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11339519</v>
      </c>
      <c r="AQ12" s="112">
        <f t="shared" si="3"/>
        <v>911</v>
      </c>
      <c r="AR12" s="115">
        <v>1.1200000000000001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7</v>
      </c>
      <c r="E13" s="41">
        <f t="shared" si="0"/>
        <v>4.9295774647887329</v>
      </c>
      <c r="F13" s="151">
        <v>83</v>
      </c>
      <c r="G13" s="41">
        <f t="shared" si="4"/>
        <v>58.450704225352112</v>
      </c>
      <c r="H13" s="42" t="s">
        <v>88</v>
      </c>
      <c r="I13" s="42">
        <f t="shared" si="5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133</v>
      </c>
      <c r="P13" s="108">
        <v>103</v>
      </c>
      <c r="Q13" s="108">
        <v>20937507</v>
      </c>
      <c r="R13" s="46">
        <f>IF(ISBLANK(Q13),"-",Q13-Q12)</f>
        <v>4311</v>
      </c>
      <c r="S13" s="47">
        <f t="shared" si="7"/>
        <v>103.464</v>
      </c>
      <c r="T13" s="47">
        <f t="shared" si="8"/>
        <v>4.3109999999999999</v>
      </c>
      <c r="U13" s="109">
        <v>8.5</v>
      </c>
      <c r="V13" s="109">
        <f t="shared" si="1"/>
        <v>8.5</v>
      </c>
      <c r="W13" s="110" t="s">
        <v>129</v>
      </c>
      <c r="X13" s="112">
        <v>0</v>
      </c>
      <c r="Y13" s="112">
        <v>0</v>
      </c>
      <c r="Z13" s="112">
        <v>1106</v>
      </c>
      <c r="AA13" s="112">
        <v>1185</v>
      </c>
      <c r="AB13" s="112">
        <v>1106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266258</v>
      </c>
      <c r="AH13" s="49">
        <f>IF(ISBLANK(AG13),"-",AG13-AG12)</f>
        <v>906</v>
      </c>
      <c r="AI13" s="50">
        <f t="shared" si="2"/>
        <v>210.16005567153792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11340437</v>
      </c>
      <c r="AQ13" s="112">
        <f>AP13-AP12</f>
        <v>918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7</v>
      </c>
      <c r="E14" s="41">
        <f t="shared" si="0"/>
        <v>4.9295774647887329</v>
      </c>
      <c r="F14" s="151">
        <v>83</v>
      </c>
      <c r="G14" s="41">
        <f t="shared" si="4"/>
        <v>58.450704225352112</v>
      </c>
      <c r="H14" s="42" t="s">
        <v>88</v>
      </c>
      <c r="I14" s="42">
        <f t="shared" si="5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109</v>
      </c>
      <c r="P14" s="108">
        <v>103</v>
      </c>
      <c r="Q14" s="108">
        <v>20941820</v>
      </c>
      <c r="R14" s="46">
        <f t="shared" si="6"/>
        <v>4313</v>
      </c>
      <c r="S14" s="47">
        <f t="shared" si="7"/>
        <v>103.512</v>
      </c>
      <c r="T14" s="47">
        <f t="shared" si="8"/>
        <v>4.3129999999999997</v>
      </c>
      <c r="U14" s="109">
        <v>9.1</v>
      </c>
      <c r="V14" s="109">
        <f t="shared" si="1"/>
        <v>9.1</v>
      </c>
      <c r="W14" s="110" t="s">
        <v>129</v>
      </c>
      <c r="X14" s="112">
        <v>0</v>
      </c>
      <c r="Y14" s="112">
        <v>0</v>
      </c>
      <c r="Z14" s="112">
        <v>1096</v>
      </c>
      <c r="AA14" s="112">
        <v>1185</v>
      </c>
      <c r="AB14" s="112">
        <v>1096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267158</v>
      </c>
      <c r="AH14" s="49">
        <f t="shared" ref="AH14:AH34" si="9">IF(ISBLANK(AG14),"-",AG14-AG13)</f>
        <v>900</v>
      </c>
      <c r="AI14" s="50">
        <f t="shared" si="2"/>
        <v>208.67145838163694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11341307</v>
      </c>
      <c r="AQ14" s="112">
        <f t="shared" si="3"/>
        <v>870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165</v>
      </c>
    </row>
    <row r="15" spans="2:51" x14ac:dyDescent="0.25">
      <c r="B15" s="40">
        <v>2.1666666666666701</v>
      </c>
      <c r="C15" s="40">
        <v>0.20833333333333301</v>
      </c>
      <c r="D15" s="107">
        <v>7</v>
      </c>
      <c r="E15" s="41">
        <f t="shared" si="0"/>
        <v>4.9295774647887329</v>
      </c>
      <c r="F15" s="151">
        <v>83</v>
      </c>
      <c r="G15" s="41">
        <f t="shared" si="4"/>
        <v>58.450704225352112</v>
      </c>
      <c r="H15" s="42" t="s">
        <v>88</v>
      </c>
      <c r="I15" s="42">
        <f t="shared" si="5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131</v>
      </c>
      <c r="P15" s="108">
        <v>123</v>
      </c>
      <c r="Q15" s="108">
        <v>20946460</v>
      </c>
      <c r="R15" s="46">
        <f t="shared" si="6"/>
        <v>4640</v>
      </c>
      <c r="S15" s="47">
        <f t="shared" si="7"/>
        <v>111.36</v>
      </c>
      <c r="T15" s="47">
        <f t="shared" si="8"/>
        <v>4.6399999999999997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1187</v>
      </c>
      <c r="AA15" s="112">
        <v>1185</v>
      </c>
      <c r="AB15" s="112">
        <v>1187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268152</v>
      </c>
      <c r="AH15" s="49">
        <f t="shared" si="9"/>
        <v>994</v>
      </c>
      <c r="AI15" s="50">
        <f t="shared" si="2"/>
        <v>214.22413793103451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0.7</v>
      </c>
      <c r="AP15" s="112">
        <v>11341518</v>
      </c>
      <c r="AQ15" s="112">
        <f t="shared" si="3"/>
        <v>211</v>
      </c>
      <c r="AR15" s="51"/>
      <c r="AS15" s="52" t="s">
        <v>113</v>
      </c>
      <c r="AV15" s="39" t="s">
        <v>98</v>
      </c>
      <c r="AW15" s="39" t="s">
        <v>99</v>
      </c>
      <c r="AY15" s="95"/>
    </row>
    <row r="16" spans="2:51" x14ac:dyDescent="0.25">
      <c r="B16" s="40">
        <v>2.2083333333333299</v>
      </c>
      <c r="C16" s="40">
        <v>0.25</v>
      </c>
      <c r="D16" s="107">
        <v>7</v>
      </c>
      <c r="E16" s="41">
        <f t="shared" si="0"/>
        <v>4.9295774647887329</v>
      </c>
      <c r="F16" s="151">
        <v>83</v>
      </c>
      <c r="G16" s="41">
        <f t="shared" si="4"/>
        <v>58.450704225352112</v>
      </c>
      <c r="H16" s="42" t="s">
        <v>88</v>
      </c>
      <c r="I16" s="42">
        <f t="shared" si="5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140</v>
      </c>
      <c r="P16" s="108">
        <v>141</v>
      </c>
      <c r="Q16" s="108">
        <v>20952437</v>
      </c>
      <c r="R16" s="46">
        <f t="shared" si="6"/>
        <v>5977</v>
      </c>
      <c r="S16" s="47">
        <f t="shared" si="7"/>
        <v>143.44800000000001</v>
      </c>
      <c r="T16" s="47">
        <f t="shared" si="8"/>
        <v>5.9770000000000003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1187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269294</v>
      </c>
      <c r="AH16" s="49">
        <f t="shared" si="9"/>
        <v>1142</v>
      </c>
      <c r="AI16" s="50">
        <f t="shared" si="2"/>
        <v>191.06575204952316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11341518</v>
      </c>
      <c r="AQ16" s="112">
        <f t="shared" si="3"/>
        <v>0</v>
      </c>
      <c r="AR16" s="53">
        <v>1.02</v>
      </c>
      <c r="AS16" s="52" t="s">
        <v>101</v>
      </c>
      <c r="AV16" s="39" t="s">
        <v>102</v>
      </c>
      <c r="AW16" s="39" t="s">
        <v>103</v>
      </c>
      <c r="AY16" s="95"/>
    </row>
    <row r="17" spans="1:51" x14ac:dyDescent="0.25">
      <c r="B17" s="40">
        <v>2.25</v>
      </c>
      <c r="C17" s="40">
        <v>0.29166666666666702</v>
      </c>
      <c r="D17" s="107">
        <v>7</v>
      </c>
      <c r="E17" s="41">
        <f t="shared" si="0"/>
        <v>4.9295774647887329</v>
      </c>
      <c r="F17" s="151">
        <v>83</v>
      </c>
      <c r="G17" s="41">
        <f t="shared" si="4"/>
        <v>58.450704225352112</v>
      </c>
      <c r="H17" s="42" t="s">
        <v>88</v>
      </c>
      <c r="I17" s="42">
        <f t="shared" si="5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134</v>
      </c>
      <c r="P17" s="108">
        <v>143</v>
      </c>
      <c r="Q17" s="108">
        <v>20958442</v>
      </c>
      <c r="R17" s="46">
        <f t="shared" si="6"/>
        <v>6005</v>
      </c>
      <c r="S17" s="47">
        <f t="shared" si="7"/>
        <v>144.12</v>
      </c>
      <c r="T17" s="47">
        <f t="shared" si="8"/>
        <v>6.0049999999999999</v>
      </c>
      <c r="U17" s="109">
        <v>9.1</v>
      </c>
      <c r="V17" s="109">
        <f t="shared" si="1"/>
        <v>9.1</v>
      </c>
      <c r="W17" s="110" t="s">
        <v>137</v>
      </c>
      <c r="X17" s="112">
        <v>0</v>
      </c>
      <c r="Y17" s="112">
        <v>1006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270456</v>
      </c>
      <c r="AH17" s="49">
        <f t="shared" si="9"/>
        <v>1162</v>
      </c>
      <c r="AI17" s="50">
        <f t="shared" si="2"/>
        <v>193.50541215653621</v>
      </c>
      <c r="AJ17" s="96">
        <v>0</v>
      </c>
      <c r="AK17" s="96">
        <v>1</v>
      </c>
      <c r="AL17" s="96">
        <v>1</v>
      </c>
      <c r="AM17" s="96">
        <v>1</v>
      </c>
      <c r="AN17" s="96">
        <v>1</v>
      </c>
      <c r="AO17" s="96">
        <v>0</v>
      </c>
      <c r="AP17" s="112">
        <v>11341518</v>
      </c>
      <c r="AQ17" s="112">
        <f t="shared" si="3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8"/>
    </row>
    <row r="18" spans="1:51" ht="15.75" customHeight="1" x14ac:dyDescent="0.25">
      <c r="B18" s="40">
        <v>2.2916666666666701</v>
      </c>
      <c r="C18" s="40">
        <v>0.33333333333333298</v>
      </c>
      <c r="D18" s="107">
        <v>7</v>
      </c>
      <c r="E18" s="41">
        <f t="shared" si="0"/>
        <v>4.9295774647887329</v>
      </c>
      <c r="F18" s="151">
        <v>83</v>
      </c>
      <c r="G18" s="41">
        <f t="shared" si="4"/>
        <v>58.450704225352112</v>
      </c>
      <c r="H18" s="42" t="s">
        <v>88</v>
      </c>
      <c r="I18" s="42">
        <f t="shared" si="5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135</v>
      </c>
      <c r="P18" s="108">
        <v>145</v>
      </c>
      <c r="Q18" s="108">
        <v>20964470</v>
      </c>
      <c r="R18" s="46">
        <f t="shared" si="6"/>
        <v>6028</v>
      </c>
      <c r="S18" s="47">
        <f t="shared" si="7"/>
        <v>144.672</v>
      </c>
      <c r="T18" s="47">
        <f t="shared" si="8"/>
        <v>6.0279999999999996</v>
      </c>
      <c r="U18" s="109">
        <v>8.5</v>
      </c>
      <c r="V18" s="109">
        <f t="shared" si="1"/>
        <v>8.5</v>
      </c>
      <c r="W18" s="110" t="s">
        <v>137</v>
      </c>
      <c r="X18" s="112">
        <v>0</v>
      </c>
      <c r="Y18" s="112">
        <v>1006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271641</v>
      </c>
      <c r="AH18" s="49">
        <f t="shared" si="9"/>
        <v>1185</v>
      </c>
      <c r="AI18" s="50">
        <f t="shared" si="2"/>
        <v>196.58261446582617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11341518</v>
      </c>
      <c r="AQ18" s="112">
        <f t="shared" si="3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6</v>
      </c>
      <c r="E19" s="41">
        <f t="shared" si="0"/>
        <v>4.2253521126760569</v>
      </c>
      <c r="F19" s="151">
        <v>83</v>
      </c>
      <c r="G19" s="41">
        <f t="shared" si="4"/>
        <v>58.450704225352112</v>
      </c>
      <c r="H19" s="42" t="s">
        <v>88</v>
      </c>
      <c r="I19" s="42">
        <f t="shared" si="5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134</v>
      </c>
      <c r="P19" s="108">
        <v>146</v>
      </c>
      <c r="Q19" s="108">
        <v>20970370</v>
      </c>
      <c r="R19" s="46">
        <f t="shared" si="6"/>
        <v>5900</v>
      </c>
      <c r="S19" s="47">
        <f t="shared" si="7"/>
        <v>141.6</v>
      </c>
      <c r="T19" s="47">
        <f t="shared" si="8"/>
        <v>5.9</v>
      </c>
      <c r="U19" s="109">
        <v>8</v>
      </c>
      <c r="V19" s="109">
        <f t="shared" si="1"/>
        <v>8</v>
      </c>
      <c r="W19" s="110" t="s">
        <v>137</v>
      </c>
      <c r="X19" s="112">
        <v>0</v>
      </c>
      <c r="Y19" s="112">
        <v>1026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272840</v>
      </c>
      <c r="AH19" s="49">
        <f t="shared" si="9"/>
        <v>1199</v>
      </c>
      <c r="AI19" s="50">
        <f t="shared" si="2"/>
        <v>203.22033898305082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11341518</v>
      </c>
      <c r="AQ19" s="112">
        <f t="shared" si="3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4"/>
        <v>58.450704225352112</v>
      </c>
      <c r="H20" s="42" t="s">
        <v>88</v>
      </c>
      <c r="I20" s="42">
        <f t="shared" si="5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135</v>
      </c>
      <c r="P20" s="108">
        <v>144</v>
      </c>
      <c r="Q20" s="108">
        <v>20976698</v>
      </c>
      <c r="R20" s="46">
        <f t="shared" si="6"/>
        <v>6328</v>
      </c>
      <c r="S20" s="47">
        <f t="shared" si="7"/>
        <v>151.87200000000001</v>
      </c>
      <c r="T20" s="47">
        <f t="shared" si="8"/>
        <v>6.3280000000000003</v>
      </c>
      <c r="U20" s="109">
        <v>7.5</v>
      </c>
      <c r="V20" s="109">
        <f t="shared" si="1"/>
        <v>7.5</v>
      </c>
      <c r="W20" s="110" t="s">
        <v>137</v>
      </c>
      <c r="X20" s="112">
        <v>0</v>
      </c>
      <c r="Y20" s="112">
        <v>1026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274067</v>
      </c>
      <c r="AH20" s="49">
        <f t="shared" si="9"/>
        <v>1227</v>
      </c>
      <c r="AI20" s="50">
        <f t="shared" si="2"/>
        <v>193.90012642225031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11341518</v>
      </c>
      <c r="AQ20" s="112">
        <f t="shared" si="3"/>
        <v>0</v>
      </c>
      <c r="AR20" s="53">
        <v>1.1399999999999999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6</v>
      </c>
      <c r="E21" s="41">
        <f t="shared" si="0"/>
        <v>4.2253521126760569</v>
      </c>
      <c r="F21" s="151">
        <v>83</v>
      </c>
      <c r="G21" s="41">
        <f t="shared" si="4"/>
        <v>58.450704225352112</v>
      </c>
      <c r="H21" s="42" t="s">
        <v>88</v>
      </c>
      <c r="I21" s="42">
        <f t="shared" si="5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132</v>
      </c>
      <c r="P21" s="108">
        <v>143</v>
      </c>
      <c r="Q21" s="108">
        <v>20982709</v>
      </c>
      <c r="R21" s="46">
        <f t="shared" si="6"/>
        <v>6011</v>
      </c>
      <c r="S21" s="47">
        <f t="shared" si="7"/>
        <v>144.26400000000001</v>
      </c>
      <c r="T21" s="47">
        <f t="shared" si="8"/>
        <v>6.0110000000000001</v>
      </c>
      <c r="U21" s="109">
        <v>7</v>
      </c>
      <c r="V21" s="109">
        <f t="shared" si="1"/>
        <v>7</v>
      </c>
      <c r="W21" s="110" t="s">
        <v>137</v>
      </c>
      <c r="X21" s="112">
        <v>0</v>
      </c>
      <c r="Y21" s="112">
        <v>1026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275211</v>
      </c>
      <c r="AH21" s="49">
        <f t="shared" si="9"/>
        <v>1144</v>
      </c>
      <c r="AI21" s="50">
        <f t="shared" si="2"/>
        <v>190.31775079021793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11341518</v>
      </c>
      <c r="AQ21" s="112">
        <f t="shared" si="3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6</v>
      </c>
      <c r="E22" s="41">
        <f t="shared" si="0"/>
        <v>4.2253521126760569</v>
      </c>
      <c r="F22" s="151">
        <v>83</v>
      </c>
      <c r="G22" s="41">
        <f t="shared" si="4"/>
        <v>58.450704225352112</v>
      </c>
      <c r="H22" s="42" t="s">
        <v>88</v>
      </c>
      <c r="I22" s="42">
        <f t="shared" si="5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131</v>
      </c>
      <c r="P22" s="108">
        <v>141</v>
      </c>
      <c r="Q22" s="108">
        <v>20988927</v>
      </c>
      <c r="R22" s="46">
        <f t="shared" si="6"/>
        <v>6218</v>
      </c>
      <c r="S22" s="47">
        <f t="shared" si="7"/>
        <v>149.232</v>
      </c>
      <c r="T22" s="47">
        <f t="shared" si="8"/>
        <v>6.218</v>
      </c>
      <c r="U22" s="109">
        <v>6.4</v>
      </c>
      <c r="V22" s="109">
        <f t="shared" si="1"/>
        <v>6.4</v>
      </c>
      <c r="W22" s="110" t="s">
        <v>137</v>
      </c>
      <c r="X22" s="112">
        <v>0</v>
      </c>
      <c r="Y22" s="112">
        <v>1026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276491</v>
      </c>
      <c r="AH22" s="49">
        <f t="shared" si="9"/>
        <v>1280</v>
      </c>
      <c r="AI22" s="50">
        <f t="shared" si="2"/>
        <v>205.85397233837247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11341518</v>
      </c>
      <c r="AQ22" s="112">
        <f t="shared" si="3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6</v>
      </c>
      <c r="E23" s="41">
        <f t="shared" si="0"/>
        <v>4.2253521126760569</v>
      </c>
      <c r="F23" s="152">
        <v>81</v>
      </c>
      <c r="G23" s="41">
        <f t="shared" si="4"/>
        <v>57.04225352112676</v>
      </c>
      <c r="H23" s="42" t="s">
        <v>88</v>
      </c>
      <c r="I23" s="42">
        <f t="shared" si="5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133</v>
      </c>
      <c r="P23" s="108">
        <v>142</v>
      </c>
      <c r="Q23" s="108">
        <v>20994890</v>
      </c>
      <c r="R23" s="46">
        <f t="shared" si="6"/>
        <v>5963</v>
      </c>
      <c r="S23" s="47">
        <f t="shared" si="7"/>
        <v>143.11199999999999</v>
      </c>
      <c r="T23" s="47">
        <f t="shared" si="8"/>
        <v>5.9630000000000001</v>
      </c>
      <c r="U23" s="109">
        <v>5.9</v>
      </c>
      <c r="V23" s="109">
        <f t="shared" si="1"/>
        <v>5.9</v>
      </c>
      <c r="W23" s="110" t="s">
        <v>137</v>
      </c>
      <c r="X23" s="112">
        <v>0</v>
      </c>
      <c r="Y23" s="112">
        <v>1036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277672</v>
      </c>
      <c r="AH23" s="49">
        <f t="shared" si="9"/>
        <v>1181</v>
      </c>
      <c r="AI23" s="50">
        <f t="shared" si="2"/>
        <v>198.0546704678853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11341518</v>
      </c>
      <c r="AQ23" s="112">
        <f t="shared" si="3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4"/>
        <v>57.04225352112676</v>
      </c>
      <c r="H24" s="42" t="s">
        <v>88</v>
      </c>
      <c r="I24" s="42">
        <f t="shared" si="5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134</v>
      </c>
      <c r="P24" s="108">
        <v>136</v>
      </c>
      <c r="Q24" s="108">
        <v>21000417</v>
      </c>
      <c r="R24" s="46">
        <f t="shared" si="6"/>
        <v>5527</v>
      </c>
      <c r="S24" s="47">
        <f t="shared" si="7"/>
        <v>132.648</v>
      </c>
      <c r="T24" s="47">
        <f t="shared" si="8"/>
        <v>5.5270000000000001</v>
      </c>
      <c r="U24" s="109">
        <v>5.7</v>
      </c>
      <c r="V24" s="109">
        <f t="shared" si="1"/>
        <v>5.7</v>
      </c>
      <c r="W24" s="110" t="s">
        <v>137</v>
      </c>
      <c r="X24" s="112">
        <v>0</v>
      </c>
      <c r="Y24" s="112">
        <v>1004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278800</v>
      </c>
      <c r="AH24" s="49">
        <f>IF(ISBLANK(AG24),"-",AG24-AG23)</f>
        <v>1128</v>
      </c>
      <c r="AI24" s="50">
        <f t="shared" si="2"/>
        <v>204.08901755020807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11341518</v>
      </c>
      <c r="AQ24" s="112">
        <f t="shared" si="3"/>
        <v>0</v>
      </c>
      <c r="AR24" s="53">
        <v>1.18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4"/>
        <v>57.04225352112676</v>
      </c>
      <c r="H25" s="42" t="s">
        <v>88</v>
      </c>
      <c r="I25" s="42">
        <f t="shared" si="5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135</v>
      </c>
      <c r="P25" s="108">
        <v>137</v>
      </c>
      <c r="Q25" s="108">
        <v>21006343</v>
      </c>
      <c r="R25" s="46">
        <f t="shared" si="6"/>
        <v>5926</v>
      </c>
      <c r="S25" s="47">
        <f t="shared" si="7"/>
        <v>142.22399999999999</v>
      </c>
      <c r="T25" s="47">
        <f t="shared" si="8"/>
        <v>5.9260000000000002</v>
      </c>
      <c r="U25" s="109">
        <v>5.5</v>
      </c>
      <c r="V25" s="109">
        <f t="shared" si="1"/>
        <v>5.5</v>
      </c>
      <c r="W25" s="110" t="s">
        <v>137</v>
      </c>
      <c r="X25" s="112">
        <v>0</v>
      </c>
      <c r="Y25" s="112">
        <v>1003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279951</v>
      </c>
      <c r="AH25" s="49">
        <f t="shared" si="9"/>
        <v>1151</v>
      </c>
      <c r="AI25" s="50">
        <f t="shared" si="2"/>
        <v>194.22882213972323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11341518</v>
      </c>
      <c r="AQ25" s="112">
        <f t="shared" si="3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4"/>
        <v>57.04225352112676</v>
      </c>
      <c r="H26" s="42" t="s">
        <v>88</v>
      </c>
      <c r="I26" s="42">
        <f t="shared" si="5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134</v>
      </c>
      <c r="P26" s="108">
        <v>138</v>
      </c>
      <c r="Q26" s="108">
        <v>21012127</v>
      </c>
      <c r="R26" s="46">
        <f t="shared" si="6"/>
        <v>5784</v>
      </c>
      <c r="S26" s="47">
        <f t="shared" si="7"/>
        <v>138.816</v>
      </c>
      <c r="T26" s="47">
        <f t="shared" si="8"/>
        <v>5.7839999999999998</v>
      </c>
      <c r="U26" s="109">
        <v>5.4</v>
      </c>
      <c r="V26" s="109">
        <f t="shared" si="1"/>
        <v>5.4</v>
      </c>
      <c r="W26" s="110" t="s">
        <v>137</v>
      </c>
      <c r="X26" s="112">
        <v>0</v>
      </c>
      <c r="Y26" s="112">
        <v>1005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281101</v>
      </c>
      <c r="AH26" s="49">
        <f t="shared" si="9"/>
        <v>1150</v>
      </c>
      <c r="AI26" s="50">
        <f t="shared" si="2"/>
        <v>198.8243430152144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11341518</v>
      </c>
      <c r="AQ26" s="112">
        <f t="shared" si="3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4"/>
        <v>57.04225352112676</v>
      </c>
      <c r="H27" s="42" t="s">
        <v>88</v>
      </c>
      <c r="I27" s="42">
        <f t="shared" si="5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134</v>
      </c>
      <c r="P27" s="108">
        <v>131</v>
      </c>
      <c r="Q27" s="108">
        <v>21017975</v>
      </c>
      <c r="R27" s="46">
        <f t="shared" si="6"/>
        <v>5848</v>
      </c>
      <c r="S27" s="47">
        <f t="shared" si="7"/>
        <v>140.352</v>
      </c>
      <c r="T27" s="47">
        <f t="shared" si="8"/>
        <v>5.8479999999999999</v>
      </c>
      <c r="U27" s="109">
        <v>5.2</v>
      </c>
      <c r="V27" s="109">
        <f t="shared" si="1"/>
        <v>5.2</v>
      </c>
      <c r="W27" s="110" t="s">
        <v>137</v>
      </c>
      <c r="X27" s="112">
        <v>0</v>
      </c>
      <c r="Y27" s="112">
        <v>1004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282279</v>
      </c>
      <c r="AH27" s="49">
        <f t="shared" si="9"/>
        <v>1178</v>
      </c>
      <c r="AI27" s="50">
        <f t="shared" si="2"/>
        <v>201.43638850889192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11341518</v>
      </c>
      <c r="AQ27" s="112">
        <f t="shared" si="3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4"/>
        <v>54.929577464788736</v>
      </c>
      <c r="H28" s="42" t="s">
        <v>88</v>
      </c>
      <c r="I28" s="42">
        <f t="shared" si="5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132</v>
      </c>
      <c r="P28" s="108">
        <v>128</v>
      </c>
      <c r="Q28" s="108">
        <v>21023786</v>
      </c>
      <c r="R28" s="46">
        <f t="shared" si="6"/>
        <v>5811</v>
      </c>
      <c r="S28" s="47">
        <f t="shared" si="7"/>
        <v>139.464</v>
      </c>
      <c r="T28" s="47">
        <f t="shared" si="8"/>
        <v>5.8109999999999999</v>
      </c>
      <c r="U28" s="109">
        <v>5.0999999999999996</v>
      </c>
      <c r="V28" s="109">
        <f t="shared" si="1"/>
        <v>5.0999999999999996</v>
      </c>
      <c r="W28" s="110" t="s">
        <v>137</v>
      </c>
      <c r="X28" s="112">
        <v>0</v>
      </c>
      <c r="Y28" s="112">
        <v>1005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283446</v>
      </c>
      <c r="AH28" s="49">
        <f t="shared" si="9"/>
        <v>1167</v>
      </c>
      <c r="AI28" s="50">
        <f t="shared" si="2"/>
        <v>200.82601961796593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11341518</v>
      </c>
      <c r="AQ28" s="112">
        <f t="shared" si="3"/>
        <v>0</v>
      </c>
      <c r="AR28" s="53">
        <v>1.23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4"/>
        <v>54.929577464788736</v>
      </c>
      <c r="H29" s="42" t="s">
        <v>88</v>
      </c>
      <c r="I29" s="42">
        <f t="shared" si="5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131</v>
      </c>
      <c r="P29" s="108">
        <v>136</v>
      </c>
      <c r="Q29" s="108">
        <v>21029484</v>
      </c>
      <c r="R29" s="46">
        <f t="shared" si="6"/>
        <v>5698</v>
      </c>
      <c r="S29" s="47">
        <f t="shared" si="7"/>
        <v>136.75200000000001</v>
      </c>
      <c r="T29" s="47">
        <f t="shared" si="8"/>
        <v>5.6980000000000004</v>
      </c>
      <c r="U29" s="109">
        <v>4.7</v>
      </c>
      <c r="V29" s="109">
        <f t="shared" si="1"/>
        <v>4.7</v>
      </c>
      <c r="W29" s="110" t="s">
        <v>137</v>
      </c>
      <c r="X29" s="112">
        <v>0</v>
      </c>
      <c r="Y29" s="112">
        <v>1006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284607</v>
      </c>
      <c r="AH29" s="49">
        <f t="shared" si="9"/>
        <v>1161</v>
      </c>
      <c r="AI29" s="50">
        <f t="shared" si="2"/>
        <v>203.75570375570373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11341518</v>
      </c>
      <c r="AQ29" s="112">
        <f t="shared" si="3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5</v>
      </c>
      <c r="E30" s="41">
        <f t="shared" si="0"/>
        <v>3.5211267605633805</v>
      </c>
      <c r="F30" s="154">
        <v>76</v>
      </c>
      <c r="G30" s="41">
        <f t="shared" si="4"/>
        <v>53.521126760563384</v>
      </c>
      <c r="H30" s="42" t="s">
        <v>88</v>
      </c>
      <c r="I30" s="42">
        <f t="shared" si="5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132</v>
      </c>
      <c r="P30" s="108">
        <v>129</v>
      </c>
      <c r="Q30" s="108">
        <v>21035057</v>
      </c>
      <c r="R30" s="46">
        <f t="shared" si="6"/>
        <v>5573</v>
      </c>
      <c r="S30" s="47">
        <f t="shared" si="7"/>
        <v>133.75200000000001</v>
      </c>
      <c r="T30" s="47">
        <f t="shared" si="8"/>
        <v>5.5730000000000004</v>
      </c>
      <c r="U30" s="109">
        <v>4.5999999999999996</v>
      </c>
      <c r="V30" s="109">
        <f t="shared" si="1"/>
        <v>4.5999999999999996</v>
      </c>
      <c r="W30" s="110" t="s">
        <v>137</v>
      </c>
      <c r="X30" s="112">
        <v>0</v>
      </c>
      <c r="Y30" s="112">
        <v>1006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285747</v>
      </c>
      <c r="AH30" s="49">
        <f t="shared" si="9"/>
        <v>1140</v>
      </c>
      <c r="AI30" s="50">
        <f t="shared" si="2"/>
        <v>204.55768885698905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11341518</v>
      </c>
      <c r="AQ30" s="112">
        <f t="shared" si="3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5</v>
      </c>
      <c r="E31" s="41">
        <f t="shared" si="0"/>
        <v>3.5211267605633805</v>
      </c>
      <c r="F31" s="151">
        <v>83</v>
      </c>
      <c r="G31" s="41">
        <f t="shared" si="4"/>
        <v>58.450704225352112</v>
      </c>
      <c r="H31" s="42" t="s">
        <v>88</v>
      </c>
      <c r="I31" s="42">
        <f t="shared" si="5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131</v>
      </c>
      <c r="P31" s="108">
        <v>130</v>
      </c>
      <c r="Q31" s="108">
        <v>21040746</v>
      </c>
      <c r="R31" s="46">
        <f t="shared" si="6"/>
        <v>5689</v>
      </c>
      <c r="S31" s="47">
        <f t="shared" si="7"/>
        <v>136.536</v>
      </c>
      <c r="T31" s="47">
        <f t="shared" si="8"/>
        <v>5.6890000000000001</v>
      </c>
      <c r="U31" s="109">
        <v>4.4000000000000004</v>
      </c>
      <c r="V31" s="109">
        <f t="shared" si="1"/>
        <v>4.4000000000000004</v>
      </c>
      <c r="W31" s="110" t="s">
        <v>137</v>
      </c>
      <c r="X31" s="112">
        <v>0</v>
      </c>
      <c r="Y31" s="112">
        <v>1009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286923</v>
      </c>
      <c r="AH31" s="49">
        <f t="shared" si="9"/>
        <v>1176</v>
      </c>
      <c r="AI31" s="50">
        <f t="shared" si="2"/>
        <v>206.71471260326948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11341518</v>
      </c>
      <c r="AQ31" s="112">
        <f t="shared" si="3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4"/>
        <v>58.450704225352112</v>
      </c>
      <c r="H32" s="42" t="s">
        <v>88</v>
      </c>
      <c r="I32" s="42">
        <f t="shared" si="5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128</v>
      </c>
      <c r="P32" s="108">
        <v>124</v>
      </c>
      <c r="Q32" s="108">
        <v>21046312</v>
      </c>
      <c r="R32" s="46">
        <f t="shared" si="6"/>
        <v>5566</v>
      </c>
      <c r="S32" s="47">
        <f t="shared" si="7"/>
        <v>133.584</v>
      </c>
      <c r="T32" s="47">
        <f t="shared" si="8"/>
        <v>5.5659999999999998</v>
      </c>
      <c r="U32" s="109">
        <v>4.4000000000000004</v>
      </c>
      <c r="V32" s="109">
        <f t="shared" si="1"/>
        <v>4.4000000000000004</v>
      </c>
      <c r="W32" s="110" t="s">
        <v>137</v>
      </c>
      <c r="X32" s="112">
        <v>0</v>
      </c>
      <c r="Y32" s="112">
        <v>1004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288068</v>
      </c>
      <c r="AH32" s="49">
        <f t="shared" si="9"/>
        <v>1145</v>
      </c>
      <c r="AI32" s="50">
        <f t="shared" si="2"/>
        <v>205.71325907294286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11341518</v>
      </c>
      <c r="AQ32" s="112">
        <f t="shared" si="3"/>
        <v>0</v>
      </c>
      <c r="AR32" s="53">
        <v>1.18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4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130</v>
      </c>
      <c r="P33" s="108">
        <v>117</v>
      </c>
      <c r="Q33" s="108">
        <v>21051484</v>
      </c>
      <c r="R33" s="46">
        <f t="shared" si="6"/>
        <v>5172</v>
      </c>
      <c r="S33" s="47">
        <f t="shared" si="7"/>
        <v>124.128</v>
      </c>
      <c r="T33" s="47">
        <f t="shared" si="8"/>
        <v>5.1719999999999997</v>
      </c>
      <c r="U33" s="109">
        <v>4.5</v>
      </c>
      <c r="V33" s="109">
        <f t="shared" si="1"/>
        <v>4.5</v>
      </c>
      <c r="W33" s="110" t="s">
        <v>129</v>
      </c>
      <c r="X33" s="112">
        <v>0</v>
      </c>
      <c r="Y33" s="112">
        <v>0</v>
      </c>
      <c r="Z33" s="112">
        <v>1166</v>
      </c>
      <c r="AA33" s="112">
        <v>1185</v>
      </c>
      <c r="AB33" s="112">
        <v>1167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289138</v>
      </c>
      <c r="AH33" s="49">
        <f t="shared" si="9"/>
        <v>1070</v>
      </c>
      <c r="AI33" s="50">
        <f t="shared" si="2"/>
        <v>206.88321732405259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11341632</v>
      </c>
      <c r="AQ33" s="112">
        <f t="shared" si="3"/>
        <v>114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4"/>
        <v>58.450704225352112</v>
      </c>
      <c r="H34" s="42" t="s">
        <v>88</v>
      </c>
      <c r="I34" s="42">
        <f t="shared" si="5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137</v>
      </c>
      <c r="P34" s="108">
        <v>111</v>
      </c>
      <c r="Q34" s="108">
        <v>21056442</v>
      </c>
      <c r="R34" s="46">
        <f t="shared" si="6"/>
        <v>4958</v>
      </c>
      <c r="S34" s="47">
        <f t="shared" si="7"/>
        <v>118.992</v>
      </c>
      <c r="T34" s="47">
        <f t="shared" si="8"/>
        <v>4.9580000000000002</v>
      </c>
      <c r="U34" s="109">
        <v>5.2</v>
      </c>
      <c r="V34" s="109">
        <f t="shared" si="1"/>
        <v>5.2</v>
      </c>
      <c r="W34" s="110" t="s">
        <v>129</v>
      </c>
      <c r="X34" s="112">
        <v>0</v>
      </c>
      <c r="Y34" s="112">
        <v>0</v>
      </c>
      <c r="Z34" s="112">
        <v>1147</v>
      </c>
      <c r="AA34" s="112">
        <v>1185</v>
      </c>
      <c r="AB34" s="112">
        <v>1146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290172</v>
      </c>
      <c r="AH34" s="49">
        <f t="shared" si="9"/>
        <v>1034</v>
      </c>
      <c r="AI34" s="50">
        <f t="shared" si="2"/>
        <v>208.55183541750705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11342338</v>
      </c>
      <c r="AQ34" s="112">
        <f t="shared" si="3"/>
        <v>706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132151</v>
      </c>
      <c r="S35" s="65">
        <f>AVERAGE(S11:S34)</f>
        <v>132.15099999999998</v>
      </c>
      <c r="T35" s="65">
        <f>SUM(T11:T34)</f>
        <v>132.15100000000001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26734</v>
      </c>
      <c r="AH35" s="67">
        <f>SUM(AH11:AH34)</f>
        <v>26734</v>
      </c>
      <c r="AI35" s="68">
        <f>$AH$35/$T35</f>
        <v>202.29888536598284</v>
      </c>
      <c r="AJ35" s="89"/>
      <c r="AK35" s="89"/>
      <c r="AL35" s="89"/>
      <c r="AM35" s="89"/>
      <c r="AN35" s="89"/>
      <c r="AO35" s="69"/>
      <c r="AP35" s="70">
        <f>AP34-AP10</f>
        <v>4616</v>
      </c>
      <c r="AQ35" s="71">
        <f>SUM(AQ11:AQ34)</f>
        <v>4616</v>
      </c>
      <c r="AR35" s="72">
        <f>AVERAGE(AR11:AR34)</f>
        <v>1.1449999999999998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2:51" x14ac:dyDescent="0.25">
      <c r="B42" s="148" t="s">
        <v>133</v>
      </c>
      <c r="C42" s="121"/>
      <c r="D42" s="122"/>
      <c r="E42" s="121"/>
      <c r="F42" s="121"/>
      <c r="G42" s="121"/>
      <c r="H42" s="121"/>
      <c r="I42" s="121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24"/>
      <c r="V42" s="79"/>
      <c r="W42" s="99"/>
      <c r="X42" s="99"/>
      <c r="Y42" s="99"/>
      <c r="Z42" s="80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2:51" x14ac:dyDescent="0.25">
      <c r="B43" s="146" t="s">
        <v>134</v>
      </c>
      <c r="C43" s="121"/>
      <c r="D43" s="122"/>
      <c r="E43" s="121"/>
      <c r="F43" s="121"/>
      <c r="G43" s="121"/>
      <c r="H43" s="121"/>
      <c r="I43" s="121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4"/>
      <c r="U43" s="124"/>
      <c r="V43" s="79"/>
      <c r="W43" s="99"/>
      <c r="X43" s="99"/>
      <c r="Y43" s="99"/>
      <c r="Z43" s="80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2:51" x14ac:dyDescent="0.25">
      <c r="B44" s="82" t="s">
        <v>199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8"/>
      <c r="D45" s="129"/>
      <c r="E45" s="128"/>
      <c r="F45" s="128"/>
      <c r="G45" s="128"/>
      <c r="H45" s="128"/>
      <c r="I45" s="128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4" t="s">
        <v>174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140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200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144"/>
      <c r="D49" s="200"/>
      <c r="E49" s="144"/>
      <c r="F49" s="144"/>
      <c r="G49" s="106"/>
      <c r="H49" s="106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144"/>
      <c r="D50" s="200"/>
      <c r="E50" s="144"/>
      <c r="F50" s="144"/>
      <c r="G50" s="106"/>
      <c r="H50" s="106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143</v>
      </c>
      <c r="C51" s="144"/>
      <c r="D51" s="200"/>
      <c r="E51" s="144"/>
      <c r="F51" s="144"/>
      <c r="G51" s="106"/>
      <c r="H51" s="106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A52" s="99"/>
      <c r="B52" s="146" t="s">
        <v>144</v>
      </c>
      <c r="C52" s="144"/>
      <c r="D52" s="200"/>
      <c r="E52" s="144"/>
      <c r="F52" s="144"/>
      <c r="G52" s="106"/>
      <c r="H52" s="106"/>
      <c r="I52" s="102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17"/>
      <c r="U52" s="119"/>
      <c r="V52" s="79"/>
      <c r="AS52" s="95"/>
      <c r="AT52" s="95"/>
      <c r="AU52" s="95"/>
      <c r="AV52" s="95"/>
      <c r="AW52" s="95"/>
      <c r="AX52" s="95"/>
      <c r="AY52" s="95"/>
    </row>
    <row r="53" spans="1:51" x14ac:dyDescent="0.25">
      <c r="A53" s="99"/>
      <c r="B53" s="144" t="s">
        <v>167</v>
      </c>
      <c r="C53" s="145"/>
      <c r="D53" s="114"/>
      <c r="E53" s="145"/>
      <c r="F53" s="145"/>
      <c r="G53" s="102"/>
      <c r="H53" s="102"/>
      <c r="I53" s="102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17"/>
      <c r="U53" s="119"/>
      <c r="V53" s="79"/>
      <c r="AS53" s="95"/>
      <c r="AT53" s="95"/>
      <c r="AU53" s="95"/>
      <c r="AV53" s="95"/>
      <c r="AW53" s="95"/>
      <c r="AX53" s="95"/>
      <c r="AY53" s="95"/>
    </row>
    <row r="54" spans="1:51" x14ac:dyDescent="0.25">
      <c r="A54" s="99"/>
      <c r="B54" s="146" t="s">
        <v>146</v>
      </c>
      <c r="C54" s="145"/>
      <c r="D54" s="114"/>
      <c r="E54" s="145"/>
      <c r="F54" s="145"/>
      <c r="G54" s="102"/>
      <c r="H54" s="102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 t="s">
        <v>147</v>
      </c>
      <c r="C55" s="145"/>
      <c r="D55" s="114"/>
      <c r="E55" s="145"/>
      <c r="F55" s="145"/>
      <c r="G55" s="102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146"/>
      <c r="C56" s="145"/>
      <c r="D56" s="114"/>
      <c r="E56" s="145"/>
      <c r="F56" s="145"/>
      <c r="G56" s="102"/>
      <c r="H56" s="102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146"/>
      <c r="C57" s="145"/>
      <c r="D57" s="114"/>
      <c r="E57" s="145"/>
      <c r="F57" s="145"/>
      <c r="G57" s="102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146"/>
      <c r="C58" s="145"/>
      <c r="D58" s="114"/>
      <c r="E58" s="145"/>
      <c r="F58" s="145"/>
      <c r="G58" s="102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46"/>
      <c r="C59" s="145"/>
      <c r="D59" s="114"/>
      <c r="E59" s="145"/>
      <c r="F59" s="145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46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5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5"/>
      <c r="U66" s="7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97"/>
      <c r="Q75" s="97"/>
      <c r="R75" s="97"/>
      <c r="S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Q77" s="97"/>
      <c r="R77" s="97"/>
      <c r="S77" s="97"/>
      <c r="T77" s="97"/>
      <c r="U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T78" s="97"/>
      <c r="U78" s="97"/>
      <c r="AS78" s="95"/>
      <c r="AT78" s="95"/>
      <c r="AU78" s="95"/>
      <c r="AV78" s="95"/>
      <c r="AW78" s="95"/>
      <c r="AX78" s="95"/>
      <c r="AY78" s="95"/>
    </row>
    <row r="90" spans="45:51" x14ac:dyDescent="0.25">
      <c r="AS90" s="95"/>
      <c r="AT90" s="95"/>
      <c r="AU90" s="95"/>
      <c r="AV90" s="95"/>
      <c r="AW90" s="95"/>
      <c r="AX90" s="95"/>
      <c r="AY90" s="95"/>
    </row>
  </sheetData>
  <protectedRanges>
    <protectedRange sqref="S52:T66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6:K34 I16:J24 I25:I34 J25 K11:L15 I11:I15" name="Range1_1_2_1_10_2_1_1"/>
    <protectedRange sqref="M11:M15" name="Range1_2_1_2_1_10_1_1_1"/>
    <protectedRange sqref="AS16:AS34" name="Range1_1_1_1"/>
    <protectedRange sqref="H11:H34" name="Range1_1_1_1_1_1_1"/>
    <protectedRange sqref="Z42:Z51" name="Range2_2_1_10_1_1_1_2"/>
    <protectedRange sqref="N52:R66" name="Range2_12_1_6_1_1"/>
    <protectedRange sqref="L52:M66" name="Range2_2_12_1_7_1_1"/>
    <protectedRange sqref="AS11:AS15" name="Range1_4_1_1_1_1"/>
    <protectedRange sqref="J26:J34 J11:J15" name="Range1_1_2_1_10_1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2:K66" name="Range2_2_12_1_4_1_1_1_1_1_1_1_1_1_1_1_1_1_1_1"/>
    <protectedRange sqref="I52:I66" name="Range2_2_12_1_7_1_1_2_2_1_2"/>
    <protectedRange sqref="F52:H66" name="Range2_2_12_1_3_1_2_1_1_1_1_2_1_1_1_1_1_1_1_1_1_1_1"/>
    <protectedRange sqref="E52:E66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7:U47 F48:G51" name="Range2_12_5_1_1_1_2_2_1_1_1_1_1_1_1_1_1_1_1_2_1_1_1_2_1_1_1_1_1_1_1_1_1_1_1_1_1_1_1_1_2_1_1_1_1_1_1_1_1_1_2_1_1_3_1_1_1_3_1_1_1_1_1_1_1_1_1_1_1_1_1_1_1_1_1_1_1_1_1_1_2_1_1_1_1_1_1_1_1_1_1_1_2_2_1_2_1_1_1_1_1_1_1_1_1_1_1_1_1"/>
    <protectedRange sqref="S42:T46" name="Range2_12_5_1_1_2_1_1_1_2_1_1_1_1_1_1_1_1_1_1_1_1_1"/>
    <protectedRange sqref="N42:R46" name="Range2_12_1_6_1_1_2_1_1_1_2_1_1_1_1_1_1_1_1_1_1_1_1_1"/>
    <protectedRange sqref="L42:M46" name="Range2_2_12_1_7_1_1_3_1_1_1_2_1_1_1_1_1_1_1_1_1_1_1_1_1"/>
    <protectedRange sqref="J42:K46" name="Range2_2_12_1_4_1_1_1_1_1_1_1_1_1_1_1_1_1_1_1_2_1_1_1_2_1_1_1_1_1_1_1_1_1_1_1_1_1"/>
    <protectedRange sqref="I42:I44 I46" name="Range2_2_12_1_7_1_1_2_2_1_2_2_1_1_1_2_1_1_1_1_1_1_1_1_1_1_1_1_1"/>
    <protectedRange sqref="G42:H44 G46:H46" name="Range2_2_12_1_3_1_2_1_1_1_1_2_1_1_1_1_1_1_1_1_1_1_1_2_1_1_1_2_1_1_1_1_1_1_1_1_1_1_1_1_1"/>
    <protectedRange sqref="F42:F44 F46" name="Range2_2_12_1_3_1_2_1_1_1_1_2_1_1_1_1_1_1_1_1_1_1_1_2_2_1_1_2_1_1_1_1_1_1_1_1_1_1_1_1_1"/>
    <protectedRange sqref="E42:E44 E46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AG10" name="Range1_16_3_1_1_1_1_1_3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311" priority="1" operator="containsText" text="N/A">
      <formula>NOT(ISERROR(SEARCH("N/A",X11)))</formula>
    </cfRule>
    <cfRule type="cellIs" dxfId="310" priority="15" operator="equal">
      <formula>0</formula>
    </cfRule>
  </conditionalFormatting>
  <conditionalFormatting sqref="X11:AE34">
    <cfRule type="cellIs" dxfId="309" priority="14" operator="greaterThanOrEqual">
      <formula>1185</formula>
    </cfRule>
  </conditionalFormatting>
  <conditionalFormatting sqref="X11:AE34">
    <cfRule type="cellIs" dxfId="308" priority="13" operator="between">
      <formula>0.1</formula>
      <formula>1184</formula>
    </cfRule>
  </conditionalFormatting>
  <conditionalFormatting sqref="X8 AJ11:AQ34">
    <cfRule type="cellIs" dxfId="307" priority="12" operator="equal">
      <formula>0</formula>
    </cfRule>
  </conditionalFormatting>
  <conditionalFormatting sqref="X8 AJ11:AQ34">
    <cfRule type="cellIs" dxfId="306" priority="11" operator="greaterThan">
      <formula>1179</formula>
    </cfRule>
  </conditionalFormatting>
  <conditionalFormatting sqref="X8 AJ11:AQ34">
    <cfRule type="cellIs" dxfId="305" priority="10" operator="greaterThan">
      <formula>99</formula>
    </cfRule>
  </conditionalFormatting>
  <conditionalFormatting sqref="X8 AJ11:AQ34">
    <cfRule type="cellIs" dxfId="304" priority="9" operator="greaterThan">
      <formula>0.99</formula>
    </cfRule>
  </conditionalFormatting>
  <conditionalFormatting sqref="AB8">
    <cfRule type="cellIs" dxfId="303" priority="8" operator="equal">
      <formula>0</formula>
    </cfRule>
  </conditionalFormatting>
  <conditionalFormatting sqref="AB8">
    <cfRule type="cellIs" dxfId="302" priority="7" operator="greaterThan">
      <formula>1179</formula>
    </cfRule>
  </conditionalFormatting>
  <conditionalFormatting sqref="AB8">
    <cfRule type="cellIs" dxfId="301" priority="6" operator="greaterThan">
      <formula>99</formula>
    </cfRule>
  </conditionalFormatting>
  <conditionalFormatting sqref="AB8">
    <cfRule type="cellIs" dxfId="300" priority="5" operator="greaterThan">
      <formula>0.99</formula>
    </cfRule>
  </conditionalFormatting>
  <conditionalFormatting sqref="AI11:AI34">
    <cfRule type="cellIs" dxfId="299" priority="4" operator="greaterThan">
      <formula>$AI$8</formula>
    </cfRule>
  </conditionalFormatting>
  <conditionalFormatting sqref="AH11:AH34">
    <cfRule type="cellIs" dxfId="298" priority="2" operator="greaterThan">
      <formula>$AH$8</formula>
    </cfRule>
    <cfRule type="cellIs" dxfId="297" priority="3" operator="greaterThan">
      <formula>$AH$8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$AY$10:$AY$39</formula1>
    </dataValidation>
    <dataValidation type="list" allowBlank="1" showInputMessage="1" showErrorMessage="1" sqref="H11:H34">
      <formula1>$AV$10:$AV$19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topLeftCell="A40" zoomScaleNormal="100" workbookViewId="0">
      <selection activeCell="B46" sqref="B46:B47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125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181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125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14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17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17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42656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26534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15" t="s">
        <v>51</v>
      </c>
      <c r="V9" s="215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13" t="s">
        <v>55</v>
      </c>
      <c r="AG9" s="213" t="s">
        <v>56</v>
      </c>
      <c r="AH9" s="259" t="s">
        <v>57</v>
      </c>
      <c r="AI9" s="274" t="s">
        <v>58</v>
      </c>
      <c r="AJ9" s="215" t="s">
        <v>59</v>
      </c>
      <c r="AK9" s="215" t="s">
        <v>60</v>
      </c>
      <c r="AL9" s="215" t="s">
        <v>61</v>
      </c>
      <c r="AM9" s="215" t="s">
        <v>62</v>
      </c>
      <c r="AN9" s="215" t="s">
        <v>63</v>
      </c>
      <c r="AO9" s="215" t="s">
        <v>64</v>
      </c>
      <c r="AP9" s="215" t="s">
        <v>65</v>
      </c>
      <c r="AQ9" s="276" t="s">
        <v>66</v>
      </c>
      <c r="AR9" s="215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15" t="s">
        <v>72</v>
      </c>
      <c r="C10" s="215" t="s">
        <v>73</v>
      </c>
      <c r="D10" s="215" t="s">
        <v>74</v>
      </c>
      <c r="E10" s="215" t="s">
        <v>75</v>
      </c>
      <c r="F10" s="215" t="s">
        <v>74</v>
      </c>
      <c r="G10" s="215" t="s">
        <v>75</v>
      </c>
      <c r="H10" s="285"/>
      <c r="I10" s="215" t="s">
        <v>75</v>
      </c>
      <c r="J10" s="215" t="s">
        <v>75</v>
      </c>
      <c r="K10" s="215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12'!Q34</f>
        <v>21056442</v>
      </c>
      <c r="R10" s="267"/>
      <c r="S10" s="268"/>
      <c r="T10" s="269"/>
      <c r="U10" s="215" t="s">
        <v>75</v>
      </c>
      <c r="V10" s="215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13"/>
      <c r="AG10" s="116">
        <f>'OCT 12'!AG34</f>
        <v>290172</v>
      </c>
      <c r="AH10" s="259"/>
      <c r="AI10" s="275"/>
      <c r="AJ10" s="215" t="s">
        <v>84</v>
      </c>
      <c r="AK10" s="215" t="s">
        <v>84</v>
      </c>
      <c r="AL10" s="215" t="s">
        <v>84</v>
      </c>
      <c r="AM10" s="215" t="s">
        <v>84</v>
      </c>
      <c r="AN10" s="215" t="s">
        <v>84</v>
      </c>
      <c r="AO10" s="215" t="s">
        <v>84</v>
      </c>
      <c r="AP10" s="116">
        <f>'OCT 12'!AP34</f>
        <v>11342338</v>
      </c>
      <c r="AQ10" s="277"/>
      <c r="AR10" s="216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132</v>
      </c>
      <c r="P11" s="108">
        <v>110</v>
      </c>
      <c r="Q11" s="108">
        <v>21061264</v>
      </c>
      <c r="R11" s="46">
        <f>IF(ISBLANK(Q11),"-",Q11-Q10)</f>
        <v>4822</v>
      </c>
      <c r="S11" s="47">
        <f>R11*24/1000</f>
        <v>115.72799999999999</v>
      </c>
      <c r="T11" s="47">
        <f>R11/1000</f>
        <v>4.8220000000000001</v>
      </c>
      <c r="U11" s="109">
        <v>6</v>
      </c>
      <c r="V11" s="109">
        <f t="shared" ref="V11:V34" si="1">U11</f>
        <v>6</v>
      </c>
      <c r="W11" s="110" t="s">
        <v>129</v>
      </c>
      <c r="X11" s="112">
        <v>0</v>
      </c>
      <c r="Y11" s="112">
        <v>0</v>
      </c>
      <c r="Z11" s="112">
        <v>1116</v>
      </c>
      <c r="AA11" s="112">
        <v>1185</v>
      </c>
      <c r="AB11" s="112">
        <v>1116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291148</v>
      </c>
      <c r="AH11" s="49">
        <f>IF(ISBLANK(AG11),"-",AG11-AG10)</f>
        <v>976</v>
      </c>
      <c r="AI11" s="50">
        <f t="shared" ref="AI11:AI34" si="2">AH11/T11</f>
        <v>202.40564081294067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11343122</v>
      </c>
      <c r="AQ11" s="112">
        <f t="shared" ref="AQ11:AQ34" si="3">AP11-AP10</f>
        <v>784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7</v>
      </c>
      <c r="E12" s="41">
        <f t="shared" si="0"/>
        <v>4.9295774647887329</v>
      </c>
      <c r="F12" s="151">
        <v>83</v>
      </c>
      <c r="G12" s="41">
        <f t="shared" ref="G12:G34" si="4">F12/1.42</f>
        <v>58.450704225352112</v>
      </c>
      <c r="H12" s="42" t="s">
        <v>88</v>
      </c>
      <c r="I12" s="42">
        <f t="shared" ref="I12:I34" si="5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124</v>
      </c>
      <c r="P12" s="108">
        <v>106</v>
      </c>
      <c r="Q12" s="108">
        <v>21065688</v>
      </c>
      <c r="R12" s="46">
        <f t="shared" ref="R12:R34" si="6">IF(ISBLANK(Q12),"-",Q12-Q11)</f>
        <v>4424</v>
      </c>
      <c r="S12" s="47">
        <f t="shared" ref="S12:S34" si="7">R12*24/1000</f>
        <v>106.176</v>
      </c>
      <c r="T12" s="47">
        <f t="shared" ref="T12:T34" si="8">R12/1000</f>
        <v>4.4240000000000004</v>
      </c>
      <c r="U12" s="109">
        <v>7.1</v>
      </c>
      <c r="V12" s="109">
        <f t="shared" si="1"/>
        <v>7.1</v>
      </c>
      <c r="W12" s="110" t="s">
        <v>129</v>
      </c>
      <c r="X12" s="112">
        <v>0</v>
      </c>
      <c r="Y12" s="112">
        <v>0</v>
      </c>
      <c r="Z12" s="112">
        <v>1066</v>
      </c>
      <c r="AA12" s="112">
        <v>1185</v>
      </c>
      <c r="AB12" s="112">
        <v>1066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292048</v>
      </c>
      <c r="AH12" s="49">
        <f>IF(ISBLANK(AG12),"-",AG12-AG11)</f>
        <v>900</v>
      </c>
      <c r="AI12" s="50">
        <f t="shared" si="2"/>
        <v>203.43580470162746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11344034</v>
      </c>
      <c r="AQ12" s="112">
        <f t="shared" si="3"/>
        <v>912</v>
      </c>
      <c r="AR12" s="115">
        <v>1.08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7</v>
      </c>
      <c r="E13" s="41">
        <f t="shared" si="0"/>
        <v>4.9295774647887329</v>
      </c>
      <c r="F13" s="151">
        <v>83</v>
      </c>
      <c r="G13" s="41">
        <f t="shared" si="4"/>
        <v>58.450704225352112</v>
      </c>
      <c r="H13" s="42" t="s">
        <v>88</v>
      </c>
      <c r="I13" s="42">
        <f t="shared" si="5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128</v>
      </c>
      <c r="P13" s="108">
        <v>103</v>
      </c>
      <c r="Q13" s="108">
        <v>21070102</v>
      </c>
      <c r="R13" s="46">
        <f>IF(ISBLANK(Q13),"-",Q13-Q12)</f>
        <v>4414</v>
      </c>
      <c r="S13" s="47">
        <f t="shared" si="7"/>
        <v>105.93600000000001</v>
      </c>
      <c r="T13" s="47">
        <f t="shared" si="8"/>
        <v>4.4139999999999997</v>
      </c>
      <c r="U13" s="109">
        <v>8.1999999999999993</v>
      </c>
      <c r="V13" s="109">
        <f t="shared" si="1"/>
        <v>8.1999999999999993</v>
      </c>
      <c r="W13" s="110" t="s">
        <v>129</v>
      </c>
      <c r="X13" s="112">
        <v>0</v>
      </c>
      <c r="Y13" s="112">
        <v>0</v>
      </c>
      <c r="Z13" s="112">
        <v>1066</v>
      </c>
      <c r="AA13" s="112">
        <v>1185</v>
      </c>
      <c r="AB13" s="112">
        <v>1066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292952</v>
      </c>
      <c r="AH13" s="49">
        <f>IF(ISBLANK(AG13),"-",AG13-AG12)</f>
        <v>904</v>
      </c>
      <c r="AI13" s="50">
        <f t="shared" si="2"/>
        <v>204.80289986406888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11345012</v>
      </c>
      <c r="AQ13" s="112">
        <f>AP13-AP12</f>
        <v>978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7</v>
      </c>
      <c r="E14" s="41">
        <f t="shared" si="0"/>
        <v>4.9295774647887329</v>
      </c>
      <c r="F14" s="151">
        <v>83</v>
      </c>
      <c r="G14" s="41">
        <f t="shared" si="4"/>
        <v>58.450704225352112</v>
      </c>
      <c r="H14" s="42" t="s">
        <v>88</v>
      </c>
      <c r="I14" s="42">
        <f t="shared" si="5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110</v>
      </c>
      <c r="P14" s="108">
        <v>102</v>
      </c>
      <c r="Q14" s="108">
        <v>21074210</v>
      </c>
      <c r="R14" s="46">
        <f t="shared" si="6"/>
        <v>4108</v>
      </c>
      <c r="S14" s="47">
        <f t="shared" si="7"/>
        <v>98.591999999999999</v>
      </c>
      <c r="T14" s="47">
        <f t="shared" si="8"/>
        <v>4.1079999999999997</v>
      </c>
      <c r="U14" s="109">
        <v>9.5</v>
      </c>
      <c r="V14" s="109">
        <f t="shared" si="1"/>
        <v>9.5</v>
      </c>
      <c r="W14" s="110" t="s">
        <v>129</v>
      </c>
      <c r="X14" s="112">
        <v>0</v>
      </c>
      <c r="Y14" s="112">
        <v>0</v>
      </c>
      <c r="Z14" s="112">
        <v>1067</v>
      </c>
      <c r="AA14" s="112">
        <v>1185</v>
      </c>
      <c r="AB14" s="112">
        <v>1067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293828</v>
      </c>
      <c r="AH14" s="49">
        <f t="shared" ref="AH14:AH34" si="9">IF(ISBLANK(AG14),"-",AG14-AG13)</f>
        <v>876</v>
      </c>
      <c r="AI14" s="50">
        <f t="shared" si="2"/>
        <v>213.24245374878288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11345238</v>
      </c>
      <c r="AQ14" s="112">
        <f t="shared" si="3"/>
        <v>226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165</v>
      </c>
    </row>
    <row r="15" spans="2:51" x14ac:dyDescent="0.25">
      <c r="B15" s="40">
        <v>2.1666666666666701</v>
      </c>
      <c r="C15" s="40">
        <v>0.20833333333333301</v>
      </c>
      <c r="D15" s="107">
        <v>7</v>
      </c>
      <c r="E15" s="41">
        <f t="shared" si="0"/>
        <v>4.9295774647887329</v>
      </c>
      <c r="F15" s="151">
        <v>83</v>
      </c>
      <c r="G15" s="41">
        <f t="shared" si="4"/>
        <v>58.450704225352112</v>
      </c>
      <c r="H15" s="42" t="s">
        <v>88</v>
      </c>
      <c r="I15" s="42">
        <f t="shared" si="5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124</v>
      </c>
      <c r="P15" s="108">
        <v>123</v>
      </c>
      <c r="Q15" s="108">
        <v>21078322</v>
      </c>
      <c r="R15" s="46">
        <f t="shared" si="6"/>
        <v>4112</v>
      </c>
      <c r="S15" s="47">
        <f t="shared" si="7"/>
        <v>98.688000000000002</v>
      </c>
      <c r="T15" s="47">
        <f t="shared" si="8"/>
        <v>4.1120000000000001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1147</v>
      </c>
      <c r="AA15" s="112">
        <v>1185</v>
      </c>
      <c r="AB15" s="112">
        <v>1147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294708</v>
      </c>
      <c r="AH15" s="49">
        <f t="shared" si="9"/>
        <v>880</v>
      </c>
      <c r="AI15" s="50">
        <f t="shared" si="2"/>
        <v>214.00778210116732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11345238</v>
      </c>
      <c r="AQ15" s="112">
        <f t="shared" si="3"/>
        <v>0</v>
      </c>
      <c r="AR15" s="51"/>
      <c r="AS15" s="52" t="s">
        <v>113</v>
      </c>
      <c r="AV15" s="39" t="s">
        <v>98</v>
      </c>
      <c r="AW15" s="39" t="s">
        <v>99</v>
      </c>
      <c r="AY15" s="95"/>
    </row>
    <row r="16" spans="2:51" x14ac:dyDescent="0.25">
      <c r="B16" s="40">
        <v>2.2083333333333299</v>
      </c>
      <c r="C16" s="40">
        <v>0.25</v>
      </c>
      <c r="D16" s="107">
        <v>7</v>
      </c>
      <c r="E16" s="41">
        <f t="shared" si="0"/>
        <v>4.9295774647887329</v>
      </c>
      <c r="F16" s="151">
        <v>83</v>
      </c>
      <c r="G16" s="41">
        <f t="shared" si="4"/>
        <v>58.450704225352112</v>
      </c>
      <c r="H16" s="42" t="s">
        <v>88</v>
      </c>
      <c r="I16" s="42">
        <f t="shared" si="5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136</v>
      </c>
      <c r="P16" s="108">
        <v>133</v>
      </c>
      <c r="Q16" s="108">
        <v>21084612</v>
      </c>
      <c r="R16" s="46">
        <f t="shared" si="6"/>
        <v>6290</v>
      </c>
      <c r="S16" s="47">
        <f t="shared" si="7"/>
        <v>150.96</v>
      </c>
      <c r="T16" s="47">
        <f t="shared" si="8"/>
        <v>6.29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1187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295904</v>
      </c>
      <c r="AH16" s="49">
        <f t="shared" si="9"/>
        <v>1196</v>
      </c>
      <c r="AI16" s="50">
        <f t="shared" si="2"/>
        <v>190.14308426073131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11345238</v>
      </c>
      <c r="AQ16" s="112">
        <f t="shared" si="3"/>
        <v>0</v>
      </c>
      <c r="AR16" s="53">
        <v>1.1599999999999999</v>
      </c>
      <c r="AS16" s="52" t="s">
        <v>101</v>
      </c>
      <c r="AV16" s="39" t="s">
        <v>102</v>
      </c>
      <c r="AW16" s="39" t="s">
        <v>103</v>
      </c>
      <c r="AY16" s="95"/>
    </row>
    <row r="17" spans="1:51" x14ac:dyDescent="0.25">
      <c r="B17" s="40">
        <v>2.25</v>
      </c>
      <c r="C17" s="40">
        <v>0.29166666666666702</v>
      </c>
      <c r="D17" s="107">
        <v>6</v>
      </c>
      <c r="E17" s="41">
        <f t="shared" si="0"/>
        <v>4.2253521126760569</v>
      </c>
      <c r="F17" s="151">
        <v>83</v>
      </c>
      <c r="G17" s="41">
        <f t="shared" si="4"/>
        <v>58.450704225352112</v>
      </c>
      <c r="H17" s="42" t="s">
        <v>88</v>
      </c>
      <c r="I17" s="42">
        <f t="shared" si="5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135</v>
      </c>
      <c r="P17" s="108">
        <v>138</v>
      </c>
      <c r="Q17" s="108">
        <v>21090090</v>
      </c>
      <c r="R17" s="46">
        <f t="shared" si="6"/>
        <v>5478</v>
      </c>
      <c r="S17" s="47">
        <f t="shared" si="7"/>
        <v>131.47200000000001</v>
      </c>
      <c r="T17" s="47">
        <f t="shared" si="8"/>
        <v>5.4779999999999998</v>
      </c>
      <c r="U17" s="109">
        <v>9.1999999999999993</v>
      </c>
      <c r="V17" s="109">
        <f t="shared" si="1"/>
        <v>9.1999999999999993</v>
      </c>
      <c r="W17" s="110" t="s">
        <v>137</v>
      </c>
      <c r="X17" s="112">
        <v>1016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296980</v>
      </c>
      <c r="AH17" s="49">
        <f t="shared" si="9"/>
        <v>1076</v>
      </c>
      <c r="AI17" s="50">
        <f t="shared" si="2"/>
        <v>196.42205184373859</v>
      </c>
      <c r="AJ17" s="96">
        <v>1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11345238</v>
      </c>
      <c r="AQ17" s="112">
        <f t="shared" si="3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8"/>
    </row>
    <row r="18" spans="1:51" ht="15.75" customHeight="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4"/>
        <v>58.450704225352112</v>
      </c>
      <c r="H18" s="42" t="s">
        <v>88</v>
      </c>
      <c r="I18" s="42">
        <f t="shared" si="5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133</v>
      </c>
      <c r="P18" s="108">
        <v>145</v>
      </c>
      <c r="Q18" s="108">
        <v>21095749</v>
      </c>
      <c r="R18" s="46">
        <f t="shared" si="6"/>
        <v>5659</v>
      </c>
      <c r="S18" s="47">
        <f t="shared" si="7"/>
        <v>135.816</v>
      </c>
      <c r="T18" s="47">
        <f t="shared" si="8"/>
        <v>5.6589999999999998</v>
      </c>
      <c r="U18" s="109">
        <v>8.6999999999999993</v>
      </c>
      <c r="V18" s="109">
        <f t="shared" si="1"/>
        <v>8.6999999999999993</v>
      </c>
      <c r="W18" s="110" t="s">
        <v>137</v>
      </c>
      <c r="X18" s="112">
        <v>1038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298234</v>
      </c>
      <c r="AH18" s="49">
        <f t="shared" si="9"/>
        <v>1254</v>
      </c>
      <c r="AI18" s="50">
        <f t="shared" si="2"/>
        <v>221.59392118748897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11345238</v>
      </c>
      <c r="AQ18" s="112">
        <f t="shared" si="3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6</v>
      </c>
      <c r="E19" s="41">
        <f t="shared" si="0"/>
        <v>4.2253521126760569</v>
      </c>
      <c r="F19" s="151">
        <v>83</v>
      </c>
      <c r="G19" s="41">
        <f t="shared" si="4"/>
        <v>58.450704225352112</v>
      </c>
      <c r="H19" s="42" t="s">
        <v>88</v>
      </c>
      <c r="I19" s="42">
        <f t="shared" si="5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132</v>
      </c>
      <c r="P19" s="108">
        <v>140</v>
      </c>
      <c r="Q19" s="108">
        <v>21102206</v>
      </c>
      <c r="R19" s="46">
        <f t="shared" si="6"/>
        <v>6457</v>
      </c>
      <c r="S19" s="47">
        <f t="shared" si="7"/>
        <v>154.96799999999999</v>
      </c>
      <c r="T19" s="47">
        <f t="shared" si="8"/>
        <v>6.4569999999999999</v>
      </c>
      <c r="U19" s="109">
        <v>8</v>
      </c>
      <c r="V19" s="109">
        <f t="shared" si="1"/>
        <v>8</v>
      </c>
      <c r="W19" s="110" t="s">
        <v>137</v>
      </c>
      <c r="X19" s="112">
        <v>1037</v>
      </c>
      <c r="Y19" s="112">
        <v>0</v>
      </c>
      <c r="Z19" s="112">
        <v>1187</v>
      </c>
      <c r="AA19" s="112">
        <v>1185</v>
      </c>
      <c r="AB19" s="112">
        <v>1186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299384</v>
      </c>
      <c r="AH19" s="49">
        <f t="shared" si="9"/>
        <v>1150</v>
      </c>
      <c r="AI19" s="50">
        <f t="shared" si="2"/>
        <v>178.10128542666874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11345238</v>
      </c>
      <c r="AQ19" s="112">
        <f t="shared" si="3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4"/>
        <v>58.450704225352112</v>
      </c>
      <c r="H20" s="42" t="s">
        <v>88</v>
      </c>
      <c r="I20" s="42">
        <f t="shared" si="5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134</v>
      </c>
      <c r="P20" s="108">
        <v>142</v>
      </c>
      <c r="Q20" s="108">
        <v>21107932</v>
      </c>
      <c r="R20" s="46">
        <f t="shared" si="6"/>
        <v>5726</v>
      </c>
      <c r="S20" s="47">
        <f t="shared" si="7"/>
        <v>137.42400000000001</v>
      </c>
      <c r="T20" s="47">
        <f t="shared" si="8"/>
        <v>5.726</v>
      </c>
      <c r="U20" s="109">
        <v>7.5</v>
      </c>
      <c r="V20" s="109">
        <f t="shared" si="1"/>
        <v>7.5</v>
      </c>
      <c r="W20" s="110" t="s">
        <v>137</v>
      </c>
      <c r="X20" s="112">
        <v>1035</v>
      </c>
      <c r="Y20" s="112">
        <v>0</v>
      </c>
      <c r="Z20" s="112">
        <v>1188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300488</v>
      </c>
      <c r="AH20" s="49">
        <f t="shared" si="9"/>
        <v>1104</v>
      </c>
      <c r="AI20" s="50">
        <f t="shared" si="2"/>
        <v>192.80475026196297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11345238</v>
      </c>
      <c r="AQ20" s="112">
        <f t="shared" si="3"/>
        <v>0</v>
      </c>
      <c r="AR20" s="53">
        <v>1.22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6</v>
      </c>
      <c r="E21" s="41">
        <f t="shared" si="0"/>
        <v>4.2253521126760569</v>
      </c>
      <c r="F21" s="151">
        <v>83</v>
      </c>
      <c r="G21" s="41">
        <f t="shared" si="4"/>
        <v>58.450704225352112</v>
      </c>
      <c r="H21" s="42" t="s">
        <v>88</v>
      </c>
      <c r="I21" s="42">
        <f t="shared" si="5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132</v>
      </c>
      <c r="P21" s="108">
        <v>137</v>
      </c>
      <c r="Q21" s="108">
        <v>21114266</v>
      </c>
      <c r="R21" s="46">
        <f t="shared" si="6"/>
        <v>6334</v>
      </c>
      <c r="S21" s="47">
        <f t="shared" si="7"/>
        <v>152.01599999999999</v>
      </c>
      <c r="T21" s="47">
        <f t="shared" si="8"/>
        <v>6.3339999999999996</v>
      </c>
      <c r="U21" s="109">
        <v>7</v>
      </c>
      <c r="V21" s="109">
        <f t="shared" si="1"/>
        <v>7</v>
      </c>
      <c r="W21" s="110" t="s">
        <v>137</v>
      </c>
      <c r="X21" s="112">
        <v>1036</v>
      </c>
      <c r="Y21" s="112">
        <v>0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301716</v>
      </c>
      <c r="AH21" s="49">
        <f t="shared" si="9"/>
        <v>1228</v>
      </c>
      <c r="AI21" s="50">
        <f t="shared" si="2"/>
        <v>193.87432901799812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11345238</v>
      </c>
      <c r="AQ21" s="112">
        <f t="shared" si="3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6</v>
      </c>
      <c r="E22" s="41">
        <f t="shared" si="0"/>
        <v>4.2253521126760569</v>
      </c>
      <c r="F22" s="151">
        <v>83</v>
      </c>
      <c r="G22" s="41">
        <f t="shared" si="4"/>
        <v>58.450704225352112</v>
      </c>
      <c r="H22" s="42" t="s">
        <v>88</v>
      </c>
      <c r="I22" s="42">
        <f t="shared" si="5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126</v>
      </c>
      <c r="P22" s="108">
        <v>144</v>
      </c>
      <c r="Q22" s="108">
        <v>21120844</v>
      </c>
      <c r="R22" s="46">
        <f t="shared" si="6"/>
        <v>6578</v>
      </c>
      <c r="S22" s="47">
        <f t="shared" si="7"/>
        <v>157.87200000000001</v>
      </c>
      <c r="T22" s="47">
        <f t="shared" si="8"/>
        <v>6.5780000000000003</v>
      </c>
      <c r="U22" s="109">
        <v>6.2</v>
      </c>
      <c r="V22" s="109">
        <f t="shared" si="1"/>
        <v>6.2</v>
      </c>
      <c r="W22" s="110" t="s">
        <v>137</v>
      </c>
      <c r="X22" s="112">
        <v>1148</v>
      </c>
      <c r="Y22" s="112">
        <v>0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303024</v>
      </c>
      <c r="AH22" s="49">
        <f t="shared" si="9"/>
        <v>1308</v>
      </c>
      <c r="AI22" s="50">
        <f t="shared" si="2"/>
        <v>198.8446336272423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11345238</v>
      </c>
      <c r="AQ22" s="112">
        <f t="shared" si="3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6</v>
      </c>
      <c r="E23" s="41">
        <f t="shared" si="0"/>
        <v>4.2253521126760569</v>
      </c>
      <c r="F23" s="152">
        <v>81</v>
      </c>
      <c r="G23" s="41">
        <f t="shared" si="4"/>
        <v>57.04225352112676</v>
      </c>
      <c r="H23" s="42" t="s">
        <v>88</v>
      </c>
      <c r="I23" s="42">
        <f t="shared" si="5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131</v>
      </c>
      <c r="P23" s="108">
        <v>134</v>
      </c>
      <c r="Q23" s="108">
        <v>21126672</v>
      </c>
      <c r="R23" s="46">
        <f t="shared" si="6"/>
        <v>5828</v>
      </c>
      <c r="S23" s="47">
        <f t="shared" si="7"/>
        <v>139.87200000000001</v>
      </c>
      <c r="T23" s="47">
        <f t="shared" si="8"/>
        <v>5.8280000000000003</v>
      </c>
      <c r="U23" s="109">
        <v>5.7</v>
      </c>
      <c r="V23" s="109">
        <f t="shared" si="1"/>
        <v>5.7</v>
      </c>
      <c r="W23" s="110" t="s">
        <v>137</v>
      </c>
      <c r="X23" s="112">
        <v>1025</v>
      </c>
      <c r="Y23" s="112">
        <v>0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304186</v>
      </c>
      <c r="AH23" s="49">
        <f t="shared" si="9"/>
        <v>1162</v>
      </c>
      <c r="AI23" s="50">
        <f t="shared" si="2"/>
        <v>199.38229238160602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11345238</v>
      </c>
      <c r="AQ23" s="112">
        <f t="shared" si="3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6</v>
      </c>
      <c r="E24" s="41">
        <f t="shared" si="0"/>
        <v>4.2253521126760569</v>
      </c>
      <c r="F24" s="152">
        <v>81</v>
      </c>
      <c r="G24" s="41">
        <f t="shared" si="4"/>
        <v>57.04225352112676</v>
      </c>
      <c r="H24" s="42" t="s">
        <v>88</v>
      </c>
      <c r="I24" s="42">
        <f t="shared" si="5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130</v>
      </c>
      <c r="P24" s="108">
        <v>131</v>
      </c>
      <c r="Q24" s="108">
        <v>21132368</v>
      </c>
      <c r="R24" s="46">
        <f t="shared" si="6"/>
        <v>5696</v>
      </c>
      <c r="S24" s="47">
        <f t="shared" si="7"/>
        <v>136.70400000000001</v>
      </c>
      <c r="T24" s="47">
        <f t="shared" si="8"/>
        <v>5.6959999999999997</v>
      </c>
      <c r="U24" s="109">
        <v>5.4</v>
      </c>
      <c r="V24" s="109">
        <f t="shared" si="1"/>
        <v>5.4</v>
      </c>
      <c r="W24" s="110" t="s">
        <v>137</v>
      </c>
      <c r="X24" s="112">
        <v>1024</v>
      </c>
      <c r="Y24" s="112">
        <v>0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305380</v>
      </c>
      <c r="AH24" s="49">
        <f>IF(ISBLANK(AG24),"-",AG24-AG23)</f>
        <v>1194</v>
      </c>
      <c r="AI24" s="50">
        <f t="shared" si="2"/>
        <v>209.62078651685394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11345238</v>
      </c>
      <c r="AQ24" s="112">
        <f t="shared" si="3"/>
        <v>0</v>
      </c>
      <c r="AR24" s="53">
        <v>1.25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6</v>
      </c>
      <c r="E25" s="41">
        <f t="shared" si="0"/>
        <v>4.2253521126760569</v>
      </c>
      <c r="F25" s="152">
        <v>81</v>
      </c>
      <c r="G25" s="41">
        <f t="shared" si="4"/>
        <v>57.04225352112676</v>
      </c>
      <c r="H25" s="42" t="s">
        <v>88</v>
      </c>
      <c r="I25" s="42">
        <f t="shared" si="5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133</v>
      </c>
      <c r="P25" s="108">
        <v>131</v>
      </c>
      <c r="Q25" s="108">
        <v>21137781</v>
      </c>
      <c r="R25" s="46">
        <f t="shared" si="6"/>
        <v>5413</v>
      </c>
      <c r="S25" s="47">
        <f t="shared" si="7"/>
        <v>129.91200000000001</v>
      </c>
      <c r="T25" s="47">
        <f t="shared" si="8"/>
        <v>5.4130000000000003</v>
      </c>
      <c r="U25" s="109">
        <v>5.3</v>
      </c>
      <c r="V25" s="109">
        <f t="shared" si="1"/>
        <v>5.3</v>
      </c>
      <c r="W25" s="110" t="s">
        <v>137</v>
      </c>
      <c r="X25" s="112">
        <v>1015</v>
      </c>
      <c r="Y25" s="112">
        <v>0</v>
      </c>
      <c r="Z25" s="112">
        <v>1186</v>
      </c>
      <c r="AA25" s="112">
        <v>1185</v>
      </c>
      <c r="AB25" s="112">
        <v>1186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306513</v>
      </c>
      <c r="AH25" s="49">
        <f t="shared" si="9"/>
        <v>1133</v>
      </c>
      <c r="AI25" s="50">
        <f t="shared" si="2"/>
        <v>209.31091815998522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11345238</v>
      </c>
      <c r="AQ25" s="112">
        <f t="shared" si="3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4"/>
        <v>57.04225352112676</v>
      </c>
      <c r="H26" s="42" t="s">
        <v>88</v>
      </c>
      <c r="I26" s="42">
        <f t="shared" si="5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135</v>
      </c>
      <c r="P26" s="108">
        <v>135</v>
      </c>
      <c r="Q26" s="108">
        <v>21143557</v>
      </c>
      <c r="R26" s="46">
        <f t="shared" si="6"/>
        <v>5776</v>
      </c>
      <c r="S26" s="47">
        <f t="shared" si="7"/>
        <v>138.624</v>
      </c>
      <c r="T26" s="47">
        <f t="shared" si="8"/>
        <v>5.7759999999999998</v>
      </c>
      <c r="U26" s="109">
        <v>5.0999999999999996</v>
      </c>
      <c r="V26" s="109">
        <f t="shared" si="1"/>
        <v>5.0999999999999996</v>
      </c>
      <c r="W26" s="110" t="s">
        <v>137</v>
      </c>
      <c r="X26" s="112">
        <v>1015</v>
      </c>
      <c r="Y26" s="112">
        <v>0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307678</v>
      </c>
      <c r="AH26" s="49">
        <f t="shared" si="9"/>
        <v>1165</v>
      </c>
      <c r="AI26" s="50">
        <f t="shared" si="2"/>
        <v>201.69667590027703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11345238</v>
      </c>
      <c r="AQ26" s="112">
        <f t="shared" si="3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6</v>
      </c>
      <c r="E27" s="41">
        <f t="shared" si="0"/>
        <v>4.2253521126760569</v>
      </c>
      <c r="F27" s="152">
        <v>81</v>
      </c>
      <c r="G27" s="41">
        <f t="shared" si="4"/>
        <v>57.04225352112676</v>
      </c>
      <c r="H27" s="42" t="s">
        <v>88</v>
      </c>
      <c r="I27" s="42">
        <f t="shared" si="5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134</v>
      </c>
      <c r="P27" s="108">
        <v>133</v>
      </c>
      <c r="Q27" s="108">
        <v>21149123</v>
      </c>
      <c r="R27" s="46">
        <f t="shared" si="6"/>
        <v>5566</v>
      </c>
      <c r="S27" s="47">
        <f t="shared" si="7"/>
        <v>133.584</v>
      </c>
      <c r="T27" s="47">
        <f t="shared" si="8"/>
        <v>5.5659999999999998</v>
      </c>
      <c r="U27" s="109">
        <v>4.9000000000000004</v>
      </c>
      <c r="V27" s="109">
        <f t="shared" si="1"/>
        <v>4.9000000000000004</v>
      </c>
      <c r="W27" s="110" t="s">
        <v>137</v>
      </c>
      <c r="X27" s="112">
        <v>1015</v>
      </c>
      <c r="Y27" s="112">
        <v>0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308830</v>
      </c>
      <c r="AH27" s="49">
        <f t="shared" si="9"/>
        <v>1152</v>
      </c>
      <c r="AI27" s="50">
        <f t="shared" si="2"/>
        <v>206.97089471793029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11345238</v>
      </c>
      <c r="AQ27" s="112">
        <f t="shared" si="3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6</v>
      </c>
      <c r="E28" s="41">
        <f t="shared" si="0"/>
        <v>4.2253521126760569</v>
      </c>
      <c r="F28" s="153">
        <v>78</v>
      </c>
      <c r="G28" s="41">
        <f t="shared" si="4"/>
        <v>54.929577464788736</v>
      </c>
      <c r="H28" s="42" t="s">
        <v>88</v>
      </c>
      <c r="I28" s="42">
        <f t="shared" si="5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133</v>
      </c>
      <c r="P28" s="108">
        <v>140</v>
      </c>
      <c r="Q28" s="108">
        <v>21154987</v>
      </c>
      <c r="R28" s="46">
        <f t="shared" si="6"/>
        <v>5864</v>
      </c>
      <c r="S28" s="47">
        <f t="shared" si="7"/>
        <v>140.73599999999999</v>
      </c>
      <c r="T28" s="47">
        <f t="shared" si="8"/>
        <v>5.8639999999999999</v>
      </c>
      <c r="U28" s="109">
        <v>4.7</v>
      </c>
      <c r="V28" s="109">
        <f t="shared" si="1"/>
        <v>4.7</v>
      </c>
      <c r="W28" s="110" t="s">
        <v>137</v>
      </c>
      <c r="X28" s="112">
        <v>1015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310018</v>
      </c>
      <c r="AH28" s="49">
        <f t="shared" si="9"/>
        <v>1188</v>
      </c>
      <c r="AI28" s="50">
        <f t="shared" si="2"/>
        <v>202.59208731241475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11345238</v>
      </c>
      <c r="AQ28" s="112">
        <f t="shared" si="3"/>
        <v>0</v>
      </c>
      <c r="AR28" s="53">
        <v>1.27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6</v>
      </c>
      <c r="E29" s="41">
        <f t="shared" si="0"/>
        <v>4.2253521126760569</v>
      </c>
      <c r="F29" s="153">
        <v>78</v>
      </c>
      <c r="G29" s="41">
        <f t="shared" si="4"/>
        <v>54.929577464788736</v>
      </c>
      <c r="H29" s="42" t="s">
        <v>88</v>
      </c>
      <c r="I29" s="42">
        <f t="shared" si="5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129</v>
      </c>
      <c r="P29" s="108">
        <v>134</v>
      </c>
      <c r="Q29" s="108">
        <v>21160691</v>
      </c>
      <c r="R29" s="46">
        <f t="shared" si="6"/>
        <v>5704</v>
      </c>
      <c r="S29" s="47">
        <f t="shared" si="7"/>
        <v>136.89599999999999</v>
      </c>
      <c r="T29" s="47">
        <f t="shared" si="8"/>
        <v>5.7039999999999997</v>
      </c>
      <c r="U29" s="109">
        <v>4.4000000000000004</v>
      </c>
      <c r="V29" s="109">
        <f t="shared" si="1"/>
        <v>4.4000000000000004</v>
      </c>
      <c r="W29" s="110" t="s">
        <v>137</v>
      </c>
      <c r="X29" s="112">
        <v>1015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311199</v>
      </c>
      <c r="AH29" s="49">
        <f t="shared" si="9"/>
        <v>1181</v>
      </c>
      <c r="AI29" s="50">
        <f t="shared" si="2"/>
        <v>207.04768583450212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11345238</v>
      </c>
      <c r="AQ29" s="112">
        <f t="shared" si="3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6</v>
      </c>
      <c r="E30" s="41">
        <f t="shared" si="0"/>
        <v>4.2253521126760569</v>
      </c>
      <c r="F30" s="154">
        <v>76</v>
      </c>
      <c r="G30" s="41">
        <f t="shared" si="4"/>
        <v>53.521126760563384</v>
      </c>
      <c r="H30" s="42" t="s">
        <v>88</v>
      </c>
      <c r="I30" s="42">
        <f t="shared" si="5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132</v>
      </c>
      <c r="P30" s="108">
        <v>129</v>
      </c>
      <c r="Q30" s="108">
        <v>21166175</v>
      </c>
      <c r="R30" s="46">
        <f t="shared" si="6"/>
        <v>5484</v>
      </c>
      <c r="S30" s="47">
        <f t="shared" si="7"/>
        <v>131.61600000000001</v>
      </c>
      <c r="T30" s="47">
        <f t="shared" si="8"/>
        <v>5.484</v>
      </c>
      <c r="U30" s="109">
        <v>4.2</v>
      </c>
      <c r="V30" s="109">
        <f t="shared" si="1"/>
        <v>4.2</v>
      </c>
      <c r="W30" s="110" t="s">
        <v>137</v>
      </c>
      <c r="X30" s="112">
        <v>1015</v>
      </c>
      <c r="Y30" s="112">
        <v>0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312329</v>
      </c>
      <c r="AH30" s="49">
        <f t="shared" si="9"/>
        <v>1130</v>
      </c>
      <c r="AI30" s="50">
        <f t="shared" si="2"/>
        <v>206.05397520058352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11345238</v>
      </c>
      <c r="AQ30" s="112">
        <f t="shared" si="3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5</v>
      </c>
      <c r="E31" s="41">
        <f t="shared" si="0"/>
        <v>3.5211267605633805</v>
      </c>
      <c r="F31" s="151">
        <v>83</v>
      </c>
      <c r="G31" s="41">
        <f t="shared" si="4"/>
        <v>58.450704225352112</v>
      </c>
      <c r="H31" s="42" t="s">
        <v>88</v>
      </c>
      <c r="I31" s="42">
        <f t="shared" si="5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130</v>
      </c>
      <c r="P31" s="108">
        <v>133</v>
      </c>
      <c r="Q31" s="108">
        <v>21171904</v>
      </c>
      <c r="R31" s="46">
        <f t="shared" si="6"/>
        <v>5729</v>
      </c>
      <c r="S31" s="47">
        <f t="shared" si="7"/>
        <v>137.49600000000001</v>
      </c>
      <c r="T31" s="47">
        <f t="shared" si="8"/>
        <v>5.7290000000000001</v>
      </c>
      <c r="U31" s="109">
        <v>3.9</v>
      </c>
      <c r="V31" s="109">
        <f t="shared" si="1"/>
        <v>3.9</v>
      </c>
      <c r="W31" s="110" t="s">
        <v>137</v>
      </c>
      <c r="X31" s="112">
        <v>1014</v>
      </c>
      <c r="Y31" s="112">
        <v>0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313524</v>
      </c>
      <c r="AH31" s="49">
        <f t="shared" si="9"/>
        <v>1195</v>
      </c>
      <c r="AI31" s="50">
        <f t="shared" si="2"/>
        <v>208.5878861930529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11345238</v>
      </c>
      <c r="AQ31" s="112">
        <f t="shared" si="3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4"/>
        <v>58.450704225352112</v>
      </c>
      <c r="H32" s="42" t="s">
        <v>88</v>
      </c>
      <c r="I32" s="42">
        <f t="shared" si="5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126</v>
      </c>
      <c r="P32" s="108">
        <v>125</v>
      </c>
      <c r="Q32" s="108">
        <v>21177434</v>
      </c>
      <c r="R32" s="46">
        <f t="shared" si="6"/>
        <v>5530</v>
      </c>
      <c r="S32" s="47">
        <f t="shared" si="7"/>
        <v>132.72</v>
      </c>
      <c r="T32" s="47">
        <f t="shared" si="8"/>
        <v>5.53</v>
      </c>
      <c r="U32" s="109">
        <v>3.8</v>
      </c>
      <c r="V32" s="109">
        <f t="shared" si="1"/>
        <v>3.8</v>
      </c>
      <c r="W32" s="110" t="s">
        <v>137</v>
      </c>
      <c r="X32" s="112">
        <v>1014</v>
      </c>
      <c r="Y32" s="112">
        <v>0</v>
      </c>
      <c r="Z32" s="112">
        <v>1186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314682</v>
      </c>
      <c r="AH32" s="49">
        <f t="shared" si="9"/>
        <v>1158</v>
      </c>
      <c r="AI32" s="50">
        <f t="shared" si="2"/>
        <v>209.4032549728752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11345238</v>
      </c>
      <c r="AQ32" s="112">
        <f t="shared" si="3"/>
        <v>0</v>
      </c>
      <c r="AR32" s="53">
        <v>1.2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6</v>
      </c>
      <c r="E33" s="41">
        <f t="shared" si="0"/>
        <v>4.2253521126760569</v>
      </c>
      <c r="F33" s="151">
        <v>83</v>
      </c>
      <c r="G33" s="41">
        <f t="shared" si="4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129</v>
      </c>
      <c r="P33" s="108">
        <v>118</v>
      </c>
      <c r="Q33" s="108">
        <v>21182466</v>
      </c>
      <c r="R33" s="46">
        <f t="shared" si="6"/>
        <v>5032</v>
      </c>
      <c r="S33" s="47">
        <f t="shared" si="7"/>
        <v>120.768</v>
      </c>
      <c r="T33" s="47">
        <f t="shared" si="8"/>
        <v>5.032</v>
      </c>
      <c r="U33" s="109">
        <v>4.2</v>
      </c>
      <c r="V33" s="109">
        <f t="shared" si="1"/>
        <v>4.2</v>
      </c>
      <c r="W33" s="110" t="s">
        <v>129</v>
      </c>
      <c r="X33" s="112">
        <v>0</v>
      </c>
      <c r="Y33" s="112">
        <v>0</v>
      </c>
      <c r="Z33" s="112">
        <v>1147</v>
      </c>
      <c r="AA33" s="112">
        <v>1185</v>
      </c>
      <c r="AB33" s="112">
        <v>1147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315714</v>
      </c>
      <c r="AH33" s="49">
        <f t="shared" si="9"/>
        <v>1032</v>
      </c>
      <c r="AI33" s="50">
        <f t="shared" si="2"/>
        <v>205.08744038155803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11345514</v>
      </c>
      <c r="AQ33" s="112">
        <f t="shared" si="3"/>
        <v>276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6</v>
      </c>
      <c r="E34" s="41">
        <f t="shared" si="0"/>
        <v>4.2253521126760569</v>
      </c>
      <c r="F34" s="151">
        <v>83</v>
      </c>
      <c r="G34" s="41">
        <f t="shared" si="4"/>
        <v>58.450704225352112</v>
      </c>
      <c r="H34" s="42" t="s">
        <v>88</v>
      </c>
      <c r="I34" s="42">
        <f t="shared" si="5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135</v>
      </c>
      <c r="P34" s="108">
        <v>110</v>
      </c>
      <c r="Q34" s="108">
        <v>21187296</v>
      </c>
      <c r="R34" s="46">
        <f t="shared" si="6"/>
        <v>4830</v>
      </c>
      <c r="S34" s="47">
        <f t="shared" si="7"/>
        <v>115.92</v>
      </c>
      <c r="T34" s="47">
        <f t="shared" si="8"/>
        <v>4.83</v>
      </c>
      <c r="U34" s="109">
        <v>5</v>
      </c>
      <c r="V34" s="109">
        <f t="shared" si="1"/>
        <v>5</v>
      </c>
      <c r="W34" s="110" t="s">
        <v>129</v>
      </c>
      <c r="X34" s="112">
        <v>0</v>
      </c>
      <c r="Y34" s="112">
        <v>0</v>
      </c>
      <c r="Z34" s="112">
        <v>1147</v>
      </c>
      <c r="AA34" s="112">
        <v>1185</v>
      </c>
      <c r="AB34" s="112">
        <v>1147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316706</v>
      </c>
      <c r="AH34" s="49">
        <f t="shared" si="9"/>
        <v>992</v>
      </c>
      <c r="AI34" s="50">
        <f t="shared" si="2"/>
        <v>205.38302277432712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11346308</v>
      </c>
      <c r="AQ34" s="112">
        <f t="shared" si="3"/>
        <v>794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130854</v>
      </c>
      <c r="S35" s="65">
        <f>AVERAGE(S11:S34)</f>
        <v>130.85400000000001</v>
      </c>
      <c r="T35" s="65">
        <f>SUM(T11:T34)</f>
        <v>130.85399999999998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26534</v>
      </c>
      <c r="AH35" s="67">
        <f>SUM(AH11:AH34)</f>
        <v>26534</v>
      </c>
      <c r="AI35" s="68">
        <f>$AH$35/$T35</f>
        <v>202.77561251471107</v>
      </c>
      <c r="AJ35" s="89"/>
      <c r="AK35" s="89"/>
      <c r="AL35" s="89"/>
      <c r="AM35" s="89"/>
      <c r="AN35" s="89"/>
      <c r="AO35" s="69"/>
      <c r="AP35" s="70">
        <f>AP34-AP10</f>
        <v>3970</v>
      </c>
      <c r="AQ35" s="71">
        <f>SUM(AQ11:AQ34)</f>
        <v>3970</v>
      </c>
      <c r="AR35" s="72">
        <f>AVERAGE(AR11:AR34)</f>
        <v>1.1966666666666668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2:51" x14ac:dyDescent="0.25">
      <c r="B42" s="148" t="s">
        <v>133</v>
      </c>
      <c r="C42" s="121"/>
      <c r="D42" s="122"/>
      <c r="E42" s="121"/>
      <c r="F42" s="121"/>
      <c r="G42" s="121"/>
      <c r="H42" s="121"/>
      <c r="I42" s="121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24"/>
      <c r="V42" s="79"/>
      <c r="W42" s="99"/>
      <c r="X42" s="99"/>
      <c r="Y42" s="99"/>
      <c r="Z42" s="80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2:51" x14ac:dyDescent="0.25">
      <c r="B43" s="146" t="s">
        <v>134</v>
      </c>
      <c r="C43" s="121"/>
      <c r="D43" s="122"/>
      <c r="E43" s="121"/>
      <c r="F43" s="121"/>
      <c r="G43" s="121"/>
      <c r="H43" s="121"/>
      <c r="I43" s="121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4"/>
      <c r="U43" s="124"/>
      <c r="V43" s="79"/>
      <c r="W43" s="99"/>
      <c r="X43" s="99"/>
      <c r="Y43" s="99"/>
      <c r="Z43" s="80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2:51" x14ac:dyDescent="0.25">
      <c r="B44" s="82" t="s">
        <v>202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8"/>
      <c r="D45" s="129"/>
      <c r="E45" s="128"/>
      <c r="F45" s="128"/>
      <c r="G45" s="128"/>
      <c r="H45" s="128"/>
      <c r="I45" s="128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4" t="s">
        <v>170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140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201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144"/>
      <c r="D49" s="200"/>
      <c r="E49" s="144"/>
      <c r="F49" s="144"/>
      <c r="G49" s="106"/>
      <c r="H49" s="106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144"/>
      <c r="D50" s="200"/>
      <c r="E50" s="144"/>
      <c r="F50" s="144"/>
      <c r="G50" s="106"/>
      <c r="H50" s="106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143</v>
      </c>
      <c r="C51" s="144"/>
      <c r="D51" s="200"/>
      <c r="E51" s="144"/>
      <c r="F51" s="144"/>
      <c r="G51" s="106"/>
      <c r="H51" s="106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A52" s="99"/>
      <c r="B52" s="146" t="s">
        <v>144</v>
      </c>
      <c r="C52" s="144"/>
      <c r="D52" s="200"/>
      <c r="E52" s="144"/>
      <c r="F52" s="144"/>
      <c r="G52" s="106"/>
      <c r="H52" s="106"/>
      <c r="I52" s="102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17"/>
      <c r="U52" s="119"/>
      <c r="V52" s="79"/>
      <c r="AS52" s="95"/>
      <c r="AT52" s="95"/>
      <c r="AU52" s="95"/>
      <c r="AV52" s="95"/>
      <c r="AW52" s="95"/>
      <c r="AX52" s="95"/>
      <c r="AY52" s="95"/>
    </row>
    <row r="53" spans="1:51" x14ac:dyDescent="0.25">
      <c r="A53" s="99"/>
      <c r="B53" s="144" t="s">
        <v>145</v>
      </c>
      <c r="C53" s="145"/>
      <c r="D53" s="114"/>
      <c r="E53" s="145"/>
      <c r="F53" s="145"/>
      <c r="G53" s="102"/>
      <c r="H53" s="102"/>
      <c r="I53" s="102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17"/>
      <c r="U53" s="119"/>
      <c r="V53" s="79"/>
      <c r="AS53" s="95"/>
      <c r="AT53" s="95"/>
      <c r="AU53" s="95"/>
      <c r="AV53" s="95"/>
      <c r="AW53" s="95"/>
      <c r="AX53" s="95"/>
      <c r="AY53" s="95"/>
    </row>
    <row r="54" spans="1:51" x14ac:dyDescent="0.25">
      <c r="A54" s="99"/>
      <c r="B54" s="146" t="s">
        <v>146</v>
      </c>
      <c r="C54" s="145"/>
      <c r="D54" s="114"/>
      <c r="E54" s="145"/>
      <c r="F54" s="145"/>
      <c r="G54" s="102"/>
      <c r="H54" s="102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 t="s">
        <v>147</v>
      </c>
      <c r="C55" s="145"/>
      <c r="D55" s="114"/>
      <c r="E55" s="145"/>
      <c r="F55" s="145"/>
      <c r="G55" s="102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146"/>
      <c r="C56" s="145"/>
      <c r="D56" s="114"/>
      <c r="E56" s="145"/>
      <c r="F56" s="145"/>
      <c r="G56" s="102"/>
      <c r="H56" s="102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146"/>
      <c r="C57" s="145"/>
      <c r="D57" s="114"/>
      <c r="E57" s="145"/>
      <c r="F57" s="145"/>
      <c r="G57" s="102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146"/>
      <c r="C58" s="145"/>
      <c r="D58" s="114"/>
      <c r="E58" s="145"/>
      <c r="F58" s="145"/>
      <c r="G58" s="102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46"/>
      <c r="C59" s="145"/>
      <c r="D59" s="114"/>
      <c r="E59" s="145"/>
      <c r="F59" s="145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46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5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5"/>
      <c r="U66" s="7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97"/>
      <c r="Q75" s="97"/>
      <c r="R75" s="97"/>
      <c r="S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Q77" s="97"/>
      <c r="R77" s="97"/>
      <c r="S77" s="97"/>
      <c r="T77" s="97"/>
      <c r="U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T78" s="97"/>
      <c r="U78" s="97"/>
      <c r="AS78" s="95"/>
      <c r="AT78" s="95"/>
      <c r="AU78" s="95"/>
      <c r="AV78" s="95"/>
      <c r="AW78" s="95"/>
      <c r="AX78" s="95"/>
      <c r="AY78" s="95"/>
    </row>
    <row r="90" spans="45:51" x14ac:dyDescent="0.25">
      <c r="AS90" s="95"/>
      <c r="AT90" s="95"/>
      <c r="AU90" s="95"/>
      <c r="AV90" s="95"/>
      <c r="AW90" s="95"/>
      <c r="AX90" s="95"/>
      <c r="AY90" s="95"/>
    </row>
  </sheetData>
  <protectedRanges>
    <protectedRange sqref="S52:T66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6:K34 I16:J24 I25:I34 J25 K11:L15 I11:I15" name="Range1_1_2_1_10_2_1_1"/>
    <protectedRange sqref="M11:M15" name="Range1_2_1_2_1_10_1_1_1"/>
    <protectedRange sqref="AS16:AS34" name="Range1_1_1_1"/>
    <protectedRange sqref="H11:H34" name="Range1_1_1_1_1_1_1"/>
    <protectedRange sqref="Z42:Z51" name="Range2_2_1_10_1_1_1_2"/>
    <protectedRange sqref="N52:R66" name="Range2_12_1_6_1_1"/>
    <protectedRange sqref="L52:M66" name="Range2_2_12_1_7_1_1"/>
    <protectedRange sqref="AS11:AS15" name="Range1_4_1_1_1_1"/>
    <protectedRange sqref="J26:J34 J11:J15" name="Range1_1_2_1_10_1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2:K66" name="Range2_2_12_1_4_1_1_1_1_1_1_1_1_1_1_1_1_1_1_1"/>
    <protectedRange sqref="I52:I66" name="Range2_2_12_1_7_1_1_2_2_1_2"/>
    <protectedRange sqref="F52:H66" name="Range2_2_12_1_3_1_2_1_1_1_1_2_1_1_1_1_1_1_1_1_1_1_1"/>
    <protectedRange sqref="E52:E66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7:U47 F48:G51" name="Range2_12_5_1_1_1_2_2_1_1_1_1_1_1_1_1_1_1_1_2_1_1_1_2_1_1_1_1_1_1_1_1_1_1_1_1_1_1_1_1_2_1_1_1_1_1_1_1_1_1_2_1_1_3_1_1_1_3_1_1_1_1_1_1_1_1_1_1_1_1_1_1_1_1_1_1_1_1_1_1_2_1_1_1_1_1_1_1_1_1_1_1_2_2_1_2_1_1_1_1_1_1_1_1_1_1_1_1_1"/>
    <protectedRange sqref="S42:T46" name="Range2_12_5_1_1_2_1_1_1_2_1_1_1_1_1_1_1_1_1_1_1_1_1"/>
    <protectedRange sqref="N42:R46" name="Range2_12_1_6_1_1_2_1_1_1_2_1_1_1_1_1_1_1_1_1_1_1_1_1"/>
    <protectedRange sqref="L42:M46" name="Range2_2_12_1_7_1_1_3_1_1_1_2_1_1_1_1_1_1_1_1_1_1_1_1_1"/>
    <protectedRange sqref="J42:K46" name="Range2_2_12_1_4_1_1_1_1_1_1_1_1_1_1_1_1_1_1_1_2_1_1_1_2_1_1_1_1_1_1_1_1_1_1_1_1_1"/>
    <protectedRange sqref="I42:I44 I46" name="Range2_2_12_1_7_1_1_2_2_1_2_2_1_1_1_2_1_1_1_1_1_1_1_1_1_1_1_1_1"/>
    <protectedRange sqref="G42:H44 G46:H46" name="Range2_2_12_1_3_1_2_1_1_1_1_2_1_1_1_1_1_1_1_1_1_1_1_2_1_1_1_2_1_1_1_1_1_1_1_1_1_1_1_1_1"/>
    <protectedRange sqref="F42:F44 F46" name="Range2_2_12_1_3_1_2_1_1_1_1_2_1_1_1_1_1_1_1_1_1_1_1_2_2_1_1_2_1_1_1_1_1_1_1_1_1_1_1_1_1"/>
    <protectedRange sqref="E42:E44 E46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AG10" name="Range1_16_3_1_1_1_1_1_3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96" priority="1" operator="containsText" text="N/A">
      <formula>NOT(ISERROR(SEARCH("N/A",X11)))</formula>
    </cfRule>
    <cfRule type="cellIs" dxfId="295" priority="15" operator="equal">
      <formula>0</formula>
    </cfRule>
  </conditionalFormatting>
  <conditionalFormatting sqref="X11:AE34">
    <cfRule type="cellIs" dxfId="294" priority="14" operator="greaterThanOrEqual">
      <formula>1185</formula>
    </cfRule>
  </conditionalFormatting>
  <conditionalFormatting sqref="X11:AE34">
    <cfRule type="cellIs" dxfId="293" priority="13" operator="between">
      <formula>0.1</formula>
      <formula>1184</formula>
    </cfRule>
  </conditionalFormatting>
  <conditionalFormatting sqref="X8 AJ11:AQ34">
    <cfRule type="cellIs" dxfId="292" priority="12" operator="equal">
      <formula>0</formula>
    </cfRule>
  </conditionalFormatting>
  <conditionalFormatting sqref="X8 AJ11:AQ34">
    <cfRule type="cellIs" dxfId="291" priority="11" operator="greaterThan">
      <formula>1179</formula>
    </cfRule>
  </conditionalFormatting>
  <conditionalFormatting sqref="X8 AJ11:AQ34">
    <cfRule type="cellIs" dxfId="290" priority="10" operator="greaterThan">
      <formula>99</formula>
    </cfRule>
  </conditionalFormatting>
  <conditionalFormatting sqref="X8 AJ11:AQ34">
    <cfRule type="cellIs" dxfId="289" priority="9" operator="greaterThan">
      <formula>0.99</formula>
    </cfRule>
  </conditionalFormatting>
  <conditionalFormatting sqref="AB8">
    <cfRule type="cellIs" dxfId="288" priority="8" operator="equal">
      <formula>0</formula>
    </cfRule>
  </conditionalFormatting>
  <conditionalFormatting sqref="AB8">
    <cfRule type="cellIs" dxfId="287" priority="7" operator="greaterThan">
      <formula>1179</formula>
    </cfRule>
  </conditionalFormatting>
  <conditionalFormatting sqref="AB8">
    <cfRule type="cellIs" dxfId="286" priority="6" operator="greaterThan">
      <formula>99</formula>
    </cfRule>
  </conditionalFormatting>
  <conditionalFormatting sqref="AB8">
    <cfRule type="cellIs" dxfId="285" priority="5" operator="greaterThan">
      <formula>0.99</formula>
    </cfRule>
  </conditionalFormatting>
  <conditionalFormatting sqref="AI11:AI34">
    <cfRule type="cellIs" dxfId="284" priority="4" operator="greaterThan">
      <formula>$AI$8</formula>
    </cfRule>
  </conditionalFormatting>
  <conditionalFormatting sqref="AH11:AH34">
    <cfRule type="cellIs" dxfId="283" priority="2" operator="greaterThan">
      <formula>$AH$8</formula>
    </cfRule>
    <cfRule type="cellIs" dxfId="282" priority="3" operator="greaterThan">
      <formula>$AH$8</formula>
    </cfRule>
  </conditionalFormatting>
  <dataValidations count="4"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$AY$10:$AY$39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topLeftCell="A43" zoomScale="90" zoomScaleNormal="90" workbookViewId="0">
      <selection activeCell="B53" sqref="B53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125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165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125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14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17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17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42657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26734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15" t="s">
        <v>51</v>
      </c>
      <c r="V9" s="215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13" t="s">
        <v>55</v>
      </c>
      <c r="AG9" s="213" t="s">
        <v>56</v>
      </c>
      <c r="AH9" s="259" t="s">
        <v>57</v>
      </c>
      <c r="AI9" s="274" t="s">
        <v>58</v>
      </c>
      <c r="AJ9" s="215" t="s">
        <v>59</v>
      </c>
      <c r="AK9" s="215" t="s">
        <v>60</v>
      </c>
      <c r="AL9" s="215" t="s">
        <v>61</v>
      </c>
      <c r="AM9" s="215" t="s">
        <v>62</v>
      </c>
      <c r="AN9" s="215" t="s">
        <v>63</v>
      </c>
      <c r="AO9" s="215" t="s">
        <v>64</v>
      </c>
      <c r="AP9" s="215" t="s">
        <v>65</v>
      </c>
      <c r="AQ9" s="276" t="s">
        <v>66</v>
      </c>
      <c r="AR9" s="215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15" t="s">
        <v>72</v>
      </c>
      <c r="C10" s="215" t="s">
        <v>73</v>
      </c>
      <c r="D10" s="215" t="s">
        <v>74</v>
      </c>
      <c r="E10" s="215" t="s">
        <v>75</v>
      </c>
      <c r="F10" s="215" t="s">
        <v>74</v>
      </c>
      <c r="G10" s="215" t="s">
        <v>75</v>
      </c>
      <c r="H10" s="285"/>
      <c r="I10" s="215" t="s">
        <v>75</v>
      </c>
      <c r="J10" s="215" t="s">
        <v>75</v>
      </c>
      <c r="K10" s="215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13'!Q34</f>
        <v>21187296</v>
      </c>
      <c r="R10" s="267"/>
      <c r="S10" s="268"/>
      <c r="T10" s="269"/>
      <c r="U10" s="215" t="s">
        <v>75</v>
      </c>
      <c r="V10" s="215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13"/>
      <c r="AG10" s="116">
        <f>'OCT 13'!AG34</f>
        <v>316706</v>
      </c>
      <c r="AH10" s="259"/>
      <c r="AI10" s="275"/>
      <c r="AJ10" s="215" t="s">
        <v>84</v>
      </c>
      <c r="AK10" s="215" t="s">
        <v>84</v>
      </c>
      <c r="AL10" s="215" t="s">
        <v>84</v>
      </c>
      <c r="AM10" s="215" t="s">
        <v>84</v>
      </c>
      <c r="AN10" s="215" t="s">
        <v>84</v>
      </c>
      <c r="AO10" s="215" t="s">
        <v>84</v>
      </c>
      <c r="AP10" s="116">
        <f>'OCT 13'!AP34</f>
        <v>11346308</v>
      </c>
      <c r="AQ10" s="277"/>
      <c r="AR10" s="216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129</v>
      </c>
      <c r="P11" s="108">
        <v>104</v>
      </c>
      <c r="Q11" s="108">
        <v>21191864</v>
      </c>
      <c r="R11" s="46">
        <f>IF(ISBLANK(Q11),"-",Q11-Q10)</f>
        <v>4568</v>
      </c>
      <c r="S11" s="47">
        <f>R11*24/1000</f>
        <v>109.63200000000001</v>
      </c>
      <c r="T11" s="47">
        <f>R11/1000</f>
        <v>4.5679999999999996</v>
      </c>
      <c r="U11" s="109">
        <v>5.9</v>
      </c>
      <c r="V11" s="109">
        <f t="shared" ref="V11:V34" si="1">U11</f>
        <v>5.9</v>
      </c>
      <c r="W11" s="110" t="s">
        <v>129</v>
      </c>
      <c r="X11" s="112">
        <v>0</v>
      </c>
      <c r="Y11" s="112">
        <v>0</v>
      </c>
      <c r="Z11" s="112">
        <v>1116</v>
      </c>
      <c r="AA11" s="112">
        <v>1185</v>
      </c>
      <c r="AB11" s="112">
        <v>1116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317638</v>
      </c>
      <c r="AH11" s="49">
        <f>IF(ISBLANK(AG11),"-",AG11-AG10)</f>
        <v>932</v>
      </c>
      <c r="AI11" s="50">
        <f t="shared" ref="AI11:AI34" si="2">AH11/T11</f>
        <v>204.02802101576185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11346824</v>
      </c>
      <c r="AQ11" s="112">
        <f t="shared" ref="AQ11:AQ34" si="3">AP11-AP10</f>
        <v>516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4">F12/1.42</f>
        <v>58.450704225352112</v>
      </c>
      <c r="H12" s="42" t="s">
        <v>88</v>
      </c>
      <c r="I12" s="42">
        <f t="shared" ref="I12:I34" si="5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125</v>
      </c>
      <c r="P12" s="108">
        <v>106</v>
      </c>
      <c r="Q12" s="108">
        <v>21196426</v>
      </c>
      <c r="R12" s="46">
        <f t="shared" ref="R12:R34" si="6">IF(ISBLANK(Q12),"-",Q12-Q11)</f>
        <v>4562</v>
      </c>
      <c r="S12" s="47">
        <f t="shared" ref="S12:S34" si="7">R12*24/1000</f>
        <v>109.488</v>
      </c>
      <c r="T12" s="47">
        <f t="shared" ref="T12:T34" si="8">R12/1000</f>
        <v>4.5620000000000003</v>
      </c>
      <c r="U12" s="109">
        <v>6.9</v>
      </c>
      <c r="V12" s="109">
        <f t="shared" si="1"/>
        <v>6.9</v>
      </c>
      <c r="W12" s="110" t="s">
        <v>129</v>
      </c>
      <c r="X12" s="112">
        <v>0</v>
      </c>
      <c r="Y12" s="112">
        <v>0</v>
      </c>
      <c r="Z12" s="112">
        <v>1116</v>
      </c>
      <c r="AA12" s="112">
        <v>1185</v>
      </c>
      <c r="AB12" s="112">
        <v>1116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318574</v>
      </c>
      <c r="AH12" s="49">
        <f>IF(ISBLANK(AG12),"-",AG12-AG11)</f>
        <v>936</v>
      </c>
      <c r="AI12" s="50">
        <f t="shared" si="2"/>
        <v>205.17316966242873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11347642</v>
      </c>
      <c r="AQ12" s="112">
        <f t="shared" si="3"/>
        <v>818</v>
      </c>
      <c r="AR12" s="115">
        <v>1.1599999999999999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6</v>
      </c>
      <c r="E13" s="41">
        <f t="shared" si="0"/>
        <v>4.2253521126760569</v>
      </c>
      <c r="F13" s="151">
        <v>83</v>
      </c>
      <c r="G13" s="41">
        <f t="shared" si="4"/>
        <v>58.450704225352112</v>
      </c>
      <c r="H13" s="42" t="s">
        <v>88</v>
      </c>
      <c r="I13" s="42">
        <f t="shared" si="5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118</v>
      </c>
      <c r="P13" s="108">
        <v>106</v>
      </c>
      <c r="Q13" s="108">
        <v>21200988</v>
      </c>
      <c r="R13" s="46">
        <f>IF(ISBLANK(Q13),"-",Q13-Q12)</f>
        <v>4562</v>
      </c>
      <c r="S13" s="47">
        <f t="shared" si="7"/>
        <v>109.488</v>
      </c>
      <c r="T13" s="47">
        <f t="shared" si="8"/>
        <v>4.5620000000000003</v>
      </c>
      <c r="U13" s="109">
        <v>8</v>
      </c>
      <c r="V13" s="109">
        <f t="shared" si="1"/>
        <v>8</v>
      </c>
      <c r="W13" s="110" t="s">
        <v>129</v>
      </c>
      <c r="X13" s="112">
        <v>0</v>
      </c>
      <c r="Y13" s="112">
        <v>0</v>
      </c>
      <c r="Z13" s="112">
        <v>1116</v>
      </c>
      <c r="AA13" s="112">
        <v>1185</v>
      </c>
      <c r="AB13" s="112">
        <v>1116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319516</v>
      </c>
      <c r="AH13" s="49">
        <f>IF(ISBLANK(AG13),"-",AG13-AG12)</f>
        <v>942</v>
      </c>
      <c r="AI13" s="50">
        <f t="shared" si="2"/>
        <v>206.48838228846995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11348624</v>
      </c>
      <c r="AQ13" s="112">
        <f>AP13-AP12</f>
        <v>982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7</v>
      </c>
      <c r="E14" s="41">
        <f t="shared" si="0"/>
        <v>4.9295774647887329</v>
      </c>
      <c r="F14" s="151">
        <v>83</v>
      </c>
      <c r="G14" s="41">
        <f t="shared" si="4"/>
        <v>58.450704225352112</v>
      </c>
      <c r="H14" s="42" t="s">
        <v>88</v>
      </c>
      <c r="I14" s="42">
        <f t="shared" si="5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119</v>
      </c>
      <c r="P14" s="108">
        <v>113</v>
      </c>
      <c r="Q14" s="108">
        <v>21205558</v>
      </c>
      <c r="R14" s="46">
        <f t="shared" si="6"/>
        <v>4570</v>
      </c>
      <c r="S14" s="47">
        <f t="shared" si="7"/>
        <v>109.68</v>
      </c>
      <c r="T14" s="47">
        <f t="shared" si="8"/>
        <v>4.57</v>
      </c>
      <c r="U14" s="109">
        <v>8.4</v>
      </c>
      <c r="V14" s="109">
        <f t="shared" si="1"/>
        <v>8.4</v>
      </c>
      <c r="W14" s="110" t="s">
        <v>129</v>
      </c>
      <c r="X14" s="112">
        <v>0</v>
      </c>
      <c r="Y14" s="112">
        <v>0</v>
      </c>
      <c r="Z14" s="112">
        <v>1116</v>
      </c>
      <c r="AA14" s="112">
        <v>1185</v>
      </c>
      <c r="AB14" s="112">
        <v>1106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320462</v>
      </c>
      <c r="AH14" s="49">
        <f t="shared" ref="AH14:AH34" si="9">IF(ISBLANK(AG14),"-",AG14-AG13)</f>
        <v>946</v>
      </c>
      <c r="AI14" s="50">
        <f t="shared" si="2"/>
        <v>207.00218818380742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11349347</v>
      </c>
      <c r="AQ14" s="112">
        <f t="shared" si="3"/>
        <v>723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165</v>
      </c>
    </row>
    <row r="15" spans="2:51" x14ac:dyDescent="0.25">
      <c r="B15" s="40">
        <v>2.1666666666666701</v>
      </c>
      <c r="C15" s="40">
        <v>0.20833333333333301</v>
      </c>
      <c r="D15" s="107">
        <v>7</v>
      </c>
      <c r="E15" s="41">
        <f t="shared" si="0"/>
        <v>4.9295774647887329</v>
      </c>
      <c r="F15" s="151">
        <v>83</v>
      </c>
      <c r="G15" s="41">
        <f t="shared" si="4"/>
        <v>58.450704225352112</v>
      </c>
      <c r="H15" s="42" t="s">
        <v>88</v>
      </c>
      <c r="I15" s="42">
        <f t="shared" si="5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125</v>
      </c>
      <c r="P15" s="108">
        <v>123</v>
      </c>
      <c r="Q15" s="108">
        <v>21209838</v>
      </c>
      <c r="R15" s="46">
        <f t="shared" si="6"/>
        <v>4280</v>
      </c>
      <c r="S15" s="47">
        <f t="shared" si="7"/>
        <v>102.72</v>
      </c>
      <c r="T15" s="47">
        <f t="shared" si="8"/>
        <v>4.28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1147</v>
      </c>
      <c r="AA15" s="112">
        <v>1185</v>
      </c>
      <c r="AB15" s="112">
        <v>1146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321444</v>
      </c>
      <c r="AH15" s="49">
        <f t="shared" si="9"/>
        <v>982</v>
      </c>
      <c r="AI15" s="50">
        <f t="shared" si="2"/>
        <v>229.43925233644859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0.6</v>
      </c>
      <c r="AP15" s="112">
        <v>11349559</v>
      </c>
      <c r="AQ15" s="112">
        <f t="shared" si="3"/>
        <v>212</v>
      </c>
      <c r="AR15" s="51"/>
      <c r="AS15" s="52" t="s">
        <v>113</v>
      </c>
      <c r="AV15" s="39" t="s">
        <v>98</v>
      </c>
      <c r="AW15" s="39" t="s">
        <v>99</v>
      </c>
      <c r="AY15" s="95"/>
    </row>
    <row r="16" spans="2:51" x14ac:dyDescent="0.25">
      <c r="B16" s="40">
        <v>2.2083333333333299</v>
      </c>
      <c r="C16" s="40">
        <v>0.25</v>
      </c>
      <c r="D16" s="107">
        <v>7</v>
      </c>
      <c r="E16" s="41">
        <f t="shared" si="0"/>
        <v>4.9295774647887329</v>
      </c>
      <c r="F16" s="151">
        <v>83</v>
      </c>
      <c r="G16" s="41">
        <f t="shared" si="4"/>
        <v>58.450704225352112</v>
      </c>
      <c r="H16" s="42" t="s">
        <v>88</v>
      </c>
      <c r="I16" s="42">
        <f t="shared" si="5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138</v>
      </c>
      <c r="P16" s="108">
        <v>134</v>
      </c>
      <c r="Q16" s="108">
        <v>21215588</v>
      </c>
      <c r="R16" s="46">
        <f t="shared" si="6"/>
        <v>5750</v>
      </c>
      <c r="S16" s="47">
        <f t="shared" si="7"/>
        <v>138</v>
      </c>
      <c r="T16" s="47">
        <f t="shared" si="8"/>
        <v>5.75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1187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322564</v>
      </c>
      <c r="AH16" s="49">
        <f t="shared" si="9"/>
        <v>1120</v>
      </c>
      <c r="AI16" s="50">
        <f t="shared" si="2"/>
        <v>194.78260869565219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11349559</v>
      </c>
      <c r="AQ16" s="112">
        <f t="shared" si="3"/>
        <v>0</v>
      </c>
      <c r="AR16" s="53">
        <v>1.1399999999999999</v>
      </c>
      <c r="AS16" s="52" t="s">
        <v>101</v>
      </c>
      <c r="AV16" s="39" t="s">
        <v>102</v>
      </c>
      <c r="AW16" s="39" t="s">
        <v>103</v>
      </c>
      <c r="AY16" s="95"/>
    </row>
    <row r="17" spans="1:51" x14ac:dyDescent="0.25">
      <c r="B17" s="40">
        <v>2.25</v>
      </c>
      <c r="C17" s="40">
        <v>0.29166666666666702</v>
      </c>
      <c r="D17" s="107">
        <v>7</v>
      </c>
      <c r="E17" s="41">
        <f t="shared" si="0"/>
        <v>4.9295774647887329</v>
      </c>
      <c r="F17" s="151">
        <v>83</v>
      </c>
      <c r="G17" s="41">
        <f t="shared" si="4"/>
        <v>58.450704225352112</v>
      </c>
      <c r="H17" s="42" t="s">
        <v>88</v>
      </c>
      <c r="I17" s="42">
        <f t="shared" si="5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134</v>
      </c>
      <c r="P17" s="108">
        <v>141</v>
      </c>
      <c r="Q17" s="108">
        <v>21221346</v>
      </c>
      <c r="R17" s="46">
        <f t="shared" si="6"/>
        <v>5758</v>
      </c>
      <c r="S17" s="47">
        <f t="shared" si="7"/>
        <v>138.19200000000001</v>
      </c>
      <c r="T17" s="47">
        <f t="shared" si="8"/>
        <v>5.758</v>
      </c>
      <c r="U17" s="109">
        <v>9.1999999999999993</v>
      </c>
      <c r="V17" s="109">
        <f t="shared" si="1"/>
        <v>9.1999999999999993</v>
      </c>
      <c r="W17" s="110" t="s">
        <v>137</v>
      </c>
      <c r="X17" s="112">
        <v>0</v>
      </c>
      <c r="Y17" s="112">
        <v>1016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323712</v>
      </c>
      <c r="AH17" s="49">
        <f t="shared" si="9"/>
        <v>1148</v>
      </c>
      <c r="AI17" s="50">
        <f t="shared" si="2"/>
        <v>199.3747829107329</v>
      </c>
      <c r="AJ17" s="96">
        <v>0</v>
      </c>
      <c r="AK17" s="96">
        <v>1</v>
      </c>
      <c r="AL17" s="96">
        <v>1</v>
      </c>
      <c r="AM17" s="96">
        <v>1</v>
      </c>
      <c r="AN17" s="96">
        <v>1</v>
      </c>
      <c r="AO17" s="96">
        <v>0</v>
      </c>
      <c r="AP17" s="112">
        <v>11349559</v>
      </c>
      <c r="AQ17" s="112">
        <f t="shared" si="3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8"/>
    </row>
    <row r="18" spans="1:51" ht="15.75" customHeight="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4"/>
        <v>58.450704225352112</v>
      </c>
      <c r="H18" s="42" t="s">
        <v>88</v>
      </c>
      <c r="I18" s="42">
        <f t="shared" si="5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133</v>
      </c>
      <c r="P18" s="108">
        <v>139</v>
      </c>
      <c r="Q18" s="108">
        <v>21227512</v>
      </c>
      <c r="R18" s="46">
        <f t="shared" si="6"/>
        <v>6166</v>
      </c>
      <c r="S18" s="47">
        <f t="shared" si="7"/>
        <v>147.98400000000001</v>
      </c>
      <c r="T18" s="47">
        <f t="shared" si="8"/>
        <v>6.1660000000000004</v>
      </c>
      <c r="U18" s="109">
        <v>8.6</v>
      </c>
      <c r="V18" s="109">
        <f t="shared" si="1"/>
        <v>8.6</v>
      </c>
      <c r="W18" s="110" t="s">
        <v>137</v>
      </c>
      <c r="X18" s="112">
        <v>0</v>
      </c>
      <c r="Y18" s="112">
        <v>1017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324922</v>
      </c>
      <c r="AH18" s="49">
        <f t="shared" si="9"/>
        <v>1210</v>
      </c>
      <c r="AI18" s="50">
        <f t="shared" si="2"/>
        <v>196.23743107362958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11349559</v>
      </c>
      <c r="AQ18" s="112">
        <f t="shared" si="3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6</v>
      </c>
      <c r="E19" s="41">
        <f t="shared" si="0"/>
        <v>4.2253521126760569</v>
      </c>
      <c r="F19" s="151">
        <v>83</v>
      </c>
      <c r="G19" s="41">
        <f t="shared" si="4"/>
        <v>58.450704225352112</v>
      </c>
      <c r="H19" s="42" t="s">
        <v>88</v>
      </c>
      <c r="I19" s="42">
        <f t="shared" si="5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134</v>
      </c>
      <c r="P19" s="108">
        <v>140</v>
      </c>
      <c r="Q19" s="108">
        <v>21233614</v>
      </c>
      <c r="R19" s="46">
        <f t="shared" si="6"/>
        <v>6102</v>
      </c>
      <c r="S19" s="47">
        <f t="shared" si="7"/>
        <v>146.44800000000001</v>
      </c>
      <c r="T19" s="47">
        <f t="shared" si="8"/>
        <v>6.1020000000000003</v>
      </c>
      <c r="U19" s="109">
        <v>8.1</v>
      </c>
      <c r="V19" s="109">
        <f t="shared" si="1"/>
        <v>8.1</v>
      </c>
      <c r="W19" s="110" t="s">
        <v>137</v>
      </c>
      <c r="X19" s="112">
        <v>0</v>
      </c>
      <c r="Y19" s="112">
        <v>1016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326120</v>
      </c>
      <c r="AH19" s="49">
        <f t="shared" si="9"/>
        <v>1198</v>
      </c>
      <c r="AI19" s="50">
        <f t="shared" si="2"/>
        <v>196.32907243526711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11349559</v>
      </c>
      <c r="AQ19" s="112">
        <f t="shared" si="3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4"/>
        <v>58.450704225352112</v>
      </c>
      <c r="H20" s="42" t="s">
        <v>88</v>
      </c>
      <c r="I20" s="42">
        <f t="shared" si="5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135</v>
      </c>
      <c r="P20" s="108">
        <v>142</v>
      </c>
      <c r="Q20" s="108">
        <v>21239726</v>
      </c>
      <c r="R20" s="46">
        <f t="shared" si="6"/>
        <v>6112</v>
      </c>
      <c r="S20" s="47">
        <f t="shared" si="7"/>
        <v>146.68799999999999</v>
      </c>
      <c r="T20" s="47">
        <f t="shared" si="8"/>
        <v>6.1120000000000001</v>
      </c>
      <c r="U20" s="109">
        <v>7.6</v>
      </c>
      <c r="V20" s="109">
        <f t="shared" si="1"/>
        <v>7.6</v>
      </c>
      <c r="W20" s="110" t="s">
        <v>137</v>
      </c>
      <c r="X20" s="112">
        <v>0</v>
      </c>
      <c r="Y20" s="112">
        <v>1016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327328</v>
      </c>
      <c r="AH20" s="49">
        <f t="shared" si="9"/>
        <v>1208</v>
      </c>
      <c r="AI20" s="50">
        <f t="shared" si="2"/>
        <v>197.64397905759162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11349559</v>
      </c>
      <c r="AQ20" s="112">
        <f t="shared" si="3"/>
        <v>0</v>
      </c>
      <c r="AR20" s="53">
        <v>1.2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6</v>
      </c>
      <c r="E21" s="41">
        <f t="shared" si="0"/>
        <v>4.2253521126760569</v>
      </c>
      <c r="F21" s="151">
        <v>83</v>
      </c>
      <c r="G21" s="41">
        <f t="shared" si="4"/>
        <v>58.450704225352112</v>
      </c>
      <c r="H21" s="42" t="s">
        <v>88</v>
      </c>
      <c r="I21" s="42">
        <f t="shared" si="5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132</v>
      </c>
      <c r="P21" s="108">
        <v>137</v>
      </c>
      <c r="Q21" s="108">
        <v>21245434</v>
      </c>
      <c r="R21" s="46">
        <f t="shared" si="6"/>
        <v>5708</v>
      </c>
      <c r="S21" s="47">
        <f t="shared" si="7"/>
        <v>136.99199999999999</v>
      </c>
      <c r="T21" s="47">
        <f t="shared" si="8"/>
        <v>5.7080000000000002</v>
      </c>
      <c r="U21" s="109">
        <v>7.2</v>
      </c>
      <c r="V21" s="109">
        <f t="shared" si="1"/>
        <v>7.2</v>
      </c>
      <c r="W21" s="110" t="s">
        <v>137</v>
      </c>
      <c r="X21" s="112">
        <v>0</v>
      </c>
      <c r="Y21" s="112">
        <v>1016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328440</v>
      </c>
      <c r="AH21" s="49">
        <f t="shared" si="9"/>
        <v>1112</v>
      </c>
      <c r="AI21" s="50">
        <f t="shared" si="2"/>
        <v>194.81429572529782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11349559</v>
      </c>
      <c r="AQ21" s="112">
        <f t="shared" si="3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6</v>
      </c>
      <c r="E22" s="41">
        <f t="shared" si="0"/>
        <v>4.2253521126760569</v>
      </c>
      <c r="F22" s="151">
        <v>83</v>
      </c>
      <c r="G22" s="41">
        <f t="shared" si="4"/>
        <v>58.450704225352112</v>
      </c>
      <c r="H22" s="42" t="s">
        <v>88</v>
      </c>
      <c r="I22" s="42">
        <f t="shared" si="5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132</v>
      </c>
      <c r="P22" s="108">
        <v>140</v>
      </c>
      <c r="Q22" s="108">
        <v>21251678</v>
      </c>
      <c r="R22" s="46">
        <f t="shared" si="6"/>
        <v>6244</v>
      </c>
      <c r="S22" s="47">
        <f t="shared" si="7"/>
        <v>149.85599999999999</v>
      </c>
      <c r="T22" s="47">
        <f t="shared" si="8"/>
        <v>6.2439999999999998</v>
      </c>
      <c r="U22" s="109">
        <v>6.7</v>
      </c>
      <c r="V22" s="109">
        <f t="shared" si="1"/>
        <v>6.7</v>
      </c>
      <c r="W22" s="110" t="s">
        <v>137</v>
      </c>
      <c r="X22" s="112">
        <v>0</v>
      </c>
      <c r="Y22" s="112">
        <v>1015</v>
      </c>
      <c r="Z22" s="112">
        <v>1186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329694</v>
      </c>
      <c r="AH22" s="49">
        <f t="shared" si="9"/>
        <v>1254</v>
      </c>
      <c r="AI22" s="50">
        <f t="shared" si="2"/>
        <v>200.83279948750803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11349559</v>
      </c>
      <c r="AQ22" s="112">
        <f t="shared" si="3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4"/>
        <v>57.04225352112676</v>
      </c>
      <c r="H23" s="42" t="s">
        <v>88</v>
      </c>
      <c r="I23" s="42">
        <f t="shared" si="5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130</v>
      </c>
      <c r="P23" s="108">
        <v>135</v>
      </c>
      <c r="Q23" s="108">
        <v>21257488</v>
      </c>
      <c r="R23" s="46">
        <f t="shared" si="6"/>
        <v>5810</v>
      </c>
      <c r="S23" s="47">
        <f t="shared" si="7"/>
        <v>139.44</v>
      </c>
      <c r="T23" s="47">
        <f t="shared" si="8"/>
        <v>5.81</v>
      </c>
      <c r="U23" s="109">
        <v>6.3</v>
      </c>
      <c r="V23" s="109">
        <f t="shared" si="1"/>
        <v>6.3</v>
      </c>
      <c r="W23" s="110" t="s">
        <v>137</v>
      </c>
      <c r="X23" s="112">
        <v>0</v>
      </c>
      <c r="Y23" s="112">
        <v>1015</v>
      </c>
      <c r="Z23" s="112">
        <v>1186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330850</v>
      </c>
      <c r="AH23" s="49">
        <f t="shared" si="9"/>
        <v>1156</v>
      </c>
      <c r="AI23" s="50">
        <f t="shared" si="2"/>
        <v>198.96729776247849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11349559</v>
      </c>
      <c r="AQ23" s="112">
        <f t="shared" si="3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4"/>
        <v>57.04225352112676</v>
      </c>
      <c r="H24" s="42" t="s">
        <v>88</v>
      </c>
      <c r="I24" s="42">
        <f t="shared" si="5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132</v>
      </c>
      <c r="P24" s="108">
        <v>135</v>
      </c>
      <c r="Q24" s="108">
        <v>21263335</v>
      </c>
      <c r="R24" s="46">
        <f t="shared" si="6"/>
        <v>5847</v>
      </c>
      <c r="S24" s="47">
        <f t="shared" si="7"/>
        <v>140.328</v>
      </c>
      <c r="T24" s="47">
        <f t="shared" si="8"/>
        <v>5.8470000000000004</v>
      </c>
      <c r="U24" s="109">
        <v>6</v>
      </c>
      <c r="V24" s="109">
        <f t="shared" si="1"/>
        <v>6</v>
      </c>
      <c r="W24" s="110" t="s">
        <v>137</v>
      </c>
      <c r="X24" s="112">
        <v>0</v>
      </c>
      <c r="Y24" s="112">
        <v>1017</v>
      </c>
      <c r="Z24" s="112">
        <v>1186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332041</v>
      </c>
      <c r="AH24" s="49">
        <f>IF(ISBLANK(AG24),"-",AG24-AG23)</f>
        <v>1191</v>
      </c>
      <c r="AI24" s="50">
        <f t="shared" si="2"/>
        <v>203.69420215495126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11349559</v>
      </c>
      <c r="AQ24" s="112">
        <f t="shared" si="3"/>
        <v>0</v>
      </c>
      <c r="AR24" s="53">
        <v>1.19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4"/>
        <v>57.04225352112676</v>
      </c>
      <c r="H25" s="42" t="s">
        <v>88</v>
      </c>
      <c r="I25" s="42">
        <f t="shared" si="5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132</v>
      </c>
      <c r="P25" s="108">
        <v>132</v>
      </c>
      <c r="Q25" s="108">
        <v>21269210</v>
      </c>
      <c r="R25" s="46">
        <f t="shared" si="6"/>
        <v>5875</v>
      </c>
      <c r="S25" s="47">
        <f t="shared" si="7"/>
        <v>141</v>
      </c>
      <c r="T25" s="47">
        <f t="shared" si="8"/>
        <v>5.875</v>
      </c>
      <c r="U25" s="109">
        <v>5.6</v>
      </c>
      <c r="V25" s="109">
        <f t="shared" si="1"/>
        <v>5.6</v>
      </c>
      <c r="W25" s="110" t="s">
        <v>137</v>
      </c>
      <c r="X25" s="112">
        <v>0</v>
      </c>
      <c r="Y25" s="112">
        <v>1016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333215</v>
      </c>
      <c r="AH25" s="49">
        <f t="shared" si="9"/>
        <v>1174</v>
      </c>
      <c r="AI25" s="50">
        <f t="shared" si="2"/>
        <v>199.82978723404256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11349559</v>
      </c>
      <c r="AQ25" s="112">
        <f t="shared" si="3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4"/>
        <v>57.04225352112676</v>
      </c>
      <c r="H26" s="42" t="s">
        <v>88</v>
      </c>
      <c r="I26" s="42">
        <f t="shared" si="5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132</v>
      </c>
      <c r="P26" s="108">
        <v>136</v>
      </c>
      <c r="Q26" s="108">
        <v>21274897</v>
      </c>
      <c r="R26" s="46">
        <f t="shared" si="6"/>
        <v>5687</v>
      </c>
      <c r="S26" s="47">
        <f t="shared" si="7"/>
        <v>136.488</v>
      </c>
      <c r="T26" s="47">
        <f t="shared" si="8"/>
        <v>5.6870000000000003</v>
      </c>
      <c r="U26" s="109">
        <v>5.4</v>
      </c>
      <c r="V26" s="109">
        <f t="shared" si="1"/>
        <v>5.4</v>
      </c>
      <c r="W26" s="110" t="s">
        <v>137</v>
      </c>
      <c r="X26" s="112">
        <v>0</v>
      </c>
      <c r="Y26" s="112">
        <v>1015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334380</v>
      </c>
      <c r="AH26" s="49">
        <f t="shared" si="9"/>
        <v>1165</v>
      </c>
      <c r="AI26" s="50">
        <f t="shared" si="2"/>
        <v>204.85317390539828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11349559</v>
      </c>
      <c r="AQ26" s="112">
        <f t="shared" si="3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4"/>
        <v>57.04225352112676</v>
      </c>
      <c r="H27" s="42" t="s">
        <v>88</v>
      </c>
      <c r="I27" s="42">
        <f t="shared" si="5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131</v>
      </c>
      <c r="P27" s="108">
        <v>135</v>
      </c>
      <c r="Q27" s="108">
        <v>21280640</v>
      </c>
      <c r="R27" s="46">
        <f t="shared" si="6"/>
        <v>5743</v>
      </c>
      <c r="S27" s="47">
        <f t="shared" si="7"/>
        <v>137.83199999999999</v>
      </c>
      <c r="T27" s="47">
        <f t="shared" si="8"/>
        <v>5.7430000000000003</v>
      </c>
      <c r="U27" s="109">
        <v>5.0999999999999996</v>
      </c>
      <c r="V27" s="109">
        <f t="shared" si="1"/>
        <v>5.0999999999999996</v>
      </c>
      <c r="W27" s="110" t="s">
        <v>137</v>
      </c>
      <c r="X27" s="112">
        <v>0</v>
      </c>
      <c r="Y27" s="112">
        <v>1015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335549</v>
      </c>
      <c r="AH27" s="49">
        <f t="shared" si="9"/>
        <v>1169</v>
      </c>
      <c r="AI27" s="50">
        <f t="shared" si="2"/>
        <v>203.55215044401879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11349559</v>
      </c>
      <c r="AQ27" s="112">
        <f t="shared" si="3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4"/>
        <v>54.929577464788736</v>
      </c>
      <c r="H28" s="42" t="s">
        <v>88</v>
      </c>
      <c r="I28" s="42">
        <f t="shared" si="5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131</v>
      </c>
      <c r="P28" s="108">
        <v>135</v>
      </c>
      <c r="Q28" s="108">
        <v>21286480</v>
      </c>
      <c r="R28" s="46">
        <f t="shared" si="6"/>
        <v>5840</v>
      </c>
      <c r="S28" s="47">
        <f t="shared" si="7"/>
        <v>140.16</v>
      </c>
      <c r="T28" s="47">
        <f t="shared" si="8"/>
        <v>5.84</v>
      </c>
      <c r="U28" s="109">
        <v>4.8</v>
      </c>
      <c r="V28" s="109">
        <f t="shared" si="1"/>
        <v>4.8</v>
      </c>
      <c r="W28" s="110" t="s">
        <v>137</v>
      </c>
      <c r="X28" s="112">
        <v>0</v>
      </c>
      <c r="Y28" s="112">
        <v>1014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336715</v>
      </c>
      <c r="AH28" s="49">
        <f t="shared" si="9"/>
        <v>1166</v>
      </c>
      <c r="AI28" s="50">
        <f t="shared" si="2"/>
        <v>199.65753424657535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11349559</v>
      </c>
      <c r="AQ28" s="112">
        <f t="shared" si="3"/>
        <v>0</v>
      </c>
      <c r="AR28" s="53">
        <v>1.22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4"/>
        <v>54.929577464788736</v>
      </c>
      <c r="H29" s="42" t="s">
        <v>88</v>
      </c>
      <c r="I29" s="42">
        <f t="shared" si="5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129</v>
      </c>
      <c r="P29" s="108">
        <v>132</v>
      </c>
      <c r="Q29" s="108">
        <v>21292201</v>
      </c>
      <c r="R29" s="46">
        <f t="shared" si="6"/>
        <v>5721</v>
      </c>
      <c r="S29" s="47">
        <f t="shared" si="7"/>
        <v>137.304</v>
      </c>
      <c r="T29" s="47">
        <f t="shared" si="8"/>
        <v>5.7210000000000001</v>
      </c>
      <c r="U29" s="109">
        <v>4.5</v>
      </c>
      <c r="V29" s="109">
        <f t="shared" si="1"/>
        <v>4.5</v>
      </c>
      <c r="W29" s="110" t="s">
        <v>137</v>
      </c>
      <c r="X29" s="112">
        <v>0</v>
      </c>
      <c r="Y29" s="112">
        <v>1016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337881</v>
      </c>
      <c r="AH29" s="49">
        <f t="shared" si="9"/>
        <v>1166</v>
      </c>
      <c r="AI29" s="50">
        <f t="shared" si="2"/>
        <v>203.8105226359028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11349559</v>
      </c>
      <c r="AQ29" s="112">
        <f t="shared" si="3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5</v>
      </c>
      <c r="E30" s="41">
        <f t="shared" si="0"/>
        <v>3.5211267605633805</v>
      </c>
      <c r="F30" s="154">
        <v>76</v>
      </c>
      <c r="G30" s="41">
        <f t="shared" si="4"/>
        <v>53.521126760563384</v>
      </c>
      <c r="H30" s="42" t="s">
        <v>88</v>
      </c>
      <c r="I30" s="42">
        <f t="shared" si="5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132</v>
      </c>
      <c r="P30" s="108">
        <v>130</v>
      </c>
      <c r="Q30" s="108">
        <v>21297957</v>
      </c>
      <c r="R30" s="46">
        <f t="shared" si="6"/>
        <v>5756</v>
      </c>
      <c r="S30" s="47">
        <f t="shared" si="7"/>
        <v>138.14400000000001</v>
      </c>
      <c r="T30" s="47">
        <f t="shared" si="8"/>
        <v>5.7560000000000002</v>
      </c>
      <c r="U30" s="109">
        <v>4.3</v>
      </c>
      <c r="V30" s="109">
        <f t="shared" si="1"/>
        <v>4.3</v>
      </c>
      <c r="W30" s="110" t="s">
        <v>137</v>
      </c>
      <c r="X30" s="112">
        <v>0</v>
      </c>
      <c r="Y30" s="112">
        <v>1005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339038</v>
      </c>
      <c r="AH30" s="49">
        <f t="shared" si="9"/>
        <v>1157</v>
      </c>
      <c r="AI30" s="50">
        <f t="shared" si="2"/>
        <v>201.00764419735927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11349559</v>
      </c>
      <c r="AQ30" s="112">
        <f t="shared" si="3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5</v>
      </c>
      <c r="E31" s="41">
        <f t="shared" si="0"/>
        <v>3.5211267605633805</v>
      </c>
      <c r="F31" s="151">
        <v>83</v>
      </c>
      <c r="G31" s="41">
        <f t="shared" si="4"/>
        <v>58.450704225352112</v>
      </c>
      <c r="H31" s="42" t="s">
        <v>88</v>
      </c>
      <c r="I31" s="42">
        <f t="shared" si="5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130</v>
      </c>
      <c r="P31" s="108">
        <v>128</v>
      </c>
      <c r="Q31" s="108">
        <v>21303489</v>
      </c>
      <c r="R31" s="46">
        <f t="shared" si="6"/>
        <v>5532</v>
      </c>
      <c r="S31" s="47">
        <f t="shared" si="7"/>
        <v>132.768</v>
      </c>
      <c r="T31" s="47">
        <f t="shared" si="8"/>
        <v>5.532</v>
      </c>
      <c r="U31" s="109">
        <v>4.2</v>
      </c>
      <c r="V31" s="109">
        <f t="shared" si="1"/>
        <v>4.2</v>
      </c>
      <c r="W31" s="110" t="s">
        <v>137</v>
      </c>
      <c r="X31" s="112">
        <v>0</v>
      </c>
      <c r="Y31" s="112">
        <v>1005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340198</v>
      </c>
      <c r="AH31" s="49">
        <f t="shared" si="9"/>
        <v>1160</v>
      </c>
      <c r="AI31" s="50">
        <f t="shared" si="2"/>
        <v>209.68908170643527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11349559</v>
      </c>
      <c r="AQ31" s="112">
        <f t="shared" si="3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4"/>
        <v>58.450704225352112</v>
      </c>
      <c r="H32" s="42" t="s">
        <v>88</v>
      </c>
      <c r="I32" s="42">
        <f t="shared" si="5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131</v>
      </c>
      <c r="P32" s="108">
        <v>126</v>
      </c>
      <c r="Q32" s="108">
        <v>21309146</v>
      </c>
      <c r="R32" s="46">
        <f t="shared" si="6"/>
        <v>5657</v>
      </c>
      <c r="S32" s="47">
        <f t="shared" si="7"/>
        <v>135.768</v>
      </c>
      <c r="T32" s="47">
        <f t="shared" si="8"/>
        <v>5.657</v>
      </c>
      <c r="U32" s="109">
        <v>4.0999999999999996</v>
      </c>
      <c r="V32" s="109">
        <f t="shared" si="1"/>
        <v>4.0999999999999996</v>
      </c>
      <c r="W32" s="110" t="s">
        <v>137</v>
      </c>
      <c r="X32" s="112">
        <v>0</v>
      </c>
      <c r="Y32" s="112">
        <v>1004</v>
      </c>
      <c r="Z32" s="112">
        <v>1186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341342</v>
      </c>
      <c r="AH32" s="49">
        <f t="shared" si="9"/>
        <v>1144</v>
      </c>
      <c r="AI32" s="50">
        <f t="shared" si="2"/>
        <v>202.22732897295387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11349559</v>
      </c>
      <c r="AQ32" s="112">
        <f t="shared" si="3"/>
        <v>0</v>
      </c>
      <c r="AR32" s="53">
        <v>1.1000000000000001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4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123</v>
      </c>
      <c r="P33" s="108">
        <v>116</v>
      </c>
      <c r="Q33" s="108">
        <v>21314406</v>
      </c>
      <c r="R33" s="46">
        <f t="shared" si="6"/>
        <v>5260</v>
      </c>
      <c r="S33" s="47">
        <f t="shared" si="7"/>
        <v>126.24</v>
      </c>
      <c r="T33" s="47">
        <f t="shared" si="8"/>
        <v>5.26</v>
      </c>
      <c r="U33" s="109">
        <v>4.0999999999999996</v>
      </c>
      <c r="V33" s="109">
        <f t="shared" si="1"/>
        <v>4.0999999999999996</v>
      </c>
      <c r="W33" s="110" t="s">
        <v>129</v>
      </c>
      <c r="X33" s="112">
        <v>0</v>
      </c>
      <c r="Y33" s="112">
        <v>0</v>
      </c>
      <c r="Z33" s="112">
        <v>1166</v>
      </c>
      <c r="AA33" s="112">
        <v>1185</v>
      </c>
      <c r="AB33" s="112">
        <v>1167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342442</v>
      </c>
      <c r="AH33" s="49">
        <f t="shared" si="9"/>
        <v>1100</v>
      </c>
      <c r="AI33" s="50">
        <f t="shared" si="2"/>
        <v>209.12547528517112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11349609</v>
      </c>
      <c r="AQ33" s="112">
        <f t="shared" si="3"/>
        <v>50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4"/>
        <v>58.450704225352112</v>
      </c>
      <c r="H34" s="42" t="s">
        <v>88</v>
      </c>
      <c r="I34" s="42">
        <f t="shared" si="5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131</v>
      </c>
      <c r="P34" s="108">
        <v>118</v>
      </c>
      <c r="Q34" s="108">
        <v>21319142</v>
      </c>
      <c r="R34" s="46">
        <f t="shared" si="6"/>
        <v>4736</v>
      </c>
      <c r="S34" s="47">
        <f t="shared" si="7"/>
        <v>113.664</v>
      </c>
      <c r="T34" s="47">
        <f t="shared" si="8"/>
        <v>4.7359999999999998</v>
      </c>
      <c r="U34" s="109">
        <v>4.4000000000000004</v>
      </c>
      <c r="V34" s="109">
        <f t="shared" si="1"/>
        <v>4.4000000000000004</v>
      </c>
      <c r="W34" s="110" t="s">
        <v>129</v>
      </c>
      <c r="X34" s="112">
        <v>0</v>
      </c>
      <c r="Y34" s="112">
        <v>0</v>
      </c>
      <c r="Z34" s="112">
        <v>1166</v>
      </c>
      <c r="AA34" s="112">
        <v>1185</v>
      </c>
      <c r="AB34" s="112">
        <v>1166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343440</v>
      </c>
      <c r="AH34" s="49">
        <f t="shared" si="9"/>
        <v>998</v>
      </c>
      <c r="AI34" s="50">
        <f t="shared" si="2"/>
        <v>210.72635135135135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11349858</v>
      </c>
      <c r="AQ34" s="112">
        <f t="shared" si="3"/>
        <v>249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131846</v>
      </c>
      <c r="S35" s="65">
        <f>AVERAGE(S11:S34)</f>
        <v>131.84599999999998</v>
      </c>
      <c r="T35" s="65">
        <f>SUM(T11:T34)</f>
        <v>131.846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26734</v>
      </c>
      <c r="AH35" s="67">
        <f>SUM(AH11:AH34)</f>
        <v>26734</v>
      </c>
      <c r="AI35" s="68">
        <f>$AH$35/$T35</f>
        <v>202.76686437207044</v>
      </c>
      <c r="AJ35" s="89"/>
      <c r="AK35" s="89"/>
      <c r="AL35" s="89"/>
      <c r="AM35" s="89"/>
      <c r="AN35" s="89"/>
      <c r="AO35" s="69"/>
      <c r="AP35" s="70">
        <f>AP34-AP10</f>
        <v>3550</v>
      </c>
      <c r="AQ35" s="71">
        <f>SUM(AQ11:AQ34)</f>
        <v>3550</v>
      </c>
      <c r="AR35" s="72">
        <f>AVERAGE(AR11:AR34)</f>
        <v>1.1683333333333332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2:51" x14ac:dyDescent="0.25">
      <c r="B42" s="148" t="s">
        <v>133</v>
      </c>
      <c r="C42" s="121"/>
      <c r="D42" s="122"/>
      <c r="E42" s="121"/>
      <c r="F42" s="121"/>
      <c r="G42" s="121"/>
      <c r="H42" s="121"/>
      <c r="I42" s="121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24"/>
      <c r="V42" s="79"/>
      <c r="W42" s="99"/>
      <c r="X42" s="99"/>
      <c r="Y42" s="99"/>
      <c r="Z42" s="80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2:51" x14ac:dyDescent="0.25">
      <c r="B43" s="146" t="s">
        <v>134</v>
      </c>
      <c r="C43" s="121"/>
      <c r="D43" s="122"/>
      <c r="E43" s="121"/>
      <c r="F43" s="121"/>
      <c r="G43" s="121"/>
      <c r="H43" s="121"/>
      <c r="I43" s="121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4"/>
      <c r="U43" s="124"/>
      <c r="V43" s="79"/>
      <c r="W43" s="99"/>
      <c r="X43" s="99"/>
      <c r="Y43" s="99"/>
      <c r="Z43" s="80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2:51" x14ac:dyDescent="0.25">
      <c r="B44" s="82" t="s">
        <v>160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8"/>
      <c r="D45" s="129"/>
      <c r="E45" s="128"/>
      <c r="F45" s="128"/>
      <c r="G45" s="128"/>
      <c r="H45" s="128"/>
      <c r="I45" s="128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4" t="s">
        <v>174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140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203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144"/>
      <c r="D49" s="200"/>
      <c r="E49" s="144"/>
      <c r="F49" s="144"/>
      <c r="G49" s="106"/>
      <c r="H49" s="106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144"/>
      <c r="D50" s="200"/>
      <c r="E50" s="144"/>
      <c r="F50" s="144"/>
      <c r="G50" s="106"/>
      <c r="H50" s="106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143</v>
      </c>
      <c r="C51" s="144"/>
      <c r="D51" s="200"/>
      <c r="E51" s="144"/>
      <c r="F51" s="144"/>
      <c r="G51" s="106"/>
      <c r="H51" s="106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A52" s="99"/>
      <c r="B52" s="146" t="s">
        <v>144</v>
      </c>
      <c r="C52" s="144"/>
      <c r="D52" s="200"/>
      <c r="E52" s="144"/>
      <c r="F52" s="144"/>
      <c r="G52" s="106"/>
      <c r="H52" s="106"/>
      <c r="I52" s="102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17"/>
      <c r="U52" s="119"/>
      <c r="V52" s="79"/>
      <c r="AS52" s="95"/>
      <c r="AT52" s="95"/>
      <c r="AU52" s="95"/>
      <c r="AV52" s="95"/>
      <c r="AW52" s="95"/>
      <c r="AX52" s="95"/>
      <c r="AY52" s="95"/>
    </row>
    <row r="53" spans="1:51" x14ac:dyDescent="0.25">
      <c r="A53" s="99"/>
      <c r="B53" s="144" t="s">
        <v>167</v>
      </c>
      <c r="C53" s="145"/>
      <c r="D53" s="114"/>
      <c r="E53" s="145"/>
      <c r="F53" s="145"/>
      <c r="G53" s="102"/>
      <c r="H53" s="102"/>
      <c r="I53" s="102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17"/>
      <c r="U53" s="119"/>
      <c r="V53" s="79"/>
      <c r="AS53" s="95"/>
      <c r="AT53" s="95"/>
      <c r="AU53" s="95"/>
      <c r="AV53" s="95"/>
      <c r="AW53" s="95"/>
      <c r="AX53" s="95"/>
      <c r="AY53" s="95"/>
    </row>
    <row r="54" spans="1:51" x14ac:dyDescent="0.25">
      <c r="A54" s="99"/>
      <c r="B54" s="146" t="s">
        <v>146</v>
      </c>
      <c r="C54" s="145"/>
      <c r="D54" s="114"/>
      <c r="E54" s="145"/>
      <c r="F54" s="145"/>
      <c r="G54" s="102"/>
      <c r="H54" s="102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 t="s">
        <v>147</v>
      </c>
      <c r="C55" s="145"/>
      <c r="D55" s="114"/>
      <c r="E55" s="145"/>
      <c r="F55" s="145"/>
      <c r="G55" s="102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146"/>
      <c r="C56" s="145"/>
      <c r="D56" s="114"/>
      <c r="E56" s="145"/>
      <c r="F56" s="145"/>
      <c r="G56" s="102"/>
      <c r="H56" s="102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146"/>
      <c r="C57" s="145"/>
      <c r="D57" s="114"/>
      <c r="E57" s="145"/>
      <c r="F57" s="145"/>
      <c r="G57" s="102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146"/>
      <c r="C58" s="145"/>
      <c r="D58" s="114"/>
      <c r="E58" s="145"/>
      <c r="F58" s="145"/>
      <c r="G58" s="102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46"/>
      <c r="C59" s="145"/>
      <c r="D59" s="114"/>
      <c r="E59" s="145"/>
      <c r="F59" s="145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46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5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5"/>
      <c r="U66" s="7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97"/>
      <c r="Q75" s="97"/>
      <c r="R75" s="97"/>
      <c r="S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Q77" s="97"/>
      <c r="R77" s="97"/>
      <c r="S77" s="97"/>
      <c r="T77" s="97"/>
      <c r="U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T78" s="97"/>
      <c r="U78" s="97"/>
      <c r="AS78" s="95"/>
      <c r="AT78" s="95"/>
      <c r="AU78" s="95"/>
      <c r="AV78" s="95"/>
      <c r="AW78" s="95"/>
      <c r="AX78" s="95"/>
      <c r="AY78" s="95"/>
    </row>
    <row r="90" spans="45:51" x14ac:dyDescent="0.25">
      <c r="AS90" s="95"/>
      <c r="AT90" s="95"/>
      <c r="AU90" s="95"/>
      <c r="AV90" s="95"/>
      <c r="AW90" s="95"/>
      <c r="AX90" s="95"/>
      <c r="AY90" s="95"/>
    </row>
  </sheetData>
  <protectedRanges>
    <protectedRange sqref="S52:T66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6:K34 I16:J24 I25:I34 J25 K11:L15 I11:I15" name="Range1_1_2_1_10_2_1_1"/>
    <protectedRange sqref="M11:M15" name="Range1_2_1_2_1_10_1_1_1"/>
    <protectedRange sqref="AS16:AS34" name="Range1_1_1_1"/>
    <protectedRange sqref="H11:H34" name="Range1_1_1_1_1_1_1"/>
    <protectedRange sqref="Z42:Z51" name="Range2_2_1_10_1_1_1_2"/>
    <protectedRange sqref="N52:R66" name="Range2_12_1_6_1_1"/>
    <protectedRange sqref="L52:M66" name="Range2_2_12_1_7_1_1"/>
    <protectedRange sqref="AS11:AS15" name="Range1_4_1_1_1_1"/>
    <protectedRange sqref="J26:J34 J11:J15" name="Range1_1_2_1_10_1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2:K66" name="Range2_2_12_1_4_1_1_1_1_1_1_1_1_1_1_1_1_1_1_1"/>
    <protectedRange sqref="I52:I66" name="Range2_2_12_1_7_1_1_2_2_1_2"/>
    <protectedRange sqref="F52:H66" name="Range2_2_12_1_3_1_2_1_1_1_1_2_1_1_1_1_1_1_1_1_1_1_1"/>
    <protectedRange sqref="E52:E66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7:U47 F48:G51" name="Range2_12_5_1_1_1_2_2_1_1_1_1_1_1_1_1_1_1_1_2_1_1_1_2_1_1_1_1_1_1_1_1_1_1_1_1_1_1_1_1_2_1_1_1_1_1_1_1_1_1_2_1_1_3_1_1_1_3_1_1_1_1_1_1_1_1_1_1_1_1_1_1_1_1_1_1_1_1_1_1_2_1_1_1_1_1_1_1_1_1_1_1_2_2_1_2_1_1_1_1_1_1_1_1_1_1_1_1_1"/>
    <protectedRange sqref="S42:T46" name="Range2_12_5_1_1_2_1_1_1_2_1_1_1_1_1_1_1_1_1_1_1_1_1"/>
    <protectedRange sqref="N42:R46" name="Range2_12_1_6_1_1_2_1_1_1_2_1_1_1_1_1_1_1_1_1_1_1_1_1"/>
    <protectedRange sqref="L42:M46" name="Range2_2_12_1_7_1_1_3_1_1_1_2_1_1_1_1_1_1_1_1_1_1_1_1_1"/>
    <protectedRange sqref="J42:K46" name="Range2_2_12_1_4_1_1_1_1_1_1_1_1_1_1_1_1_1_1_1_2_1_1_1_2_1_1_1_1_1_1_1_1_1_1_1_1_1"/>
    <protectedRange sqref="I42:I44 I46" name="Range2_2_12_1_7_1_1_2_2_1_2_2_1_1_1_2_1_1_1_1_1_1_1_1_1_1_1_1_1"/>
    <protectedRange sqref="G42:H44 G46:H46" name="Range2_2_12_1_3_1_2_1_1_1_1_2_1_1_1_1_1_1_1_1_1_1_1_2_1_1_1_2_1_1_1_1_1_1_1_1_1_1_1_1_1"/>
    <protectedRange sqref="F42:F44 F46" name="Range2_2_12_1_3_1_2_1_1_1_1_2_1_1_1_1_1_1_1_1_1_1_1_2_2_1_1_2_1_1_1_1_1_1_1_1_1_1_1_1_1"/>
    <protectedRange sqref="E42:E44 E46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AG10" name="Range1_16_3_1_1_1_1_1_3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81" priority="1" operator="containsText" text="N/A">
      <formula>NOT(ISERROR(SEARCH("N/A",X11)))</formula>
    </cfRule>
    <cfRule type="cellIs" dxfId="280" priority="15" operator="equal">
      <formula>0</formula>
    </cfRule>
  </conditionalFormatting>
  <conditionalFormatting sqref="X11:AE34">
    <cfRule type="cellIs" dxfId="279" priority="14" operator="greaterThanOrEqual">
      <formula>1185</formula>
    </cfRule>
  </conditionalFormatting>
  <conditionalFormatting sqref="X11:AE34">
    <cfRule type="cellIs" dxfId="278" priority="13" operator="between">
      <formula>0.1</formula>
      <formula>1184</formula>
    </cfRule>
  </conditionalFormatting>
  <conditionalFormatting sqref="X8 AJ11:AQ34">
    <cfRule type="cellIs" dxfId="277" priority="12" operator="equal">
      <formula>0</formula>
    </cfRule>
  </conditionalFormatting>
  <conditionalFormatting sqref="X8 AJ11:AQ34">
    <cfRule type="cellIs" dxfId="276" priority="11" operator="greaterThan">
      <formula>1179</formula>
    </cfRule>
  </conditionalFormatting>
  <conditionalFormatting sqref="X8 AJ11:AQ34">
    <cfRule type="cellIs" dxfId="275" priority="10" operator="greaterThan">
      <formula>99</formula>
    </cfRule>
  </conditionalFormatting>
  <conditionalFormatting sqref="X8 AJ11:AQ34">
    <cfRule type="cellIs" dxfId="274" priority="9" operator="greaterThan">
      <formula>0.99</formula>
    </cfRule>
  </conditionalFormatting>
  <conditionalFormatting sqref="AB8">
    <cfRule type="cellIs" dxfId="273" priority="8" operator="equal">
      <formula>0</formula>
    </cfRule>
  </conditionalFormatting>
  <conditionalFormatting sqref="AB8">
    <cfRule type="cellIs" dxfId="272" priority="7" operator="greaterThan">
      <formula>1179</formula>
    </cfRule>
  </conditionalFormatting>
  <conditionalFormatting sqref="AB8">
    <cfRule type="cellIs" dxfId="271" priority="6" operator="greaterThan">
      <formula>99</formula>
    </cfRule>
  </conditionalFormatting>
  <conditionalFormatting sqref="AB8">
    <cfRule type="cellIs" dxfId="270" priority="5" operator="greaterThan">
      <formula>0.99</formula>
    </cfRule>
  </conditionalFormatting>
  <conditionalFormatting sqref="AI11:AI34">
    <cfRule type="cellIs" dxfId="269" priority="4" operator="greaterThan">
      <formula>$AI$8</formula>
    </cfRule>
  </conditionalFormatting>
  <conditionalFormatting sqref="AH11:AH34">
    <cfRule type="cellIs" dxfId="268" priority="2" operator="greaterThan">
      <formula>$AH$8</formula>
    </cfRule>
    <cfRule type="cellIs" dxfId="267" priority="3" operator="greaterThan">
      <formula>$AH$8</formula>
    </cfRule>
  </conditionalFormatting>
  <dataValidations count="4"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$AY$10:$AY$39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topLeftCell="A34" zoomScale="90" zoomScaleNormal="90" workbookViewId="0">
      <selection activeCell="B53" sqref="B53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125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126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206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14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17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17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42658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26664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15" t="s">
        <v>51</v>
      </c>
      <c r="V9" s="215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13" t="s">
        <v>55</v>
      </c>
      <c r="AG9" s="213" t="s">
        <v>56</v>
      </c>
      <c r="AH9" s="259" t="s">
        <v>57</v>
      </c>
      <c r="AI9" s="274" t="s">
        <v>58</v>
      </c>
      <c r="AJ9" s="215" t="s">
        <v>59</v>
      </c>
      <c r="AK9" s="215" t="s">
        <v>60</v>
      </c>
      <c r="AL9" s="215" t="s">
        <v>61</v>
      </c>
      <c r="AM9" s="215" t="s">
        <v>62</v>
      </c>
      <c r="AN9" s="215" t="s">
        <v>63</v>
      </c>
      <c r="AO9" s="215" t="s">
        <v>64</v>
      </c>
      <c r="AP9" s="215" t="s">
        <v>65</v>
      </c>
      <c r="AQ9" s="276" t="s">
        <v>66</v>
      </c>
      <c r="AR9" s="215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15" t="s">
        <v>72</v>
      </c>
      <c r="C10" s="215" t="s">
        <v>73</v>
      </c>
      <c r="D10" s="215" t="s">
        <v>74</v>
      </c>
      <c r="E10" s="215" t="s">
        <v>75</v>
      </c>
      <c r="F10" s="215" t="s">
        <v>74</v>
      </c>
      <c r="G10" s="215" t="s">
        <v>75</v>
      </c>
      <c r="H10" s="285"/>
      <c r="I10" s="215" t="s">
        <v>75</v>
      </c>
      <c r="J10" s="215" t="s">
        <v>75</v>
      </c>
      <c r="K10" s="215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14'!Q34</f>
        <v>21319142</v>
      </c>
      <c r="R10" s="267"/>
      <c r="S10" s="268"/>
      <c r="T10" s="269"/>
      <c r="U10" s="215" t="s">
        <v>75</v>
      </c>
      <c r="V10" s="215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13"/>
      <c r="AG10" s="116">
        <f>'OCT 14'!AG34</f>
        <v>343440</v>
      </c>
      <c r="AH10" s="259"/>
      <c r="AI10" s="275"/>
      <c r="AJ10" s="215" t="s">
        <v>84</v>
      </c>
      <c r="AK10" s="215" t="s">
        <v>84</v>
      </c>
      <c r="AL10" s="215" t="s">
        <v>84</v>
      </c>
      <c r="AM10" s="215" t="s">
        <v>84</v>
      </c>
      <c r="AN10" s="215" t="s">
        <v>84</v>
      </c>
      <c r="AO10" s="215" t="s">
        <v>84</v>
      </c>
      <c r="AP10" s="116">
        <f>'OCT 14'!AP34</f>
        <v>11349858</v>
      </c>
      <c r="AQ10" s="277"/>
      <c r="AR10" s="216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5</v>
      </c>
      <c r="E11" s="41">
        <f t="shared" ref="E11:E34" si="0">D11/1.42</f>
        <v>3.5211267605633805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132</v>
      </c>
      <c r="P11" s="108">
        <v>105</v>
      </c>
      <c r="Q11" s="108">
        <v>21323712</v>
      </c>
      <c r="R11" s="46">
        <f>IF(ISBLANK(Q11),"-",Q11-Q10)</f>
        <v>4570</v>
      </c>
      <c r="S11" s="47">
        <f>R11*24/1000</f>
        <v>109.68</v>
      </c>
      <c r="T11" s="47">
        <f>R11/1000</f>
        <v>4.57</v>
      </c>
      <c r="U11" s="109">
        <v>5.2</v>
      </c>
      <c r="V11" s="109">
        <f t="shared" ref="V11:V34" si="1">U11</f>
        <v>5.2</v>
      </c>
      <c r="W11" s="110" t="s">
        <v>129</v>
      </c>
      <c r="X11" s="112">
        <v>0</v>
      </c>
      <c r="Y11" s="112">
        <v>0</v>
      </c>
      <c r="Z11" s="112">
        <v>1115</v>
      </c>
      <c r="AA11" s="112">
        <v>1185</v>
      </c>
      <c r="AB11" s="112">
        <v>1115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344366</v>
      </c>
      <c r="AH11" s="49">
        <f>IF(ISBLANK(AG11),"-",AG11-AG10)</f>
        <v>926</v>
      </c>
      <c r="AI11" s="50">
        <f t="shared" ref="AI11:AI34" si="2">AH11/T11</f>
        <v>202.62582056892776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11350680</v>
      </c>
      <c r="AQ11" s="112">
        <f t="shared" ref="AQ11:AQ34" si="3">AP11-AP10</f>
        <v>822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4">F12/1.42</f>
        <v>58.450704225352112</v>
      </c>
      <c r="H12" s="42" t="s">
        <v>88</v>
      </c>
      <c r="I12" s="42">
        <f t="shared" ref="I12:I34" si="5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126</v>
      </c>
      <c r="P12" s="108">
        <v>106</v>
      </c>
      <c r="Q12" s="108">
        <v>21328336</v>
      </c>
      <c r="R12" s="46">
        <f t="shared" ref="R12:R34" si="6">IF(ISBLANK(Q12),"-",Q12-Q11)</f>
        <v>4624</v>
      </c>
      <c r="S12" s="47">
        <f t="shared" ref="S12:S34" si="7">R12*24/1000</f>
        <v>110.976</v>
      </c>
      <c r="T12" s="47">
        <f t="shared" ref="T12:T34" si="8">R12/1000</f>
        <v>4.6239999999999997</v>
      </c>
      <c r="U12" s="109">
        <v>6.2</v>
      </c>
      <c r="V12" s="109">
        <f t="shared" si="1"/>
        <v>6.2</v>
      </c>
      <c r="W12" s="110" t="s">
        <v>129</v>
      </c>
      <c r="X12" s="112">
        <v>0</v>
      </c>
      <c r="Y12" s="112">
        <v>0</v>
      </c>
      <c r="Z12" s="112">
        <v>1116</v>
      </c>
      <c r="AA12" s="112">
        <v>1185</v>
      </c>
      <c r="AB12" s="112">
        <v>1116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345308</v>
      </c>
      <c r="AH12" s="49">
        <f>IF(ISBLANK(AG12),"-",AG12-AG11)</f>
        <v>942</v>
      </c>
      <c r="AI12" s="50">
        <f t="shared" si="2"/>
        <v>203.71972318339101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11351472</v>
      </c>
      <c r="AQ12" s="112">
        <f t="shared" si="3"/>
        <v>792</v>
      </c>
      <c r="AR12" s="115">
        <v>1.1599999999999999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6</v>
      </c>
      <c r="E13" s="41">
        <f t="shared" si="0"/>
        <v>4.2253521126760569</v>
      </c>
      <c r="F13" s="151">
        <v>83</v>
      </c>
      <c r="G13" s="41">
        <f t="shared" si="4"/>
        <v>58.450704225352112</v>
      </c>
      <c r="H13" s="42" t="s">
        <v>88</v>
      </c>
      <c r="I13" s="42">
        <f t="shared" si="5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131</v>
      </c>
      <c r="P13" s="108">
        <v>105</v>
      </c>
      <c r="Q13" s="108">
        <v>21332964</v>
      </c>
      <c r="R13" s="46">
        <f>IF(ISBLANK(Q13),"-",Q13-Q12)</f>
        <v>4628</v>
      </c>
      <c r="S13" s="47">
        <f t="shared" si="7"/>
        <v>111.072</v>
      </c>
      <c r="T13" s="47">
        <f t="shared" si="8"/>
        <v>4.6280000000000001</v>
      </c>
      <c r="U13" s="109">
        <v>7.2</v>
      </c>
      <c r="V13" s="109">
        <f t="shared" si="1"/>
        <v>7.2</v>
      </c>
      <c r="W13" s="110" t="s">
        <v>129</v>
      </c>
      <c r="X13" s="112">
        <v>0</v>
      </c>
      <c r="Y13" s="112">
        <v>0</v>
      </c>
      <c r="Z13" s="112">
        <v>1116</v>
      </c>
      <c r="AA13" s="112">
        <v>1185</v>
      </c>
      <c r="AB13" s="112">
        <v>1116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346254</v>
      </c>
      <c r="AH13" s="49">
        <f>IF(ISBLANK(AG13),"-",AG13-AG12)</f>
        <v>946</v>
      </c>
      <c r="AI13" s="50">
        <f t="shared" si="2"/>
        <v>204.40795159896282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11352255</v>
      </c>
      <c r="AQ13" s="112">
        <f>AP13-AP12</f>
        <v>783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6</v>
      </c>
      <c r="E14" s="41">
        <f t="shared" si="0"/>
        <v>4.2253521126760569</v>
      </c>
      <c r="F14" s="151">
        <v>83</v>
      </c>
      <c r="G14" s="41">
        <f t="shared" si="4"/>
        <v>58.450704225352112</v>
      </c>
      <c r="H14" s="42" t="s">
        <v>88</v>
      </c>
      <c r="I14" s="42">
        <f t="shared" si="5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124</v>
      </c>
      <c r="P14" s="108">
        <v>108</v>
      </c>
      <c r="Q14" s="108">
        <v>21337248</v>
      </c>
      <c r="R14" s="46">
        <f t="shared" si="6"/>
        <v>4284</v>
      </c>
      <c r="S14" s="47">
        <f t="shared" si="7"/>
        <v>102.816</v>
      </c>
      <c r="T14" s="47">
        <f t="shared" si="8"/>
        <v>4.2839999999999998</v>
      </c>
      <c r="U14" s="109">
        <v>8.9</v>
      </c>
      <c r="V14" s="109">
        <f t="shared" si="1"/>
        <v>8.9</v>
      </c>
      <c r="W14" s="110" t="s">
        <v>129</v>
      </c>
      <c r="X14" s="112">
        <v>0</v>
      </c>
      <c r="Y14" s="112">
        <v>0</v>
      </c>
      <c r="Z14" s="112">
        <v>1116</v>
      </c>
      <c r="AA14" s="112">
        <v>1185</v>
      </c>
      <c r="AB14" s="112">
        <v>1116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347252</v>
      </c>
      <c r="AH14" s="49">
        <f t="shared" ref="AH14:AH34" si="9">IF(ISBLANK(AG14),"-",AG14-AG13)</f>
        <v>998</v>
      </c>
      <c r="AI14" s="50">
        <f t="shared" si="2"/>
        <v>232.95985060690944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11352525</v>
      </c>
      <c r="AQ14" s="112">
        <f t="shared" si="3"/>
        <v>270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165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4"/>
        <v>58.450704225352112</v>
      </c>
      <c r="H15" s="42" t="s">
        <v>88</v>
      </c>
      <c r="I15" s="42">
        <f t="shared" si="5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122</v>
      </c>
      <c r="P15" s="108">
        <v>117</v>
      </c>
      <c r="Q15" s="108">
        <v>21341532</v>
      </c>
      <c r="R15" s="46">
        <f t="shared" si="6"/>
        <v>4284</v>
      </c>
      <c r="S15" s="47">
        <f t="shared" si="7"/>
        <v>102.816</v>
      </c>
      <c r="T15" s="47">
        <f t="shared" si="8"/>
        <v>4.2839999999999998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1126</v>
      </c>
      <c r="AA15" s="112">
        <v>1185</v>
      </c>
      <c r="AB15" s="112">
        <v>1126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348244</v>
      </c>
      <c r="AH15" s="49">
        <f t="shared" si="9"/>
        <v>992</v>
      </c>
      <c r="AI15" s="50">
        <f t="shared" si="2"/>
        <v>231.5592903828198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0.6</v>
      </c>
      <c r="AP15" s="112">
        <v>11352578</v>
      </c>
      <c r="AQ15" s="112">
        <f t="shared" si="3"/>
        <v>53</v>
      </c>
      <c r="AR15" s="51"/>
      <c r="AS15" s="52" t="s">
        <v>113</v>
      </c>
      <c r="AV15" s="39" t="s">
        <v>98</v>
      </c>
      <c r="AW15" s="39" t="s">
        <v>99</v>
      </c>
      <c r="AY15" s="95"/>
    </row>
    <row r="16" spans="2:51" x14ac:dyDescent="0.25">
      <c r="B16" s="40">
        <v>2.2083333333333299</v>
      </c>
      <c r="C16" s="40">
        <v>0.25</v>
      </c>
      <c r="D16" s="107">
        <v>7</v>
      </c>
      <c r="E16" s="41">
        <f t="shared" si="0"/>
        <v>4.9295774647887329</v>
      </c>
      <c r="F16" s="151">
        <v>83</v>
      </c>
      <c r="G16" s="41">
        <f t="shared" si="4"/>
        <v>58.450704225352112</v>
      </c>
      <c r="H16" s="42" t="s">
        <v>88</v>
      </c>
      <c r="I16" s="42">
        <f t="shared" si="5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130</v>
      </c>
      <c r="P16" s="108">
        <v>128</v>
      </c>
      <c r="Q16" s="108">
        <v>21346788</v>
      </c>
      <c r="R16" s="46">
        <f t="shared" si="6"/>
        <v>5256</v>
      </c>
      <c r="S16" s="47">
        <f t="shared" si="7"/>
        <v>126.14400000000001</v>
      </c>
      <c r="T16" s="47">
        <f t="shared" si="8"/>
        <v>5.2560000000000002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1117</v>
      </c>
      <c r="AA16" s="112">
        <v>1185</v>
      </c>
      <c r="AB16" s="112">
        <v>1117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349214</v>
      </c>
      <c r="AH16" s="49">
        <f t="shared" si="9"/>
        <v>970</v>
      </c>
      <c r="AI16" s="50">
        <f t="shared" si="2"/>
        <v>184.55098934550989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11352578</v>
      </c>
      <c r="AQ16" s="112">
        <f t="shared" si="3"/>
        <v>0</v>
      </c>
      <c r="AR16" s="53">
        <v>1.1000000000000001</v>
      </c>
      <c r="AS16" s="52" t="s">
        <v>101</v>
      </c>
      <c r="AV16" s="39" t="s">
        <v>102</v>
      </c>
      <c r="AW16" s="39" t="s">
        <v>103</v>
      </c>
      <c r="AY16" s="95"/>
    </row>
    <row r="17" spans="1:51" x14ac:dyDescent="0.25">
      <c r="B17" s="40">
        <v>2.25</v>
      </c>
      <c r="C17" s="40">
        <v>0.29166666666666702</v>
      </c>
      <c r="D17" s="107">
        <v>7</v>
      </c>
      <c r="E17" s="41">
        <f t="shared" si="0"/>
        <v>4.9295774647887329</v>
      </c>
      <c r="F17" s="151">
        <v>83</v>
      </c>
      <c r="G17" s="41">
        <f t="shared" si="4"/>
        <v>58.450704225352112</v>
      </c>
      <c r="H17" s="42" t="s">
        <v>88</v>
      </c>
      <c r="I17" s="42">
        <f t="shared" si="5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140</v>
      </c>
      <c r="P17" s="108">
        <v>133</v>
      </c>
      <c r="Q17" s="108">
        <v>21352542</v>
      </c>
      <c r="R17" s="46">
        <f t="shared" si="6"/>
        <v>5754</v>
      </c>
      <c r="S17" s="47">
        <f t="shared" si="7"/>
        <v>138.096</v>
      </c>
      <c r="T17" s="47">
        <f t="shared" si="8"/>
        <v>5.7539999999999996</v>
      </c>
      <c r="U17" s="109">
        <v>9.5</v>
      </c>
      <c r="V17" s="109">
        <f t="shared" si="1"/>
        <v>9.5</v>
      </c>
      <c r="W17" s="110" t="s">
        <v>129</v>
      </c>
      <c r="X17" s="112">
        <v>0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350260</v>
      </c>
      <c r="AH17" s="49">
        <f t="shared" si="9"/>
        <v>1046</v>
      </c>
      <c r="AI17" s="50">
        <f t="shared" si="2"/>
        <v>181.78658324643729</v>
      </c>
      <c r="AJ17" s="96">
        <v>0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11352578</v>
      </c>
      <c r="AQ17" s="112">
        <f t="shared" si="3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8"/>
    </row>
    <row r="18" spans="1:51" ht="15.75" customHeight="1" x14ac:dyDescent="0.25">
      <c r="B18" s="40">
        <v>2.2916666666666701</v>
      </c>
      <c r="C18" s="40">
        <v>0.33333333333333298</v>
      </c>
      <c r="D18" s="107">
        <v>7</v>
      </c>
      <c r="E18" s="41">
        <f t="shared" si="0"/>
        <v>4.9295774647887329</v>
      </c>
      <c r="F18" s="151">
        <v>83</v>
      </c>
      <c r="G18" s="41">
        <f t="shared" si="4"/>
        <v>58.450704225352112</v>
      </c>
      <c r="H18" s="42" t="s">
        <v>88</v>
      </c>
      <c r="I18" s="42">
        <f t="shared" si="5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132</v>
      </c>
      <c r="P18" s="108">
        <v>143</v>
      </c>
      <c r="Q18" s="108">
        <v>21358446</v>
      </c>
      <c r="R18" s="46">
        <f t="shared" si="6"/>
        <v>5904</v>
      </c>
      <c r="S18" s="47">
        <f t="shared" si="7"/>
        <v>141.696</v>
      </c>
      <c r="T18" s="47">
        <f t="shared" si="8"/>
        <v>5.9039999999999999</v>
      </c>
      <c r="U18" s="109">
        <v>9.3000000000000007</v>
      </c>
      <c r="V18" s="109">
        <f t="shared" si="1"/>
        <v>9.3000000000000007</v>
      </c>
      <c r="W18" s="110" t="s">
        <v>137</v>
      </c>
      <c r="X18" s="112">
        <v>1026</v>
      </c>
      <c r="Y18" s="112">
        <v>0</v>
      </c>
      <c r="Z18" s="112">
        <v>1188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351424</v>
      </c>
      <c r="AH18" s="49">
        <f t="shared" si="9"/>
        <v>1164</v>
      </c>
      <c r="AI18" s="50">
        <f t="shared" si="2"/>
        <v>197.15447154471545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11352578</v>
      </c>
      <c r="AQ18" s="112">
        <f t="shared" si="3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6</v>
      </c>
      <c r="E19" s="41">
        <f t="shared" si="0"/>
        <v>4.2253521126760569</v>
      </c>
      <c r="F19" s="151">
        <v>83</v>
      </c>
      <c r="G19" s="41">
        <f t="shared" si="4"/>
        <v>58.450704225352112</v>
      </c>
      <c r="H19" s="42" t="s">
        <v>88</v>
      </c>
      <c r="I19" s="42">
        <f t="shared" si="5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134</v>
      </c>
      <c r="P19" s="108">
        <v>139</v>
      </c>
      <c r="Q19" s="108">
        <v>21364582</v>
      </c>
      <c r="R19" s="46">
        <f t="shared" si="6"/>
        <v>6136</v>
      </c>
      <c r="S19" s="47">
        <f t="shared" si="7"/>
        <v>147.26400000000001</v>
      </c>
      <c r="T19" s="47">
        <f t="shared" si="8"/>
        <v>6.1360000000000001</v>
      </c>
      <c r="U19" s="109">
        <v>8.6999999999999993</v>
      </c>
      <c r="V19" s="109">
        <f t="shared" si="1"/>
        <v>8.6999999999999993</v>
      </c>
      <c r="W19" s="110" t="s">
        <v>137</v>
      </c>
      <c r="X19" s="112">
        <v>1026</v>
      </c>
      <c r="Y19" s="112">
        <v>0</v>
      </c>
      <c r="Z19" s="112">
        <v>1186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352632</v>
      </c>
      <c r="AH19" s="49">
        <f t="shared" si="9"/>
        <v>1208</v>
      </c>
      <c r="AI19" s="50">
        <f t="shared" si="2"/>
        <v>196.870925684485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11352578</v>
      </c>
      <c r="AQ19" s="112">
        <f t="shared" si="3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4"/>
        <v>58.450704225352112</v>
      </c>
      <c r="H20" s="42" t="s">
        <v>88</v>
      </c>
      <c r="I20" s="42">
        <f t="shared" si="5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132</v>
      </c>
      <c r="P20" s="108">
        <v>143</v>
      </c>
      <c r="Q20" s="108">
        <v>21370986</v>
      </c>
      <c r="R20" s="46">
        <f t="shared" si="6"/>
        <v>6404</v>
      </c>
      <c r="S20" s="47">
        <f t="shared" si="7"/>
        <v>153.696</v>
      </c>
      <c r="T20" s="47">
        <f t="shared" si="8"/>
        <v>6.4039999999999999</v>
      </c>
      <c r="U20" s="109">
        <v>8.1</v>
      </c>
      <c r="V20" s="109">
        <f t="shared" si="1"/>
        <v>8.1</v>
      </c>
      <c r="W20" s="110" t="s">
        <v>137</v>
      </c>
      <c r="X20" s="112">
        <v>1046</v>
      </c>
      <c r="Y20" s="112">
        <v>0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353898</v>
      </c>
      <c r="AH20" s="49">
        <f t="shared" si="9"/>
        <v>1266</v>
      </c>
      <c r="AI20" s="50">
        <f t="shared" si="2"/>
        <v>197.68894440974393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11352578</v>
      </c>
      <c r="AQ20" s="112">
        <f t="shared" si="3"/>
        <v>0</v>
      </c>
      <c r="AR20" s="53">
        <v>1.18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6</v>
      </c>
      <c r="E21" s="41">
        <f t="shared" si="0"/>
        <v>4.2253521126760569</v>
      </c>
      <c r="F21" s="151">
        <v>83</v>
      </c>
      <c r="G21" s="41">
        <f t="shared" si="4"/>
        <v>58.450704225352112</v>
      </c>
      <c r="H21" s="42" t="s">
        <v>88</v>
      </c>
      <c r="I21" s="42">
        <f t="shared" si="5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131</v>
      </c>
      <c r="P21" s="108">
        <v>144</v>
      </c>
      <c r="Q21" s="108">
        <v>21377062</v>
      </c>
      <c r="R21" s="46">
        <f t="shared" si="6"/>
        <v>6076</v>
      </c>
      <c r="S21" s="47">
        <f t="shared" si="7"/>
        <v>145.82400000000001</v>
      </c>
      <c r="T21" s="47">
        <f t="shared" si="8"/>
        <v>6.0759999999999996</v>
      </c>
      <c r="U21" s="109">
        <v>7.4</v>
      </c>
      <c r="V21" s="109">
        <f t="shared" si="1"/>
        <v>7.4</v>
      </c>
      <c r="W21" s="110" t="s">
        <v>137</v>
      </c>
      <c r="X21" s="112">
        <v>1047</v>
      </c>
      <c r="Y21" s="112">
        <v>0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355074</v>
      </c>
      <c r="AH21" s="49">
        <f t="shared" si="9"/>
        <v>1176</v>
      </c>
      <c r="AI21" s="50">
        <f t="shared" si="2"/>
        <v>193.54838709677421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11352578</v>
      </c>
      <c r="AQ21" s="112">
        <f t="shared" si="3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6</v>
      </c>
      <c r="E22" s="41">
        <f t="shared" si="0"/>
        <v>4.2253521126760569</v>
      </c>
      <c r="F22" s="151">
        <v>83</v>
      </c>
      <c r="G22" s="41">
        <f t="shared" si="4"/>
        <v>58.450704225352112</v>
      </c>
      <c r="H22" s="42" t="s">
        <v>88</v>
      </c>
      <c r="I22" s="42">
        <f t="shared" si="5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128</v>
      </c>
      <c r="P22" s="108">
        <v>128</v>
      </c>
      <c r="Q22" s="108">
        <v>21383462</v>
      </c>
      <c r="R22" s="46">
        <f t="shared" si="6"/>
        <v>6400</v>
      </c>
      <c r="S22" s="47">
        <f t="shared" si="7"/>
        <v>153.6</v>
      </c>
      <c r="T22" s="47">
        <f t="shared" si="8"/>
        <v>6.4</v>
      </c>
      <c r="U22" s="109">
        <v>6.6</v>
      </c>
      <c r="V22" s="109">
        <f t="shared" si="1"/>
        <v>6.6</v>
      </c>
      <c r="W22" s="110" t="s">
        <v>137</v>
      </c>
      <c r="X22" s="112">
        <v>1118</v>
      </c>
      <c r="Y22" s="112">
        <v>0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356330</v>
      </c>
      <c r="AH22" s="49">
        <f t="shared" si="9"/>
        <v>1256</v>
      </c>
      <c r="AI22" s="50">
        <f t="shared" si="2"/>
        <v>196.25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11352578</v>
      </c>
      <c r="AQ22" s="112">
        <f t="shared" si="3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4"/>
        <v>57.04225352112676</v>
      </c>
      <c r="H23" s="42" t="s">
        <v>88</v>
      </c>
      <c r="I23" s="42">
        <f t="shared" si="5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130</v>
      </c>
      <c r="P23" s="108">
        <v>133</v>
      </c>
      <c r="Q23" s="108">
        <v>21389522</v>
      </c>
      <c r="R23" s="46">
        <f t="shared" si="6"/>
        <v>6060</v>
      </c>
      <c r="S23" s="47">
        <f t="shared" si="7"/>
        <v>145.44</v>
      </c>
      <c r="T23" s="47">
        <f t="shared" si="8"/>
        <v>6.06</v>
      </c>
      <c r="U23" s="109">
        <v>6</v>
      </c>
      <c r="V23" s="109">
        <f t="shared" si="1"/>
        <v>6</v>
      </c>
      <c r="W23" s="110" t="s">
        <v>137</v>
      </c>
      <c r="X23" s="112">
        <v>1047</v>
      </c>
      <c r="Y23" s="112">
        <v>0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357512</v>
      </c>
      <c r="AH23" s="49">
        <f t="shared" si="9"/>
        <v>1182</v>
      </c>
      <c r="AI23" s="50">
        <f t="shared" si="2"/>
        <v>195.04950495049505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11352578</v>
      </c>
      <c r="AQ23" s="112">
        <f t="shared" si="3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4"/>
        <v>57.04225352112676</v>
      </c>
      <c r="H24" s="42" t="s">
        <v>88</v>
      </c>
      <c r="I24" s="42">
        <f t="shared" si="5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131</v>
      </c>
      <c r="P24" s="108">
        <v>139</v>
      </c>
      <c r="Q24" s="108">
        <v>21395097</v>
      </c>
      <c r="R24" s="46">
        <f t="shared" si="6"/>
        <v>5575</v>
      </c>
      <c r="S24" s="47">
        <f t="shared" si="7"/>
        <v>133.80000000000001</v>
      </c>
      <c r="T24" s="47">
        <f t="shared" si="8"/>
        <v>5.5750000000000002</v>
      </c>
      <c r="U24" s="109">
        <v>5.6</v>
      </c>
      <c r="V24" s="109">
        <f t="shared" si="1"/>
        <v>5.6</v>
      </c>
      <c r="W24" s="110" t="s">
        <v>137</v>
      </c>
      <c r="X24" s="112">
        <v>1047</v>
      </c>
      <c r="Y24" s="112">
        <v>0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358624</v>
      </c>
      <c r="AH24" s="49">
        <f>IF(ISBLANK(AG24),"-",AG24-AG23)</f>
        <v>1112</v>
      </c>
      <c r="AI24" s="50">
        <f t="shared" si="2"/>
        <v>199.46188340807174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11352578</v>
      </c>
      <c r="AQ24" s="112">
        <f t="shared" si="3"/>
        <v>0</v>
      </c>
      <c r="AR24" s="53">
        <v>1.23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4"/>
        <v>57.04225352112676</v>
      </c>
      <c r="H25" s="42" t="s">
        <v>88</v>
      </c>
      <c r="I25" s="42">
        <f t="shared" si="5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131</v>
      </c>
      <c r="P25" s="108">
        <v>137</v>
      </c>
      <c r="Q25" s="108">
        <v>21400717</v>
      </c>
      <c r="R25" s="46">
        <f t="shared" si="6"/>
        <v>5620</v>
      </c>
      <c r="S25" s="47">
        <f t="shared" si="7"/>
        <v>134.88</v>
      </c>
      <c r="T25" s="47">
        <f t="shared" si="8"/>
        <v>5.62</v>
      </c>
      <c r="U25" s="109">
        <v>5.2</v>
      </c>
      <c r="V25" s="109">
        <f t="shared" si="1"/>
        <v>5.2</v>
      </c>
      <c r="W25" s="110" t="s">
        <v>137</v>
      </c>
      <c r="X25" s="112">
        <v>1025</v>
      </c>
      <c r="Y25" s="112">
        <v>0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359790</v>
      </c>
      <c r="AH25" s="49">
        <f t="shared" si="9"/>
        <v>1166</v>
      </c>
      <c r="AI25" s="50">
        <f t="shared" si="2"/>
        <v>207.47330960854092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11352578</v>
      </c>
      <c r="AQ25" s="112">
        <f t="shared" si="3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4"/>
        <v>57.04225352112676</v>
      </c>
      <c r="H26" s="42" t="s">
        <v>88</v>
      </c>
      <c r="I26" s="42">
        <f t="shared" si="5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133</v>
      </c>
      <c r="P26" s="108">
        <v>141</v>
      </c>
      <c r="Q26" s="108">
        <v>21406593</v>
      </c>
      <c r="R26" s="46">
        <f t="shared" si="6"/>
        <v>5876</v>
      </c>
      <c r="S26" s="47">
        <f t="shared" si="7"/>
        <v>141.024</v>
      </c>
      <c r="T26" s="47">
        <f t="shared" si="8"/>
        <v>5.8760000000000003</v>
      </c>
      <c r="U26" s="109">
        <v>4.8</v>
      </c>
      <c r="V26" s="109">
        <f t="shared" si="1"/>
        <v>4.8</v>
      </c>
      <c r="W26" s="110" t="s">
        <v>137</v>
      </c>
      <c r="X26" s="112">
        <v>1025</v>
      </c>
      <c r="Y26" s="112">
        <v>0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360987</v>
      </c>
      <c r="AH26" s="49">
        <f t="shared" si="9"/>
        <v>1197</v>
      </c>
      <c r="AI26" s="50">
        <f t="shared" si="2"/>
        <v>203.71000680735193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11352578</v>
      </c>
      <c r="AQ26" s="112">
        <f t="shared" si="3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4"/>
        <v>57.04225352112676</v>
      </c>
      <c r="H27" s="42" t="s">
        <v>88</v>
      </c>
      <c r="I27" s="42">
        <f t="shared" si="5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133</v>
      </c>
      <c r="P27" s="108">
        <v>135</v>
      </c>
      <c r="Q27" s="108">
        <v>21412608</v>
      </c>
      <c r="R27" s="46">
        <f t="shared" si="6"/>
        <v>6015</v>
      </c>
      <c r="S27" s="47">
        <f t="shared" si="7"/>
        <v>144.36000000000001</v>
      </c>
      <c r="T27" s="47">
        <f t="shared" si="8"/>
        <v>6.0149999999999997</v>
      </c>
      <c r="U27" s="109">
        <v>4.5</v>
      </c>
      <c r="V27" s="109">
        <f t="shared" si="1"/>
        <v>4.5</v>
      </c>
      <c r="W27" s="110" t="s">
        <v>137</v>
      </c>
      <c r="X27" s="112">
        <v>1025</v>
      </c>
      <c r="Y27" s="112">
        <v>0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362163</v>
      </c>
      <c r="AH27" s="49">
        <f t="shared" si="9"/>
        <v>1176</v>
      </c>
      <c r="AI27" s="50">
        <f t="shared" si="2"/>
        <v>195.51122194513718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11352578</v>
      </c>
      <c r="AQ27" s="112">
        <f t="shared" si="3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4"/>
        <v>54.929577464788736</v>
      </c>
      <c r="H28" s="42" t="s">
        <v>88</v>
      </c>
      <c r="I28" s="42">
        <f t="shared" si="5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132</v>
      </c>
      <c r="P28" s="108">
        <v>136</v>
      </c>
      <c r="Q28" s="108">
        <v>21418342</v>
      </c>
      <c r="R28" s="46">
        <f t="shared" si="6"/>
        <v>5734</v>
      </c>
      <c r="S28" s="47">
        <f t="shared" si="7"/>
        <v>137.61600000000001</v>
      </c>
      <c r="T28" s="47">
        <f t="shared" si="8"/>
        <v>5.734</v>
      </c>
      <c r="U28" s="109">
        <v>4.0999999999999996</v>
      </c>
      <c r="V28" s="109">
        <f t="shared" si="1"/>
        <v>4.0999999999999996</v>
      </c>
      <c r="W28" s="110" t="s">
        <v>137</v>
      </c>
      <c r="X28" s="112">
        <v>1025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363334</v>
      </c>
      <c r="AH28" s="49">
        <f t="shared" si="9"/>
        <v>1171</v>
      </c>
      <c r="AI28" s="50">
        <f t="shared" si="2"/>
        <v>204.22043948378095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11352578</v>
      </c>
      <c r="AQ28" s="112">
        <f t="shared" si="3"/>
        <v>0</v>
      </c>
      <c r="AR28" s="53">
        <v>1.1599999999999999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4"/>
        <v>54.929577464788736</v>
      </c>
      <c r="H29" s="42" t="s">
        <v>88</v>
      </c>
      <c r="I29" s="42">
        <f t="shared" si="5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131</v>
      </c>
      <c r="P29" s="108">
        <v>134</v>
      </c>
      <c r="Q29" s="108">
        <v>21424043</v>
      </c>
      <c r="R29" s="46">
        <f t="shared" si="6"/>
        <v>5701</v>
      </c>
      <c r="S29" s="47">
        <f t="shared" si="7"/>
        <v>136.82400000000001</v>
      </c>
      <c r="T29" s="47">
        <f t="shared" si="8"/>
        <v>5.7009999999999996</v>
      </c>
      <c r="U29" s="109">
        <v>3.7</v>
      </c>
      <c r="V29" s="109">
        <f t="shared" si="1"/>
        <v>3.7</v>
      </c>
      <c r="W29" s="110" t="s">
        <v>137</v>
      </c>
      <c r="X29" s="112">
        <v>1026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364515</v>
      </c>
      <c r="AH29" s="49">
        <f t="shared" si="9"/>
        <v>1181</v>
      </c>
      <c r="AI29" s="50">
        <f t="shared" si="2"/>
        <v>207.15663918610772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11352578</v>
      </c>
      <c r="AQ29" s="112">
        <f t="shared" si="3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4"/>
        <v>53.521126760563384</v>
      </c>
      <c r="H30" s="42" t="s">
        <v>88</v>
      </c>
      <c r="I30" s="42">
        <f t="shared" si="5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131</v>
      </c>
      <c r="P30" s="108">
        <v>134</v>
      </c>
      <c r="Q30" s="108">
        <v>21429651</v>
      </c>
      <c r="R30" s="46">
        <f t="shared" si="6"/>
        <v>5608</v>
      </c>
      <c r="S30" s="47">
        <f t="shared" si="7"/>
        <v>134.59200000000001</v>
      </c>
      <c r="T30" s="47">
        <f t="shared" si="8"/>
        <v>5.6079999999999997</v>
      </c>
      <c r="U30" s="109">
        <v>3.4</v>
      </c>
      <c r="V30" s="109">
        <f t="shared" si="1"/>
        <v>3.4</v>
      </c>
      <c r="W30" s="110" t="s">
        <v>137</v>
      </c>
      <c r="X30" s="112">
        <v>1026</v>
      </c>
      <c r="Y30" s="112">
        <v>0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365679</v>
      </c>
      <c r="AH30" s="49">
        <f t="shared" si="9"/>
        <v>1164</v>
      </c>
      <c r="AI30" s="50">
        <f t="shared" si="2"/>
        <v>207.56062767475038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11352578</v>
      </c>
      <c r="AQ30" s="112">
        <f t="shared" si="3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5</v>
      </c>
      <c r="E31" s="41">
        <f t="shared" si="0"/>
        <v>3.5211267605633805</v>
      </c>
      <c r="F31" s="151">
        <v>83</v>
      </c>
      <c r="G31" s="41">
        <f t="shared" si="4"/>
        <v>58.450704225352112</v>
      </c>
      <c r="H31" s="42" t="s">
        <v>88</v>
      </c>
      <c r="I31" s="42">
        <f t="shared" si="5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127</v>
      </c>
      <c r="P31" s="108">
        <v>131</v>
      </c>
      <c r="Q31" s="108">
        <v>21435233</v>
      </c>
      <c r="R31" s="46">
        <f t="shared" si="6"/>
        <v>5582</v>
      </c>
      <c r="S31" s="47">
        <f t="shared" si="7"/>
        <v>133.96799999999999</v>
      </c>
      <c r="T31" s="47">
        <f t="shared" si="8"/>
        <v>5.5819999999999999</v>
      </c>
      <c r="U31" s="109">
        <v>3.2</v>
      </c>
      <c r="V31" s="109">
        <f t="shared" si="1"/>
        <v>3.2</v>
      </c>
      <c r="W31" s="110" t="s">
        <v>137</v>
      </c>
      <c r="X31" s="112">
        <v>1035</v>
      </c>
      <c r="Y31" s="112">
        <v>0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366845</v>
      </c>
      <c r="AH31" s="49">
        <f t="shared" si="9"/>
        <v>1166</v>
      </c>
      <c r="AI31" s="50">
        <f t="shared" si="2"/>
        <v>208.88570404872806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11352578</v>
      </c>
      <c r="AQ31" s="112">
        <f t="shared" si="3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6</v>
      </c>
      <c r="E32" s="41">
        <f t="shared" si="0"/>
        <v>4.2253521126760569</v>
      </c>
      <c r="F32" s="151">
        <v>83</v>
      </c>
      <c r="G32" s="41">
        <f t="shared" si="4"/>
        <v>58.450704225352112</v>
      </c>
      <c r="H32" s="42" t="s">
        <v>88</v>
      </c>
      <c r="I32" s="42">
        <f t="shared" si="5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124</v>
      </c>
      <c r="P32" s="108">
        <v>126</v>
      </c>
      <c r="Q32" s="108">
        <v>21441222</v>
      </c>
      <c r="R32" s="46">
        <f t="shared" si="6"/>
        <v>5989</v>
      </c>
      <c r="S32" s="47">
        <f t="shared" si="7"/>
        <v>143.73599999999999</v>
      </c>
      <c r="T32" s="47">
        <f t="shared" si="8"/>
        <v>5.9889999999999999</v>
      </c>
      <c r="U32" s="109">
        <v>3.1</v>
      </c>
      <c r="V32" s="109">
        <f t="shared" si="1"/>
        <v>3.1</v>
      </c>
      <c r="W32" s="110" t="s">
        <v>137</v>
      </c>
      <c r="X32" s="112">
        <v>1035</v>
      </c>
      <c r="Y32" s="112">
        <v>0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368146</v>
      </c>
      <c r="AH32" s="49">
        <f t="shared" si="9"/>
        <v>1301</v>
      </c>
      <c r="AI32" s="50">
        <f t="shared" si="2"/>
        <v>217.23159125062614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11352578</v>
      </c>
      <c r="AQ32" s="112">
        <f t="shared" si="3"/>
        <v>0</v>
      </c>
      <c r="AR32" s="53">
        <v>1.2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4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136</v>
      </c>
      <c r="P33" s="108">
        <v>116</v>
      </c>
      <c r="Q33" s="108">
        <v>21445979</v>
      </c>
      <c r="R33" s="46">
        <f t="shared" si="6"/>
        <v>4757</v>
      </c>
      <c r="S33" s="47">
        <f t="shared" si="7"/>
        <v>114.16800000000001</v>
      </c>
      <c r="T33" s="47">
        <f t="shared" si="8"/>
        <v>4.7569999999999997</v>
      </c>
      <c r="U33" s="109">
        <v>3.3</v>
      </c>
      <c r="V33" s="109">
        <f t="shared" si="1"/>
        <v>3.3</v>
      </c>
      <c r="W33" s="110" t="s">
        <v>129</v>
      </c>
      <c r="X33" s="112">
        <v>0</v>
      </c>
      <c r="Y33" s="112">
        <v>0</v>
      </c>
      <c r="Z33" s="112">
        <v>1146</v>
      </c>
      <c r="AA33" s="112">
        <v>1185</v>
      </c>
      <c r="AB33" s="112">
        <v>1146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369111</v>
      </c>
      <c r="AH33" s="49">
        <f t="shared" si="9"/>
        <v>965</v>
      </c>
      <c r="AI33" s="50">
        <f t="shared" si="2"/>
        <v>202.85894471305446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11352861</v>
      </c>
      <c r="AQ33" s="112">
        <f t="shared" si="3"/>
        <v>283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4"/>
        <v>58.450704225352112</v>
      </c>
      <c r="H34" s="42" t="s">
        <v>88</v>
      </c>
      <c r="I34" s="42">
        <f t="shared" si="5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135</v>
      </c>
      <c r="P34" s="108">
        <v>112</v>
      </c>
      <c r="Q34" s="108">
        <v>21450667</v>
      </c>
      <c r="R34" s="46">
        <f t="shared" si="6"/>
        <v>4688</v>
      </c>
      <c r="S34" s="47">
        <f t="shared" si="7"/>
        <v>112.512</v>
      </c>
      <c r="T34" s="47">
        <f t="shared" si="8"/>
        <v>4.6879999999999997</v>
      </c>
      <c r="U34" s="109">
        <v>4.2</v>
      </c>
      <c r="V34" s="109">
        <f t="shared" si="1"/>
        <v>4.2</v>
      </c>
      <c r="W34" s="110" t="s">
        <v>129</v>
      </c>
      <c r="X34" s="112">
        <v>0</v>
      </c>
      <c r="Y34" s="112">
        <v>0</v>
      </c>
      <c r="Z34" s="112">
        <v>1147</v>
      </c>
      <c r="AA34" s="112">
        <v>1185</v>
      </c>
      <c r="AB34" s="112">
        <v>1147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370104</v>
      </c>
      <c r="AH34" s="49">
        <f t="shared" si="9"/>
        <v>993</v>
      </c>
      <c r="AI34" s="50">
        <f t="shared" si="2"/>
        <v>211.81740614334473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11353599</v>
      </c>
      <c r="AQ34" s="112">
        <f t="shared" si="3"/>
        <v>738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131525</v>
      </c>
      <c r="S35" s="65">
        <f>AVERAGE(S11:S34)</f>
        <v>131.52500000000001</v>
      </c>
      <c r="T35" s="65">
        <f>SUM(T11:T34)</f>
        <v>131.52500000000001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26664</v>
      </c>
      <c r="AH35" s="67">
        <f>SUM(AH11:AH34)</f>
        <v>26664</v>
      </c>
      <c r="AI35" s="68">
        <f>$AH$35/$T35</f>
        <v>202.72951910283214</v>
      </c>
      <c r="AJ35" s="89"/>
      <c r="AK35" s="89"/>
      <c r="AL35" s="89"/>
      <c r="AM35" s="89"/>
      <c r="AN35" s="89"/>
      <c r="AO35" s="69"/>
      <c r="AP35" s="70">
        <f>AP34-AP10</f>
        <v>3741</v>
      </c>
      <c r="AQ35" s="71">
        <f>SUM(AQ11:AQ34)</f>
        <v>3741</v>
      </c>
      <c r="AR35" s="72">
        <f>AVERAGE(AR11:AR34)</f>
        <v>1.1716666666666666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2:51" x14ac:dyDescent="0.25">
      <c r="B42" s="148" t="s">
        <v>133</v>
      </c>
      <c r="C42" s="121"/>
      <c r="D42" s="122"/>
      <c r="E42" s="121"/>
      <c r="F42" s="121"/>
      <c r="G42" s="121"/>
      <c r="H42" s="121"/>
      <c r="I42" s="121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24"/>
      <c r="V42" s="79"/>
      <c r="W42" s="99"/>
      <c r="X42" s="99"/>
      <c r="Y42" s="99"/>
      <c r="Z42" s="80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2:51" x14ac:dyDescent="0.25">
      <c r="B43" s="146" t="s">
        <v>134</v>
      </c>
      <c r="C43" s="121"/>
      <c r="D43" s="122"/>
      <c r="E43" s="121"/>
      <c r="F43" s="121"/>
      <c r="G43" s="121"/>
      <c r="H43" s="121"/>
      <c r="I43" s="121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4"/>
      <c r="U43" s="124"/>
      <c r="V43" s="79"/>
      <c r="W43" s="99"/>
      <c r="X43" s="99"/>
      <c r="Y43" s="99"/>
      <c r="Z43" s="80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2:51" x14ac:dyDescent="0.25">
      <c r="B44" s="82" t="s">
        <v>204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8"/>
      <c r="D45" s="129"/>
      <c r="E45" s="128"/>
      <c r="F45" s="128"/>
      <c r="G45" s="128"/>
      <c r="H45" s="128"/>
      <c r="I45" s="128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6" t="s">
        <v>140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4" t="s">
        <v>197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205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144"/>
      <c r="D49" s="200"/>
      <c r="E49" s="144"/>
      <c r="F49" s="144"/>
      <c r="G49" s="106"/>
      <c r="H49" s="106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144"/>
      <c r="D50" s="200"/>
      <c r="E50" s="144"/>
      <c r="F50" s="144"/>
      <c r="G50" s="106"/>
      <c r="H50" s="106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143</v>
      </c>
      <c r="C51" s="144"/>
      <c r="D51" s="200"/>
      <c r="E51" s="144"/>
      <c r="F51" s="144"/>
      <c r="G51" s="106"/>
      <c r="H51" s="106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A52" s="99"/>
      <c r="B52" s="146" t="s">
        <v>144</v>
      </c>
      <c r="C52" s="144"/>
      <c r="D52" s="200"/>
      <c r="E52" s="144"/>
      <c r="F52" s="144"/>
      <c r="G52" s="106"/>
      <c r="H52" s="106"/>
      <c r="I52" s="102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17"/>
      <c r="U52" s="119"/>
      <c r="V52" s="79"/>
      <c r="AS52" s="95"/>
      <c r="AT52" s="95"/>
      <c r="AU52" s="95"/>
      <c r="AV52" s="95"/>
      <c r="AW52" s="95"/>
      <c r="AX52" s="95"/>
      <c r="AY52" s="95"/>
    </row>
    <row r="53" spans="1:51" x14ac:dyDescent="0.25">
      <c r="A53" s="99"/>
      <c r="B53" s="144" t="s">
        <v>145</v>
      </c>
      <c r="C53" s="145"/>
      <c r="D53" s="114"/>
      <c r="E53" s="145"/>
      <c r="F53" s="145"/>
      <c r="G53" s="102"/>
      <c r="H53" s="102"/>
      <c r="I53" s="102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17"/>
      <c r="U53" s="119"/>
      <c r="V53" s="79"/>
      <c r="AS53" s="95"/>
      <c r="AT53" s="95"/>
      <c r="AU53" s="95"/>
      <c r="AV53" s="95"/>
      <c r="AW53" s="95"/>
      <c r="AX53" s="95"/>
      <c r="AY53" s="95"/>
    </row>
    <row r="54" spans="1:51" x14ac:dyDescent="0.25">
      <c r="A54" s="99"/>
      <c r="B54" s="146" t="s">
        <v>146</v>
      </c>
      <c r="C54" s="145"/>
      <c r="D54" s="114"/>
      <c r="E54" s="145"/>
      <c r="F54" s="145"/>
      <c r="G54" s="102"/>
      <c r="H54" s="102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 t="s">
        <v>147</v>
      </c>
      <c r="C55" s="145"/>
      <c r="D55" s="114"/>
      <c r="E55" s="145"/>
      <c r="F55" s="145"/>
      <c r="G55" s="102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146"/>
      <c r="C56" s="145"/>
      <c r="D56" s="114"/>
      <c r="E56" s="145"/>
      <c r="F56" s="145"/>
      <c r="G56" s="102"/>
      <c r="H56" s="102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146"/>
      <c r="C57" s="145"/>
      <c r="D57" s="114"/>
      <c r="E57" s="145"/>
      <c r="F57" s="145"/>
      <c r="G57" s="102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146"/>
      <c r="C58" s="145"/>
      <c r="D58" s="114"/>
      <c r="E58" s="145"/>
      <c r="F58" s="145"/>
      <c r="G58" s="102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46"/>
      <c r="C59" s="145"/>
      <c r="D59" s="114"/>
      <c r="E59" s="145"/>
      <c r="F59" s="145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46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5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5"/>
      <c r="U66" s="7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97"/>
      <c r="Q75" s="97"/>
      <c r="R75" s="97"/>
      <c r="S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Q77" s="97"/>
      <c r="R77" s="97"/>
      <c r="S77" s="97"/>
      <c r="T77" s="97"/>
      <c r="U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T78" s="97"/>
      <c r="U78" s="97"/>
      <c r="AS78" s="95"/>
      <c r="AT78" s="95"/>
      <c r="AU78" s="95"/>
      <c r="AV78" s="95"/>
      <c r="AW78" s="95"/>
      <c r="AX78" s="95"/>
      <c r="AY78" s="95"/>
    </row>
    <row r="90" spans="45:51" x14ac:dyDescent="0.25">
      <c r="AS90" s="95"/>
      <c r="AT90" s="95"/>
      <c r="AU90" s="95"/>
      <c r="AV90" s="95"/>
      <c r="AW90" s="95"/>
      <c r="AX90" s="95"/>
      <c r="AY90" s="95"/>
    </row>
  </sheetData>
  <protectedRanges>
    <protectedRange sqref="S52:T66" name="Range2_12_5_1_1"/>
    <protectedRange sqref="L10 AD8 AF8 AJ8:AR8 AF10 L24:N31 N32:N34 R11:T34 E11:E34 AC11:AF34 G11:G34 N10:N23" name="Range1_16_3_1_1"/>
    <protectedRange sqref="L16:M23" name="Range1_1_1_1_10_1_1_1"/>
    <protectedRange sqref="L32:M34" name="Range1_1_10_1_1_1"/>
    <protectedRange sqref="K16:K34 I16:J24 I25:I34 J25 I11:I15 K11:L15" name="Range1_1_2_1_10_2_1_1"/>
    <protectedRange sqref="M11:M15" name="Range1_2_1_2_1_10_1_1_1"/>
    <protectedRange sqref="AS16:AS34" name="Range1_1_1_1"/>
    <protectedRange sqref="H11:H34" name="Range1_1_1_1_1_1_1"/>
    <protectedRange sqref="Z42:Z51" name="Range2_2_1_10_1_1_1_2"/>
    <protectedRange sqref="N52:R66" name="Range2_12_1_6_1_1"/>
    <protectedRange sqref="L52:M66" name="Range2_2_12_1_7_1_1"/>
    <protectedRange sqref="AS11:AS15" name="Range1_4_1_1_1_1"/>
    <protectedRange sqref="J26:J34 J11:J15" name="Range1_1_2_1_10_1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X11:AB34 V11:V34" name="Range1_16_3_1_1_3"/>
    <protectedRange sqref="AR11 AR25:AR34" name="Range1_16_3_1_1_5"/>
    <protectedRange sqref="L6 D6 D8 O8:U8" name="Range1_16_3_1_1_7"/>
    <protectedRange sqref="J52:K66" name="Range2_2_12_1_4_1_1_1_1_1_1_1_1_1_1_1_1_1_1_1"/>
    <protectedRange sqref="I52:I66" name="Range2_2_12_1_7_1_1_2_2_1_2"/>
    <protectedRange sqref="F52:H66" name="Range2_2_12_1_3_1_2_1_1_1_1_2_1_1_1_1_1_1_1_1_1_1_1"/>
    <protectedRange sqref="E52:E66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7:U47 F48:G51" name="Range2_12_5_1_1_1_2_2_1_1_1_1_1_1_1_1_1_1_1_2_1_1_1_2_1_1_1_1_1_1_1_1_1_1_1_1_1_1_1_1_2_1_1_1_1_1_1_1_1_1_2_1_1_3_1_1_1_3_1_1_1_1_1_1_1_1_1_1_1_1_1_1_1_1_1_1_1_1_1_1_2_1_1_1_1_1_1_1_1_1_1_1_2_2_1_2_1_1_1_1_1_1_1_1_1_1_1_1_1"/>
    <protectedRange sqref="S42:T46" name="Range2_12_5_1_1_2_1_1_1_2_1_1_1_1_1_1_1_1_1_1_1_1_1"/>
    <protectedRange sqref="N42:R46" name="Range2_12_1_6_1_1_2_1_1_1_2_1_1_1_1_1_1_1_1_1_1_1_1_1"/>
    <protectedRange sqref="L42:M46" name="Range2_2_12_1_7_1_1_3_1_1_1_2_1_1_1_1_1_1_1_1_1_1_1_1_1"/>
    <protectedRange sqref="J42:K46" name="Range2_2_12_1_4_1_1_1_1_1_1_1_1_1_1_1_1_1_1_1_2_1_1_1_2_1_1_1_1_1_1_1_1_1_1_1_1_1"/>
    <protectedRange sqref="I42:I44 I46" name="Range2_2_12_1_7_1_1_2_2_1_2_2_1_1_1_2_1_1_1_1_1_1_1_1_1_1_1_1_1"/>
    <protectedRange sqref="G42:H44 G46:H46" name="Range2_2_12_1_3_1_2_1_1_1_1_2_1_1_1_1_1_1_1_1_1_1_1_2_1_1_1_2_1_1_1_1_1_1_1_1_1_1_1_1_1"/>
    <protectedRange sqref="F42:F44 F46" name="Range2_2_12_1_3_1_2_1_1_1_1_2_1_1_1_1_1_1_1_1_1_1_1_2_2_1_1_2_1_1_1_1_1_1_1_1_1_1_1_1_1"/>
    <protectedRange sqref="E42:E44 E46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AG10" name="Range1_16_3_1_1_1_1_1_3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66" priority="1" operator="containsText" text="N/A">
      <formula>NOT(ISERROR(SEARCH("N/A",X11)))</formula>
    </cfRule>
    <cfRule type="cellIs" dxfId="265" priority="15" operator="equal">
      <formula>0</formula>
    </cfRule>
  </conditionalFormatting>
  <conditionalFormatting sqref="X11:AE34">
    <cfRule type="cellIs" dxfId="264" priority="14" operator="greaterThanOrEqual">
      <formula>1185</formula>
    </cfRule>
  </conditionalFormatting>
  <conditionalFormatting sqref="X11:AE34">
    <cfRule type="cellIs" dxfId="263" priority="13" operator="between">
      <formula>0.1</formula>
      <formula>1184</formula>
    </cfRule>
  </conditionalFormatting>
  <conditionalFormatting sqref="X8 AJ11:AQ34">
    <cfRule type="cellIs" dxfId="262" priority="12" operator="equal">
      <formula>0</formula>
    </cfRule>
  </conditionalFormatting>
  <conditionalFormatting sqref="X8 AJ11:AQ34">
    <cfRule type="cellIs" dxfId="261" priority="11" operator="greaterThan">
      <formula>1179</formula>
    </cfRule>
  </conditionalFormatting>
  <conditionalFormatting sqref="X8 AJ11:AQ34">
    <cfRule type="cellIs" dxfId="260" priority="10" operator="greaterThan">
      <formula>99</formula>
    </cfRule>
  </conditionalFormatting>
  <conditionalFormatting sqref="X8 AJ11:AQ34">
    <cfRule type="cellIs" dxfId="259" priority="9" operator="greaterThan">
      <formula>0.99</formula>
    </cfRule>
  </conditionalFormatting>
  <conditionalFormatting sqref="AB8">
    <cfRule type="cellIs" dxfId="258" priority="8" operator="equal">
      <formula>0</formula>
    </cfRule>
  </conditionalFormatting>
  <conditionalFormatting sqref="AB8">
    <cfRule type="cellIs" dxfId="257" priority="7" operator="greaterThan">
      <formula>1179</formula>
    </cfRule>
  </conditionalFormatting>
  <conditionalFormatting sqref="AB8">
    <cfRule type="cellIs" dxfId="256" priority="6" operator="greaterThan">
      <formula>99</formula>
    </cfRule>
  </conditionalFormatting>
  <conditionalFormatting sqref="AB8">
    <cfRule type="cellIs" dxfId="255" priority="5" operator="greaterThan">
      <formula>0.99</formula>
    </cfRule>
  </conditionalFormatting>
  <conditionalFormatting sqref="AI11:AI34">
    <cfRule type="cellIs" dxfId="254" priority="4" operator="greaterThan">
      <formula>$AI$8</formula>
    </cfRule>
  </conditionalFormatting>
  <conditionalFormatting sqref="AH11:AH34">
    <cfRule type="cellIs" dxfId="253" priority="2" operator="greaterThan">
      <formula>$AH$8</formula>
    </cfRule>
    <cfRule type="cellIs" dxfId="252" priority="3" operator="greaterThan">
      <formula>$AH$8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$AY$10:$AY$39</formula1>
    </dataValidation>
    <dataValidation type="list" allowBlank="1" showInputMessage="1" showErrorMessage="1" sqref="H11:H34">
      <formula1>$AV$10:$AV$19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topLeftCell="A49" zoomScale="90" zoomScaleNormal="90" workbookViewId="0">
      <selection activeCell="B47" sqref="B47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125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165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125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21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18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18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42659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23706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22" t="s">
        <v>51</v>
      </c>
      <c r="V9" s="222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20" t="s">
        <v>55</v>
      </c>
      <c r="AG9" s="220" t="s">
        <v>56</v>
      </c>
      <c r="AH9" s="259" t="s">
        <v>57</v>
      </c>
      <c r="AI9" s="274" t="s">
        <v>58</v>
      </c>
      <c r="AJ9" s="222" t="s">
        <v>59</v>
      </c>
      <c r="AK9" s="222" t="s">
        <v>60</v>
      </c>
      <c r="AL9" s="222" t="s">
        <v>61</v>
      </c>
      <c r="AM9" s="222" t="s">
        <v>62</v>
      </c>
      <c r="AN9" s="222" t="s">
        <v>63</v>
      </c>
      <c r="AO9" s="222" t="s">
        <v>64</v>
      </c>
      <c r="AP9" s="222" t="s">
        <v>65</v>
      </c>
      <c r="AQ9" s="276" t="s">
        <v>66</v>
      </c>
      <c r="AR9" s="222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22" t="s">
        <v>72</v>
      </c>
      <c r="C10" s="222" t="s">
        <v>73</v>
      </c>
      <c r="D10" s="222" t="s">
        <v>74</v>
      </c>
      <c r="E10" s="222" t="s">
        <v>75</v>
      </c>
      <c r="F10" s="222" t="s">
        <v>74</v>
      </c>
      <c r="G10" s="222" t="s">
        <v>75</v>
      </c>
      <c r="H10" s="285"/>
      <c r="I10" s="222" t="s">
        <v>75</v>
      </c>
      <c r="J10" s="222" t="s">
        <v>75</v>
      </c>
      <c r="K10" s="222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15'!Q34</f>
        <v>21450667</v>
      </c>
      <c r="R10" s="267"/>
      <c r="S10" s="268"/>
      <c r="T10" s="269"/>
      <c r="U10" s="222" t="s">
        <v>75</v>
      </c>
      <c r="V10" s="222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20"/>
      <c r="AG10" s="116">
        <f>'OCT 15'!AG34</f>
        <v>370104</v>
      </c>
      <c r="AH10" s="259"/>
      <c r="AI10" s="275"/>
      <c r="AJ10" s="222" t="s">
        <v>84</v>
      </c>
      <c r="AK10" s="222" t="s">
        <v>84</v>
      </c>
      <c r="AL10" s="222" t="s">
        <v>84</v>
      </c>
      <c r="AM10" s="222" t="s">
        <v>84</v>
      </c>
      <c r="AN10" s="222" t="s">
        <v>84</v>
      </c>
      <c r="AO10" s="222" t="s">
        <v>84</v>
      </c>
      <c r="AP10" s="116">
        <f>'OCT 15'!AP34</f>
        <v>11353599</v>
      </c>
      <c r="AQ10" s="277"/>
      <c r="AR10" s="219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5</v>
      </c>
      <c r="E11" s="41">
        <f t="shared" ref="E11:E34" si="0">D11/1.42</f>
        <v>3.5211267605633805</v>
      </c>
      <c r="F11" s="151">
        <v>62</v>
      </c>
      <c r="G11" s="41">
        <f>F11/1.42</f>
        <v>43.661971830985919</v>
      </c>
      <c r="H11" s="42" t="s">
        <v>88</v>
      </c>
      <c r="I11" s="42">
        <f>J11-(2/1.42)</f>
        <v>38.732394366197184</v>
      </c>
      <c r="J11" s="43">
        <f>(F11-5)/1.42</f>
        <v>40.140845070422536</v>
      </c>
      <c r="K11" s="42">
        <f>J11+(6/1.42)</f>
        <v>44.366197183098592</v>
      </c>
      <c r="L11" s="44">
        <v>14</v>
      </c>
      <c r="M11" s="45" t="s">
        <v>89</v>
      </c>
      <c r="N11" s="45">
        <v>11.4</v>
      </c>
      <c r="O11" s="108">
        <v>128</v>
      </c>
      <c r="P11" s="108">
        <v>107</v>
      </c>
      <c r="Q11" s="108">
        <v>21455208</v>
      </c>
      <c r="R11" s="46">
        <f>IF(ISBLANK(Q11),"-",Q11-Q10)</f>
        <v>4541</v>
      </c>
      <c r="S11" s="47">
        <f>R11*24/1000</f>
        <v>108.98399999999999</v>
      </c>
      <c r="T11" s="47">
        <f>R11/1000</f>
        <v>4.5410000000000004</v>
      </c>
      <c r="U11" s="109">
        <v>4.8</v>
      </c>
      <c r="V11" s="109">
        <f t="shared" ref="V11:V34" si="1">U11</f>
        <v>4.8</v>
      </c>
      <c r="W11" s="110" t="s">
        <v>129</v>
      </c>
      <c r="X11" s="112">
        <v>0</v>
      </c>
      <c r="Y11" s="112">
        <v>0</v>
      </c>
      <c r="Z11" s="112">
        <v>1116</v>
      </c>
      <c r="AA11" s="112">
        <v>1185</v>
      </c>
      <c r="AB11" s="112">
        <v>1116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371056</v>
      </c>
      <c r="AH11" s="49">
        <f>IF(ISBLANK(AG11),"-",AG11-AG10)</f>
        <v>952</v>
      </c>
      <c r="AI11" s="50">
        <f t="shared" ref="AI11:AI34" si="2">AH11/T11</f>
        <v>209.64545254349261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11354299</v>
      </c>
      <c r="AQ11" s="112">
        <f t="shared" ref="AQ11:AQ34" si="3">AP11-AP10</f>
        <v>700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5</v>
      </c>
      <c r="E12" s="41">
        <f t="shared" si="0"/>
        <v>3.5211267605633805</v>
      </c>
      <c r="F12" s="151">
        <v>70</v>
      </c>
      <c r="G12" s="41">
        <f t="shared" ref="G12:G34" si="4">F12/1.42</f>
        <v>49.295774647887328</v>
      </c>
      <c r="H12" s="42" t="s">
        <v>88</v>
      </c>
      <c r="I12" s="42">
        <f t="shared" ref="I12:I34" si="5">J12-(2/1.42)</f>
        <v>44.366197183098592</v>
      </c>
      <c r="J12" s="43">
        <f>(F12-5)/1.42</f>
        <v>45.774647887323944</v>
      </c>
      <c r="K12" s="42">
        <f>J12+(6/1.42)</f>
        <v>50</v>
      </c>
      <c r="L12" s="44">
        <v>14</v>
      </c>
      <c r="M12" s="45" t="s">
        <v>89</v>
      </c>
      <c r="N12" s="45">
        <v>11.2</v>
      </c>
      <c r="O12" s="108">
        <v>130</v>
      </c>
      <c r="P12" s="108">
        <v>106</v>
      </c>
      <c r="Q12" s="108">
        <v>21459756</v>
      </c>
      <c r="R12" s="46">
        <f t="shared" ref="R12:R34" si="6">IF(ISBLANK(Q12),"-",Q12-Q11)</f>
        <v>4548</v>
      </c>
      <c r="S12" s="47">
        <f t="shared" ref="S12:S34" si="7">R12*24/1000</f>
        <v>109.152</v>
      </c>
      <c r="T12" s="47">
        <f t="shared" ref="T12:T34" si="8">R12/1000</f>
        <v>4.548</v>
      </c>
      <c r="U12" s="109">
        <v>5.8</v>
      </c>
      <c r="V12" s="109">
        <f t="shared" si="1"/>
        <v>5.8</v>
      </c>
      <c r="W12" s="110" t="s">
        <v>129</v>
      </c>
      <c r="X12" s="112">
        <v>0</v>
      </c>
      <c r="Y12" s="112">
        <v>0</v>
      </c>
      <c r="Z12" s="112">
        <v>1116</v>
      </c>
      <c r="AA12" s="112">
        <v>1185</v>
      </c>
      <c r="AB12" s="112">
        <v>1116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372006</v>
      </c>
      <c r="AH12" s="49">
        <f>IF(ISBLANK(AG12),"-",AG12-AG11)</f>
        <v>950</v>
      </c>
      <c r="AI12" s="50">
        <f t="shared" si="2"/>
        <v>208.8830255057168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11355099</v>
      </c>
      <c r="AQ12" s="112">
        <f t="shared" si="3"/>
        <v>800</v>
      </c>
      <c r="AR12" s="115">
        <v>1.1399999999999999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5</v>
      </c>
      <c r="E13" s="41">
        <f t="shared" si="0"/>
        <v>3.5211267605633805</v>
      </c>
      <c r="F13" s="151">
        <v>66</v>
      </c>
      <c r="G13" s="41">
        <f t="shared" si="4"/>
        <v>46.478873239436624</v>
      </c>
      <c r="H13" s="42" t="s">
        <v>88</v>
      </c>
      <c r="I13" s="42">
        <f t="shared" si="5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08">
        <v>141</v>
      </c>
      <c r="P13" s="108">
        <v>106</v>
      </c>
      <c r="Q13" s="108">
        <v>21464305</v>
      </c>
      <c r="R13" s="46">
        <f>IF(ISBLANK(Q13),"-",Q13-Q12)</f>
        <v>4549</v>
      </c>
      <c r="S13" s="47">
        <f t="shared" si="7"/>
        <v>109.176</v>
      </c>
      <c r="T13" s="47">
        <f t="shared" si="8"/>
        <v>4.5490000000000004</v>
      </c>
      <c r="U13" s="109">
        <v>7.7</v>
      </c>
      <c r="V13" s="109">
        <f t="shared" si="1"/>
        <v>7.7</v>
      </c>
      <c r="W13" s="110" t="s">
        <v>129</v>
      </c>
      <c r="X13" s="112">
        <v>0</v>
      </c>
      <c r="Y13" s="112">
        <v>0</v>
      </c>
      <c r="Z13" s="112">
        <v>1117</v>
      </c>
      <c r="AA13" s="112">
        <v>1185</v>
      </c>
      <c r="AB13" s="112">
        <v>1116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372954</v>
      </c>
      <c r="AH13" s="49">
        <f>IF(ISBLANK(AG13),"-",AG13-AG12)</f>
        <v>948</v>
      </c>
      <c r="AI13" s="50">
        <f t="shared" si="2"/>
        <v>208.39744998900855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11356006</v>
      </c>
      <c r="AQ13" s="112">
        <f>AP13-AP12</f>
        <v>907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6</v>
      </c>
      <c r="E14" s="41">
        <f t="shared" si="0"/>
        <v>4.2253521126760569</v>
      </c>
      <c r="F14" s="151">
        <v>65</v>
      </c>
      <c r="G14" s="41">
        <f t="shared" si="4"/>
        <v>45.774647887323944</v>
      </c>
      <c r="H14" s="42" t="s">
        <v>88</v>
      </c>
      <c r="I14" s="42">
        <f t="shared" si="5"/>
        <v>40.845070422535215</v>
      </c>
      <c r="J14" s="43">
        <f>(F14-5)/1.42</f>
        <v>42.253521126760567</v>
      </c>
      <c r="K14" s="42">
        <f>J14+(6/1.42)</f>
        <v>46.478873239436624</v>
      </c>
      <c r="L14" s="44">
        <v>14</v>
      </c>
      <c r="M14" s="45" t="s">
        <v>89</v>
      </c>
      <c r="N14" s="45">
        <v>12.8</v>
      </c>
      <c r="O14" s="108">
        <v>116</v>
      </c>
      <c r="P14" s="108">
        <v>110</v>
      </c>
      <c r="Q14" s="108">
        <v>21468565</v>
      </c>
      <c r="R14" s="46">
        <f t="shared" si="6"/>
        <v>4260</v>
      </c>
      <c r="S14" s="47">
        <f t="shared" si="7"/>
        <v>102.24</v>
      </c>
      <c r="T14" s="47">
        <f t="shared" si="8"/>
        <v>4.26</v>
      </c>
      <c r="U14" s="109">
        <v>9.5</v>
      </c>
      <c r="V14" s="109">
        <f t="shared" si="1"/>
        <v>9.5</v>
      </c>
      <c r="W14" s="110" t="s">
        <v>129</v>
      </c>
      <c r="X14" s="112">
        <v>0</v>
      </c>
      <c r="Y14" s="112">
        <v>0</v>
      </c>
      <c r="Z14" s="112">
        <v>1076</v>
      </c>
      <c r="AA14" s="112">
        <v>1185</v>
      </c>
      <c r="AB14" s="112">
        <v>1077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373914</v>
      </c>
      <c r="AH14" s="49">
        <f t="shared" ref="AH14:AH34" si="9">IF(ISBLANK(AG14),"-",AG14-AG13)</f>
        <v>960</v>
      </c>
      <c r="AI14" s="50">
        <f t="shared" si="2"/>
        <v>225.35211267605635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11356347</v>
      </c>
      <c r="AQ14" s="112">
        <f t="shared" si="3"/>
        <v>341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165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4"/>
        <v>58.450704225352112</v>
      </c>
      <c r="H15" s="42" t="s">
        <v>88</v>
      </c>
      <c r="I15" s="42">
        <f t="shared" si="5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116</v>
      </c>
      <c r="P15" s="108">
        <v>107</v>
      </c>
      <c r="Q15" s="108">
        <v>21472829</v>
      </c>
      <c r="R15" s="46">
        <f t="shared" si="6"/>
        <v>4264</v>
      </c>
      <c r="S15" s="47">
        <f t="shared" si="7"/>
        <v>102.336</v>
      </c>
      <c r="T15" s="47">
        <f t="shared" si="8"/>
        <v>4.2640000000000002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1077</v>
      </c>
      <c r="AA15" s="112">
        <v>1185</v>
      </c>
      <c r="AB15" s="112">
        <v>1077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374868</v>
      </c>
      <c r="AH15" s="49">
        <f t="shared" si="9"/>
        <v>954</v>
      </c>
      <c r="AI15" s="50">
        <f t="shared" si="2"/>
        <v>223.73358348968105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11356347</v>
      </c>
      <c r="AQ15" s="112">
        <f t="shared" si="3"/>
        <v>0</v>
      </c>
      <c r="AR15" s="51"/>
      <c r="AS15" s="52" t="s">
        <v>113</v>
      </c>
      <c r="AV15" s="39" t="s">
        <v>98</v>
      </c>
      <c r="AW15" s="39" t="s">
        <v>99</v>
      </c>
      <c r="AY15" s="95"/>
    </row>
    <row r="16" spans="2:51" x14ac:dyDescent="0.25">
      <c r="B16" s="40">
        <v>2.2083333333333299</v>
      </c>
      <c r="C16" s="40">
        <v>0.25</v>
      </c>
      <c r="D16" s="107">
        <v>10</v>
      </c>
      <c r="E16" s="41">
        <f t="shared" si="0"/>
        <v>7.042253521126761</v>
      </c>
      <c r="F16" s="151">
        <v>83</v>
      </c>
      <c r="G16" s="41">
        <f t="shared" si="4"/>
        <v>58.450704225352112</v>
      </c>
      <c r="H16" s="42" t="s">
        <v>88</v>
      </c>
      <c r="I16" s="42">
        <f t="shared" si="5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127</v>
      </c>
      <c r="P16" s="108">
        <v>121</v>
      </c>
      <c r="Q16" s="108">
        <v>21477986</v>
      </c>
      <c r="R16" s="46">
        <f t="shared" si="6"/>
        <v>5157</v>
      </c>
      <c r="S16" s="47">
        <f t="shared" si="7"/>
        <v>123.768</v>
      </c>
      <c r="T16" s="47">
        <f t="shared" si="8"/>
        <v>5.157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1076</v>
      </c>
      <c r="AA16" s="112">
        <v>1185</v>
      </c>
      <c r="AB16" s="112">
        <v>1076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375788</v>
      </c>
      <c r="AH16" s="49">
        <f t="shared" si="9"/>
        <v>920</v>
      </c>
      <c r="AI16" s="50">
        <f t="shared" si="2"/>
        <v>178.39829358153966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11356347</v>
      </c>
      <c r="AQ16" s="112">
        <f t="shared" si="3"/>
        <v>0</v>
      </c>
      <c r="AR16" s="53">
        <v>1.06</v>
      </c>
      <c r="AS16" s="52" t="s">
        <v>101</v>
      </c>
      <c r="AV16" s="39" t="s">
        <v>102</v>
      </c>
      <c r="AW16" s="39" t="s">
        <v>103</v>
      </c>
      <c r="AY16" s="95"/>
    </row>
    <row r="17" spans="1:51" x14ac:dyDescent="0.25">
      <c r="B17" s="40">
        <v>2.25</v>
      </c>
      <c r="C17" s="40">
        <v>0.29166666666666702</v>
      </c>
      <c r="D17" s="107">
        <v>10</v>
      </c>
      <c r="E17" s="41">
        <f t="shared" si="0"/>
        <v>7.042253521126761</v>
      </c>
      <c r="F17" s="151">
        <v>83</v>
      </c>
      <c r="G17" s="41">
        <f t="shared" si="4"/>
        <v>58.450704225352112</v>
      </c>
      <c r="H17" s="42" t="s">
        <v>88</v>
      </c>
      <c r="I17" s="42">
        <f t="shared" si="5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136</v>
      </c>
      <c r="P17" s="108">
        <v>124</v>
      </c>
      <c r="Q17" s="108">
        <v>21483434</v>
      </c>
      <c r="R17" s="46">
        <f t="shared" si="6"/>
        <v>5448</v>
      </c>
      <c r="S17" s="47">
        <f t="shared" si="7"/>
        <v>130.75200000000001</v>
      </c>
      <c r="T17" s="47">
        <f t="shared" si="8"/>
        <v>5.4480000000000004</v>
      </c>
      <c r="U17" s="109">
        <v>9.5</v>
      </c>
      <c r="V17" s="109">
        <f t="shared" si="1"/>
        <v>9.5</v>
      </c>
      <c r="W17" s="110" t="s">
        <v>129</v>
      </c>
      <c r="X17" s="112">
        <v>0</v>
      </c>
      <c r="Y17" s="112">
        <v>0</v>
      </c>
      <c r="Z17" s="112">
        <v>1056</v>
      </c>
      <c r="AA17" s="112">
        <v>1185</v>
      </c>
      <c r="AB17" s="112">
        <v>1056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376730</v>
      </c>
      <c r="AH17" s="49">
        <f t="shared" si="9"/>
        <v>942</v>
      </c>
      <c r="AI17" s="50">
        <f t="shared" si="2"/>
        <v>172.90748898678413</v>
      </c>
      <c r="AJ17" s="96">
        <v>0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11356347</v>
      </c>
      <c r="AQ17" s="112">
        <f t="shared" si="3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8"/>
    </row>
    <row r="18" spans="1:51" ht="15.75" customHeight="1" x14ac:dyDescent="0.25">
      <c r="B18" s="40">
        <v>2.2916666666666701</v>
      </c>
      <c r="C18" s="40">
        <v>0.33333333333333298</v>
      </c>
      <c r="D18" s="107">
        <v>11</v>
      </c>
      <c r="E18" s="41">
        <f t="shared" si="0"/>
        <v>7.746478873239437</v>
      </c>
      <c r="F18" s="151">
        <v>83</v>
      </c>
      <c r="G18" s="41">
        <f t="shared" si="4"/>
        <v>58.450704225352112</v>
      </c>
      <c r="H18" s="42" t="s">
        <v>88</v>
      </c>
      <c r="I18" s="42">
        <f t="shared" si="5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140</v>
      </c>
      <c r="P18" s="108">
        <v>137</v>
      </c>
      <c r="Q18" s="108">
        <v>21488888</v>
      </c>
      <c r="R18" s="46">
        <f t="shared" si="6"/>
        <v>5454</v>
      </c>
      <c r="S18" s="47">
        <f t="shared" si="7"/>
        <v>130.89599999999999</v>
      </c>
      <c r="T18" s="47">
        <f t="shared" si="8"/>
        <v>5.4539999999999997</v>
      </c>
      <c r="U18" s="109">
        <v>9.5</v>
      </c>
      <c r="V18" s="109">
        <f t="shared" si="1"/>
        <v>9.5</v>
      </c>
      <c r="W18" s="110" t="s">
        <v>129</v>
      </c>
      <c r="X18" s="112">
        <v>0</v>
      </c>
      <c r="Y18" s="112">
        <v>0</v>
      </c>
      <c r="Z18" s="112">
        <v>1157</v>
      </c>
      <c r="AA18" s="112">
        <v>1185</v>
      </c>
      <c r="AB18" s="112">
        <v>1157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377666</v>
      </c>
      <c r="AH18" s="49">
        <f t="shared" si="9"/>
        <v>936</v>
      </c>
      <c r="AI18" s="50">
        <f t="shared" si="2"/>
        <v>171.61716171617164</v>
      </c>
      <c r="AJ18" s="96">
        <v>0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11356347</v>
      </c>
      <c r="AQ18" s="112">
        <f t="shared" si="3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10</v>
      </c>
      <c r="E19" s="41">
        <f t="shared" si="0"/>
        <v>7.042253521126761</v>
      </c>
      <c r="F19" s="151">
        <v>83</v>
      </c>
      <c r="G19" s="41">
        <f t="shared" si="4"/>
        <v>58.450704225352112</v>
      </c>
      <c r="H19" s="42" t="s">
        <v>88</v>
      </c>
      <c r="I19" s="42">
        <f t="shared" si="5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140</v>
      </c>
      <c r="P19" s="108">
        <v>138</v>
      </c>
      <c r="Q19" s="108">
        <v>21495118</v>
      </c>
      <c r="R19" s="46">
        <f t="shared" si="6"/>
        <v>6230</v>
      </c>
      <c r="S19" s="47">
        <f t="shared" si="7"/>
        <v>149.52000000000001</v>
      </c>
      <c r="T19" s="47">
        <f t="shared" si="8"/>
        <v>6.23</v>
      </c>
      <c r="U19" s="109">
        <v>9.3000000000000007</v>
      </c>
      <c r="V19" s="109">
        <f t="shared" si="1"/>
        <v>9.3000000000000007</v>
      </c>
      <c r="W19" s="110" t="s">
        <v>137</v>
      </c>
      <c r="X19" s="112">
        <v>0</v>
      </c>
      <c r="Y19" s="112">
        <v>996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378888</v>
      </c>
      <c r="AH19" s="49">
        <f t="shared" si="9"/>
        <v>1222</v>
      </c>
      <c r="AI19" s="50">
        <f t="shared" si="2"/>
        <v>196.14767255216691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11356347</v>
      </c>
      <c r="AQ19" s="112">
        <f t="shared" si="3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9</v>
      </c>
      <c r="E20" s="41">
        <f t="shared" si="0"/>
        <v>6.3380281690140849</v>
      </c>
      <c r="F20" s="151">
        <v>83</v>
      </c>
      <c r="G20" s="41">
        <f t="shared" si="4"/>
        <v>58.450704225352112</v>
      </c>
      <c r="H20" s="42" t="s">
        <v>88</v>
      </c>
      <c r="I20" s="42">
        <f t="shared" si="5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138</v>
      </c>
      <c r="P20" s="108">
        <v>155</v>
      </c>
      <c r="Q20" s="108">
        <v>21501422</v>
      </c>
      <c r="R20" s="46">
        <f t="shared" si="6"/>
        <v>6304</v>
      </c>
      <c r="S20" s="47">
        <f t="shared" si="7"/>
        <v>151.29599999999999</v>
      </c>
      <c r="T20" s="47">
        <f t="shared" si="8"/>
        <v>6.3040000000000003</v>
      </c>
      <c r="U20" s="109">
        <v>8.8000000000000007</v>
      </c>
      <c r="V20" s="109">
        <f t="shared" si="1"/>
        <v>8.8000000000000007</v>
      </c>
      <c r="W20" s="110" t="s">
        <v>137</v>
      </c>
      <c r="X20" s="112">
        <v>0</v>
      </c>
      <c r="Y20" s="112">
        <v>1006</v>
      </c>
      <c r="Z20" s="112">
        <v>1187</v>
      </c>
      <c r="AA20" s="112">
        <v>1185</v>
      </c>
      <c r="AB20" s="112">
        <v>1188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380134</v>
      </c>
      <c r="AH20" s="49">
        <f t="shared" si="9"/>
        <v>1246</v>
      </c>
      <c r="AI20" s="50">
        <f t="shared" si="2"/>
        <v>197.65228426395939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11356347</v>
      </c>
      <c r="AQ20" s="112">
        <f t="shared" si="3"/>
        <v>0</v>
      </c>
      <c r="AR20" s="53">
        <v>1.2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9</v>
      </c>
      <c r="E21" s="41">
        <f t="shared" si="0"/>
        <v>6.3380281690140849</v>
      </c>
      <c r="F21" s="151">
        <v>83</v>
      </c>
      <c r="G21" s="41">
        <f t="shared" si="4"/>
        <v>58.450704225352112</v>
      </c>
      <c r="H21" s="42" t="s">
        <v>88</v>
      </c>
      <c r="I21" s="42">
        <f t="shared" si="5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138</v>
      </c>
      <c r="P21" s="108">
        <v>147</v>
      </c>
      <c r="Q21" s="108">
        <v>21507666</v>
      </c>
      <c r="R21" s="46">
        <f t="shared" si="6"/>
        <v>6244</v>
      </c>
      <c r="S21" s="47">
        <f t="shared" si="7"/>
        <v>149.85599999999999</v>
      </c>
      <c r="T21" s="47">
        <f t="shared" si="8"/>
        <v>6.2439999999999998</v>
      </c>
      <c r="U21" s="109">
        <v>8.4</v>
      </c>
      <c r="V21" s="109">
        <f t="shared" si="1"/>
        <v>8.4</v>
      </c>
      <c r="W21" s="110" t="s">
        <v>137</v>
      </c>
      <c r="X21" s="112">
        <v>0</v>
      </c>
      <c r="Y21" s="112">
        <v>1016</v>
      </c>
      <c r="Z21" s="112">
        <v>1186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381338</v>
      </c>
      <c r="AH21" s="49">
        <f t="shared" si="9"/>
        <v>1204</v>
      </c>
      <c r="AI21" s="50">
        <f t="shared" si="2"/>
        <v>192.82511210762331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11356347</v>
      </c>
      <c r="AQ21" s="112">
        <f t="shared" si="3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8</v>
      </c>
      <c r="E22" s="41">
        <f t="shared" si="0"/>
        <v>5.6338028169014089</v>
      </c>
      <c r="F22" s="151">
        <v>83</v>
      </c>
      <c r="G22" s="41">
        <f t="shared" si="4"/>
        <v>58.450704225352112</v>
      </c>
      <c r="H22" s="42" t="s">
        <v>88</v>
      </c>
      <c r="I22" s="42">
        <f t="shared" si="5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136</v>
      </c>
      <c r="P22" s="108">
        <v>146</v>
      </c>
      <c r="Q22" s="108">
        <v>21513304</v>
      </c>
      <c r="R22" s="46">
        <f t="shared" si="6"/>
        <v>5638</v>
      </c>
      <c r="S22" s="47">
        <f t="shared" si="7"/>
        <v>135.31200000000001</v>
      </c>
      <c r="T22" s="47">
        <f t="shared" si="8"/>
        <v>5.6379999999999999</v>
      </c>
      <c r="U22" s="109">
        <v>8</v>
      </c>
      <c r="V22" s="109">
        <f t="shared" si="1"/>
        <v>8</v>
      </c>
      <c r="W22" s="110" t="s">
        <v>137</v>
      </c>
      <c r="X22" s="112">
        <v>0</v>
      </c>
      <c r="Y22" s="112">
        <v>1026</v>
      </c>
      <c r="Z22" s="112">
        <v>1186</v>
      </c>
      <c r="AA22" s="112">
        <v>1185</v>
      </c>
      <c r="AB22" s="112">
        <v>1186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382460</v>
      </c>
      <c r="AH22" s="49">
        <f t="shared" si="9"/>
        <v>1122</v>
      </c>
      <c r="AI22" s="50">
        <f t="shared" si="2"/>
        <v>199.00673997871587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11356347</v>
      </c>
      <c r="AQ22" s="112">
        <f t="shared" si="3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8</v>
      </c>
      <c r="E23" s="41">
        <f t="shared" si="0"/>
        <v>5.6338028169014089</v>
      </c>
      <c r="F23" s="152">
        <v>81</v>
      </c>
      <c r="G23" s="41">
        <f t="shared" si="4"/>
        <v>57.04225352112676</v>
      </c>
      <c r="H23" s="42" t="s">
        <v>88</v>
      </c>
      <c r="I23" s="42">
        <f t="shared" si="5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132</v>
      </c>
      <c r="P23" s="108">
        <v>142</v>
      </c>
      <c r="Q23" s="108">
        <v>21519304</v>
      </c>
      <c r="R23" s="46">
        <f t="shared" si="6"/>
        <v>6000</v>
      </c>
      <c r="S23" s="47">
        <f t="shared" si="7"/>
        <v>144</v>
      </c>
      <c r="T23" s="47">
        <f t="shared" si="8"/>
        <v>6</v>
      </c>
      <c r="U23" s="109">
        <v>7.5</v>
      </c>
      <c r="V23" s="109">
        <f t="shared" si="1"/>
        <v>7.5</v>
      </c>
      <c r="W23" s="110" t="s">
        <v>137</v>
      </c>
      <c r="X23" s="112">
        <v>0</v>
      </c>
      <c r="Y23" s="112">
        <v>1026</v>
      </c>
      <c r="Z23" s="112">
        <v>1187</v>
      </c>
      <c r="AA23" s="112">
        <v>1185</v>
      </c>
      <c r="AB23" s="112">
        <v>1186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383658</v>
      </c>
      <c r="AH23" s="49">
        <f t="shared" si="9"/>
        <v>1198</v>
      </c>
      <c r="AI23" s="50">
        <f t="shared" si="2"/>
        <v>199.66666666666666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11356347</v>
      </c>
      <c r="AQ23" s="112">
        <f t="shared" si="3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7</v>
      </c>
      <c r="E24" s="41">
        <f t="shared" si="0"/>
        <v>4.9295774647887329</v>
      </c>
      <c r="F24" s="152">
        <v>81</v>
      </c>
      <c r="G24" s="41">
        <f t="shared" si="4"/>
        <v>57.04225352112676</v>
      </c>
      <c r="H24" s="42" t="s">
        <v>88</v>
      </c>
      <c r="I24" s="42">
        <f t="shared" si="5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127</v>
      </c>
      <c r="P24" s="108">
        <v>138</v>
      </c>
      <c r="Q24" s="108">
        <v>21525163</v>
      </c>
      <c r="R24" s="46">
        <f t="shared" si="6"/>
        <v>5859</v>
      </c>
      <c r="S24" s="47">
        <f t="shared" si="7"/>
        <v>140.61600000000001</v>
      </c>
      <c r="T24" s="47">
        <f t="shared" si="8"/>
        <v>5.859</v>
      </c>
      <c r="U24" s="109">
        <v>7</v>
      </c>
      <c r="V24" s="109">
        <f t="shared" si="1"/>
        <v>7</v>
      </c>
      <c r="W24" s="110" t="s">
        <v>137</v>
      </c>
      <c r="X24" s="112">
        <v>0</v>
      </c>
      <c r="Y24" s="112">
        <v>1025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384854</v>
      </c>
      <c r="AH24" s="49">
        <f>IF(ISBLANK(AG24),"-",AG24-AG23)</f>
        <v>1196</v>
      </c>
      <c r="AI24" s="50">
        <f t="shared" si="2"/>
        <v>204.13039767878479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11356347</v>
      </c>
      <c r="AQ24" s="112">
        <f t="shared" si="3"/>
        <v>0</v>
      </c>
      <c r="AR24" s="53">
        <v>1.21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6</v>
      </c>
      <c r="E25" s="41">
        <f t="shared" si="0"/>
        <v>4.2253521126760569</v>
      </c>
      <c r="F25" s="152">
        <v>81</v>
      </c>
      <c r="G25" s="41">
        <f t="shared" si="4"/>
        <v>57.04225352112676</v>
      </c>
      <c r="H25" s="42" t="s">
        <v>88</v>
      </c>
      <c r="I25" s="42">
        <f t="shared" si="5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129</v>
      </c>
      <c r="P25" s="108">
        <v>142</v>
      </c>
      <c r="Q25" s="108">
        <v>21530886</v>
      </c>
      <c r="R25" s="46">
        <f t="shared" si="6"/>
        <v>5723</v>
      </c>
      <c r="S25" s="47">
        <f t="shared" si="7"/>
        <v>137.352</v>
      </c>
      <c r="T25" s="47">
        <f t="shared" si="8"/>
        <v>5.7229999999999999</v>
      </c>
      <c r="U25" s="109">
        <v>6.6</v>
      </c>
      <c r="V25" s="109">
        <f t="shared" si="1"/>
        <v>6.6</v>
      </c>
      <c r="W25" s="110" t="s">
        <v>137</v>
      </c>
      <c r="X25" s="112">
        <v>0</v>
      </c>
      <c r="Y25" s="112">
        <v>1026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386027</v>
      </c>
      <c r="AH25" s="49">
        <f t="shared" si="9"/>
        <v>1173</v>
      </c>
      <c r="AI25" s="50">
        <f t="shared" si="2"/>
        <v>204.9624322907566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11356347</v>
      </c>
      <c r="AQ25" s="112">
        <f t="shared" si="3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4"/>
        <v>57.04225352112676</v>
      </c>
      <c r="H26" s="42" t="s">
        <v>88</v>
      </c>
      <c r="I26" s="42">
        <f t="shared" si="5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128</v>
      </c>
      <c r="P26" s="108">
        <v>131</v>
      </c>
      <c r="Q26" s="108">
        <v>21536829</v>
      </c>
      <c r="R26" s="46">
        <f t="shared" si="6"/>
        <v>5943</v>
      </c>
      <c r="S26" s="47">
        <f t="shared" si="7"/>
        <v>142.63200000000001</v>
      </c>
      <c r="T26" s="47">
        <f t="shared" si="8"/>
        <v>5.9429999999999996</v>
      </c>
      <c r="U26" s="109">
        <v>6.2</v>
      </c>
      <c r="V26" s="109">
        <f t="shared" si="1"/>
        <v>6.2</v>
      </c>
      <c r="W26" s="110" t="s">
        <v>137</v>
      </c>
      <c r="X26" s="112">
        <v>0</v>
      </c>
      <c r="Y26" s="112">
        <v>1026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387207</v>
      </c>
      <c r="AH26" s="49">
        <f t="shared" si="9"/>
        <v>1180</v>
      </c>
      <c r="AI26" s="50">
        <f t="shared" si="2"/>
        <v>198.55291940097595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11356347</v>
      </c>
      <c r="AQ26" s="112">
        <f t="shared" si="3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6</v>
      </c>
      <c r="E27" s="41">
        <f t="shared" si="0"/>
        <v>4.2253521126760569</v>
      </c>
      <c r="F27" s="152">
        <v>81</v>
      </c>
      <c r="G27" s="41">
        <f t="shared" si="4"/>
        <v>57.04225352112676</v>
      </c>
      <c r="H27" s="42" t="s">
        <v>88</v>
      </c>
      <c r="I27" s="42">
        <f t="shared" si="5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128</v>
      </c>
      <c r="P27" s="108">
        <v>134</v>
      </c>
      <c r="Q27" s="108">
        <v>21542660</v>
      </c>
      <c r="R27" s="46">
        <f t="shared" si="6"/>
        <v>5831</v>
      </c>
      <c r="S27" s="47">
        <f t="shared" si="7"/>
        <v>139.94399999999999</v>
      </c>
      <c r="T27" s="47">
        <f t="shared" si="8"/>
        <v>5.8310000000000004</v>
      </c>
      <c r="U27" s="109">
        <v>5.7</v>
      </c>
      <c r="V27" s="109">
        <f t="shared" si="1"/>
        <v>5.7</v>
      </c>
      <c r="W27" s="110" t="s">
        <v>137</v>
      </c>
      <c r="X27" s="112">
        <v>0</v>
      </c>
      <c r="Y27" s="112">
        <v>1026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388364</v>
      </c>
      <c r="AH27" s="49">
        <f t="shared" si="9"/>
        <v>1157</v>
      </c>
      <c r="AI27" s="50">
        <f t="shared" si="2"/>
        <v>198.42222603327045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11356347</v>
      </c>
      <c r="AQ27" s="112">
        <f t="shared" si="3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4"/>
        <v>54.929577464788736</v>
      </c>
      <c r="H28" s="42" t="s">
        <v>88</v>
      </c>
      <c r="I28" s="42">
        <f t="shared" si="5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130</v>
      </c>
      <c r="P28" s="108">
        <v>129</v>
      </c>
      <c r="Q28" s="108">
        <v>21548468</v>
      </c>
      <c r="R28" s="46">
        <f t="shared" si="6"/>
        <v>5808</v>
      </c>
      <c r="S28" s="47">
        <f t="shared" si="7"/>
        <v>139.392</v>
      </c>
      <c r="T28" s="47">
        <f t="shared" si="8"/>
        <v>5.8079999999999998</v>
      </c>
      <c r="U28" s="109">
        <v>5.4</v>
      </c>
      <c r="V28" s="109">
        <f t="shared" si="1"/>
        <v>5.4</v>
      </c>
      <c r="W28" s="110" t="s">
        <v>137</v>
      </c>
      <c r="X28" s="112">
        <v>0</v>
      </c>
      <c r="Y28" s="112">
        <v>1015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389532</v>
      </c>
      <c r="AH28" s="49">
        <f t="shared" si="9"/>
        <v>1168</v>
      </c>
      <c r="AI28" s="50">
        <f t="shared" si="2"/>
        <v>201.10192837465564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11356347</v>
      </c>
      <c r="AQ28" s="112">
        <f t="shared" si="3"/>
        <v>0</v>
      </c>
      <c r="AR28" s="53">
        <v>1.19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4"/>
        <v>54.929577464788736</v>
      </c>
      <c r="H29" s="42" t="s">
        <v>88</v>
      </c>
      <c r="I29" s="42">
        <f t="shared" si="5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130</v>
      </c>
      <c r="P29" s="108">
        <v>132</v>
      </c>
      <c r="Q29" s="108">
        <v>21554240</v>
      </c>
      <c r="R29" s="46">
        <f t="shared" si="6"/>
        <v>5772</v>
      </c>
      <c r="S29" s="47">
        <f t="shared" si="7"/>
        <v>138.52799999999999</v>
      </c>
      <c r="T29" s="47">
        <f t="shared" si="8"/>
        <v>5.7720000000000002</v>
      </c>
      <c r="U29" s="109">
        <v>5</v>
      </c>
      <c r="V29" s="109">
        <f t="shared" si="1"/>
        <v>5</v>
      </c>
      <c r="W29" s="110" t="s">
        <v>137</v>
      </c>
      <c r="X29" s="112">
        <v>0</v>
      </c>
      <c r="Y29" s="112">
        <v>1015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390694</v>
      </c>
      <c r="AH29" s="49">
        <f t="shared" si="9"/>
        <v>1162</v>
      </c>
      <c r="AI29" s="50">
        <f t="shared" si="2"/>
        <v>201.31670131670131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11356347</v>
      </c>
      <c r="AQ29" s="112">
        <f t="shared" si="3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6</v>
      </c>
      <c r="E30" s="41">
        <f t="shared" si="0"/>
        <v>4.2253521126760569</v>
      </c>
      <c r="F30" s="154">
        <v>67</v>
      </c>
      <c r="G30" s="41">
        <f t="shared" si="4"/>
        <v>47.183098591549296</v>
      </c>
      <c r="H30" s="42" t="s">
        <v>88</v>
      </c>
      <c r="I30" s="42">
        <f t="shared" si="5"/>
        <v>43.661971830985919</v>
      </c>
      <c r="J30" s="43">
        <f t="shared" si="13"/>
        <v>45.070422535211272</v>
      </c>
      <c r="K30" s="42">
        <f t="shared" si="12"/>
        <v>49.295774647887328</v>
      </c>
      <c r="L30" s="44">
        <v>18</v>
      </c>
      <c r="M30" s="45" t="s">
        <v>100</v>
      </c>
      <c r="N30" s="45">
        <v>16.600000000000001</v>
      </c>
      <c r="O30" s="108">
        <v>102</v>
      </c>
      <c r="P30" s="108">
        <v>105</v>
      </c>
      <c r="Q30" s="108">
        <v>21559439</v>
      </c>
      <c r="R30" s="46">
        <f t="shared" si="6"/>
        <v>5199</v>
      </c>
      <c r="S30" s="47">
        <f t="shared" si="7"/>
        <v>124.776</v>
      </c>
      <c r="T30" s="47">
        <f t="shared" si="8"/>
        <v>5.1989999999999998</v>
      </c>
      <c r="U30" s="109">
        <v>4.4000000000000004</v>
      </c>
      <c r="V30" s="109">
        <f t="shared" si="1"/>
        <v>4.4000000000000004</v>
      </c>
      <c r="W30" s="110" t="s">
        <v>214</v>
      </c>
      <c r="X30" s="112">
        <v>0</v>
      </c>
      <c r="Y30" s="112">
        <v>1007</v>
      </c>
      <c r="Z30" s="112">
        <v>1077</v>
      </c>
      <c r="AA30" s="112">
        <v>0</v>
      </c>
      <c r="AB30" s="112">
        <v>1077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391481</v>
      </c>
      <c r="AH30" s="49">
        <f t="shared" si="9"/>
        <v>787</v>
      </c>
      <c r="AI30" s="50">
        <f t="shared" si="2"/>
        <v>151.37526447393731</v>
      </c>
      <c r="AJ30" s="96">
        <v>0</v>
      </c>
      <c r="AK30" s="96">
        <v>1</v>
      </c>
      <c r="AL30" s="96">
        <v>1</v>
      </c>
      <c r="AM30" s="96">
        <v>0</v>
      </c>
      <c r="AN30" s="96">
        <v>1</v>
      </c>
      <c r="AO30" s="96">
        <v>0</v>
      </c>
      <c r="AP30" s="112">
        <v>11356347</v>
      </c>
      <c r="AQ30" s="112">
        <f t="shared" si="3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8</v>
      </c>
      <c r="E31" s="41">
        <f t="shared" si="0"/>
        <v>5.6338028169014089</v>
      </c>
      <c r="F31" s="154">
        <v>67</v>
      </c>
      <c r="G31" s="41">
        <f t="shared" si="4"/>
        <v>47.183098591549296</v>
      </c>
      <c r="H31" s="42" t="s">
        <v>88</v>
      </c>
      <c r="I31" s="42">
        <f t="shared" si="5"/>
        <v>43.661971830985919</v>
      </c>
      <c r="J31" s="43">
        <f t="shared" si="13"/>
        <v>45.070422535211272</v>
      </c>
      <c r="K31" s="42">
        <f t="shared" si="12"/>
        <v>49.295774647887328</v>
      </c>
      <c r="L31" s="44">
        <v>18</v>
      </c>
      <c r="M31" s="45" t="s">
        <v>100</v>
      </c>
      <c r="N31" s="45">
        <v>16.100000000000001</v>
      </c>
      <c r="O31" s="108">
        <v>101</v>
      </c>
      <c r="P31" s="108">
        <v>105</v>
      </c>
      <c r="Q31" s="108">
        <v>21564283</v>
      </c>
      <c r="R31" s="46">
        <f t="shared" si="6"/>
        <v>4844</v>
      </c>
      <c r="S31" s="47">
        <f t="shared" si="7"/>
        <v>116.256</v>
      </c>
      <c r="T31" s="47">
        <f t="shared" si="8"/>
        <v>4.8440000000000003</v>
      </c>
      <c r="U31" s="109">
        <v>3.6</v>
      </c>
      <c r="V31" s="109">
        <f t="shared" si="1"/>
        <v>3.6</v>
      </c>
      <c r="W31" s="110" t="s">
        <v>214</v>
      </c>
      <c r="X31" s="112">
        <v>0</v>
      </c>
      <c r="Y31" s="112">
        <v>1007</v>
      </c>
      <c r="Z31" s="112">
        <v>1017</v>
      </c>
      <c r="AA31" s="112">
        <v>0</v>
      </c>
      <c r="AB31" s="112">
        <v>1017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392156</v>
      </c>
      <c r="AH31" s="49">
        <f t="shared" si="9"/>
        <v>675</v>
      </c>
      <c r="AI31" s="50">
        <f t="shared" si="2"/>
        <v>139.34764657308008</v>
      </c>
      <c r="AJ31" s="96">
        <v>0</v>
      </c>
      <c r="AK31" s="96">
        <v>1</v>
      </c>
      <c r="AL31" s="96">
        <v>1</v>
      </c>
      <c r="AM31" s="96">
        <v>0</v>
      </c>
      <c r="AN31" s="96">
        <v>1</v>
      </c>
      <c r="AO31" s="96">
        <v>0</v>
      </c>
      <c r="AP31" s="112">
        <v>11356347</v>
      </c>
      <c r="AQ31" s="112">
        <f t="shared" si="3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11</v>
      </c>
      <c r="E32" s="41">
        <f t="shared" si="0"/>
        <v>7.746478873239437</v>
      </c>
      <c r="F32" s="151">
        <v>83</v>
      </c>
      <c r="G32" s="41">
        <f t="shared" si="4"/>
        <v>58.450704225352112</v>
      </c>
      <c r="H32" s="42" t="s">
        <v>88</v>
      </c>
      <c r="I32" s="42">
        <f t="shared" si="5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95</v>
      </c>
      <c r="P32" s="108">
        <v>106</v>
      </c>
      <c r="Q32" s="108">
        <v>21569594</v>
      </c>
      <c r="R32" s="46">
        <f t="shared" si="6"/>
        <v>5311</v>
      </c>
      <c r="S32" s="47">
        <f t="shared" si="7"/>
        <v>127.464</v>
      </c>
      <c r="T32" s="47">
        <f t="shared" si="8"/>
        <v>5.3109999999999999</v>
      </c>
      <c r="U32" s="109">
        <v>3</v>
      </c>
      <c r="V32" s="109">
        <f t="shared" si="1"/>
        <v>3</v>
      </c>
      <c r="W32" s="110" t="s">
        <v>216</v>
      </c>
      <c r="X32" s="112">
        <v>0</v>
      </c>
      <c r="Y32" s="112">
        <v>1007</v>
      </c>
      <c r="Z32" s="112">
        <v>1017</v>
      </c>
      <c r="AA32" s="112">
        <v>0</v>
      </c>
      <c r="AB32" s="112">
        <v>1017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392828</v>
      </c>
      <c r="AH32" s="49">
        <f t="shared" si="9"/>
        <v>672</v>
      </c>
      <c r="AI32" s="50">
        <f t="shared" si="2"/>
        <v>126.52984372057993</v>
      </c>
      <c r="AJ32" s="96">
        <v>0</v>
      </c>
      <c r="AK32" s="96">
        <v>1</v>
      </c>
      <c r="AL32" s="96">
        <v>1</v>
      </c>
      <c r="AM32" s="96">
        <v>0</v>
      </c>
      <c r="AN32" s="96">
        <v>1</v>
      </c>
      <c r="AO32" s="96">
        <v>0</v>
      </c>
      <c r="AP32" s="112">
        <v>11356347</v>
      </c>
      <c r="AQ32" s="112">
        <f t="shared" si="3"/>
        <v>0</v>
      </c>
      <c r="AR32" s="53">
        <v>1.06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11</v>
      </c>
      <c r="E33" s="41">
        <f t="shared" si="0"/>
        <v>7.746478873239437</v>
      </c>
      <c r="F33" s="151">
        <v>83</v>
      </c>
      <c r="G33" s="41">
        <f t="shared" si="4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119</v>
      </c>
      <c r="P33" s="108">
        <v>109</v>
      </c>
      <c r="Q33" s="108">
        <v>21573372</v>
      </c>
      <c r="R33" s="46">
        <f t="shared" si="6"/>
        <v>3778</v>
      </c>
      <c r="S33" s="47">
        <f t="shared" si="7"/>
        <v>90.671999999999997</v>
      </c>
      <c r="T33" s="47">
        <f t="shared" si="8"/>
        <v>3.778</v>
      </c>
      <c r="U33" s="109">
        <v>3.7</v>
      </c>
      <c r="V33" s="109">
        <f t="shared" si="1"/>
        <v>3.7</v>
      </c>
      <c r="W33" s="110" t="s">
        <v>216</v>
      </c>
      <c r="X33" s="112">
        <v>0</v>
      </c>
      <c r="Y33" s="112">
        <v>0</v>
      </c>
      <c r="Z33" s="112">
        <v>1047</v>
      </c>
      <c r="AA33" s="112">
        <v>0</v>
      </c>
      <c r="AB33" s="112">
        <v>1048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393368</v>
      </c>
      <c r="AH33" s="49">
        <f t="shared" si="9"/>
        <v>540</v>
      </c>
      <c r="AI33" s="50">
        <f t="shared" si="2"/>
        <v>142.93276866066702</v>
      </c>
      <c r="AJ33" s="96">
        <v>0</v>
      </c>
      <c r="AK33" s="96">
        <v>0</v>
      </c>
      <c r="AL33" s="96">
        <v>1</v>
      </c>
      <c r="AM33" s="96">
        <v>0</v>
      </c>
      <c r="AN33" s="96">
        <v>1</v>
      </c>
      <c r="AO33" s="96">
        <v>0.3</v>
      </c>
      <c r="AP33" s="112">
        <v>11357120</v>
      </c>
      <c r="AQ33" s="112">
        <f t="shared" si="3"/>
        <v>773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11</v>
      </c>
      <c r="E34" s="41">
        <f t="shared" si="0"/>
        <v>7.746478873239437</v>
      </c>
      <c r="F34" s="151">
        <v>83</v>
      </c>
      <c r="G34" s="41">
        <f t="shared" si="4"/>
        <v>58.450704225352112</v>
      </c>
      <c r="H34" s="42" t="s">
        <v>88</v>
      </c>
      <c r="I34" s="42">
        <f t="shared" si="5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154</v>
      </c>
      <c r="P34" s="108">
        <v>80</v>
      </c>
      <c r="Q34" s="108">
        <v>21577006</v>
      </c>
      <c r="R34" s="46">
        <f t="shared" si="6"/>
        <v>3634</v>
      </c>
      <c r="S34" s="47">
        <f t="shared" si="7"/>
        <v>87.215999999999994</v>
      </c>
      <c r="T34" s="47">
        <f t="shared" si="8"/>
        <v>3.6339999999999999</v>
      </c>
      <c r="U34" s="109">
        <v>6.2</v>
      </c>
      <c r="V34" s="109">
        <f t="shared" si="1"/>
        <v>6.2</v>
      </c>
      <c r="W34" s="110" t="s">
        <v>216</v>
      </c>
      <c r="X34" s="112">
        <v>0</v>
      </c>
      <c r="Y34" s="112">
        <v>0</v>
      </c>
      <c r="Z34" s="112">
        <v>987</v>
      </c>
      <c r="AA34" s="112">
        <v>0</v>
      </c>
      <c r="AB34" s="112">
        <v>987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393810</v>
      </c>
      <c r="AH34" s="49">
        <f t="shared" si="9"/>
        <v>442</v>
      </c>
      <c r="AI34" s="50">
        <f t="shared" si="2"/>
        <v>121.62905888827738</v>
      </c>
      <c r="AJ34" s="96">
        <v>0</v>
      </c>
      <c r="AK34" s="96">
        <v>0</v>
      </c>
      <c r="AL34" s="96">
        <v>1</v>
      </c>
      <c r="AM34" s="96">
        <v>0</v>
      </c>
      <c r="AN34" s="96">
        <v>1</v>
      </c>
      <c r="AO34" s="96">
        <v>0.3</v>
      </c>
      <c r="AP34" s="112">
        <v>11359586</v>
      </c>
      <c r="AQ34" s="112">
        <f t="shared" si="3"/>
        <v>2466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126339</v>
      </c>
      <c r="S35" s="65">
        <f>AVERAGE(S11:S34)</f>
        <v>126.33899999999996</v>
      </c>
      <c r="T35" s="65">
        <f>SUM(T11:T34)</f>
        <v>126.339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23706</v>
      </c>
      <c r="AH35" s="67">
        <f>SUM(AH11:AH34)</f>
        <v>23706</v>
      </c>
      <c r="AI35" s="68">
        <f>$AH$35/$T35</f>
        <v>187.63802151354687</v>
      </c>
      <c r="AJ35" s="89"/>
      <c r="AK35" s="89"/>
      <c r="AL35" s="89"/>
      <c r="AM35" s="89"/>
      <c r="AN35" s="89"/>
      <c r="AO35" s="69"/>
      <c r="AP35" s="70">
        <f>AP34-AP10</f>
        <v>5987</v>
      </c>
      <c r="AQ35" s="71">
        <f>SUM(AQ11:AQ34)</f>
        <v>5987</v>
      </c>
      <c r="AR35" s="72">
        <f>AVERAGE(AR11:AR34)</f>
        <v>1.1433333333333335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2:51" x14ac:dyDescent="0.25">
      <c r="B42" s="148" t="s">
        <v>133</v>
      </c>
      <c r="C42" s="121"/>
      <c r="D42" s="122"/>
      <c r="E42" s="121"/>
      <c r="F42" s="121"/>
      <c r="G42" s="121"/>
      <c r="H42" s="121"/>
      <c r="I42" s="121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24"/>
      <c r="V42" s="79"/>
      <c r="W42" s="99"/>
      <c r="X42" s="99"/>
      <c r="Y42" s="99"/>
      <c r="Z42" s="80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2:51" x14ac:dyDescent="0.25">
      <c r="B43" s="146" t="s">
        <v>134</v>
      </c>
      <c r="C43" s="121"/>
      <c r="D43" s="122"/>
      <c r="E43" s="121"/>
      <c r="F43" s="121"/>
      <c r="G43" s="121"/>
      <c r="H43" s="121"/>
      <c r="I43" s="121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4"/>
      <c r="U43" s="124"/>
      <c r="V43" s="79"/>
      <c r="W43" s="99"/>
      <c r="X43" s="99"/>
      <c r="Y43" s="99"/>
      <c r="Z43" s="80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2:51" x14ac:dyDescent="0.25">
      <c r="B44" s="82" t="s">
        <v>182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8"/>
      <c r="D45" s="129"/>
      <c r="E45" s="128"/>
      <c r="F45" s="128"/>
      <c r="G45" s="128"/>
      <c r="H45" s="128"/>
      <c r="I45" s="128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6" t="s">
        <v>140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4" t="s">
        <v>164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207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144"/>
      <c r="D49" s="200"/>
      <c r="E49" s="144"/>
      <c r="F49" s="144"/>
      <c r="G49" s="106"/>
      <c r="H49" s="106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144"/>
      <c r="D50" s="200"/>
      <c r="E50" s="144"/>
      <c r="F50" s="144"/>
      <c r="G50" s="106"/>
      <c r="H50" s="106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233" t="s">
        <v>213</v>
      </c>
      <c r="C51" s="233"/>
      <c r="D51" s="234"/>
      <c r="E51" s="233"/>
      <c r="F51" s="228"/>
      <c r="G51" s="230"/>
      <c r="H51" s="230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A52" s="99"/>
      <c r="B52" s="234" t="s">
        <v>212</v>
      </c>
      <c r="C52" s="233"/>
      <c r="D52" s="233"/>
      <c r="E52" s="235"/>
      <c r="F52" s="144"/>
      <c r="G52" s="106"/>
      <c r="H52" s="106"/>
      <c r="I52" s="102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17"/>
      <c r="U52" s="119"/>
      <c r="V52" s="79"/>
      <c r="AS52" s="95"/>
      <c r="AT52" s="95"/>
      <c r="AU52" s="95"/>
      <c r="AV52" s="95"/>
      <c r="AW52" s="95"/>
      <c r="AX52" s="95"/>
      <c r="AY52" s="95"/>
    </row>
    <row r="53" spans="1:51" x14ac:dyDescent="0.25">
      <c r="A53" s="99"/>
      <c r="B53" s="233" t="s">
        <v>208</v>
      </c>
      <c r="C53" s="233"/>
      <c r="D53" s="234"/>
      <c r="E53" s="236"/>
      <c r="F53" s="144"/>
      <c r="G53" s="106"/>
      <c r="H53" s="102"/>
      <c r="I53" s="102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17"/>
      <c r="U53" s="119"/>
      <c r="V53" s="79"/>
      <c r="AS53" s="95"/>
      <c r="AT53" s="95"/>
      <c r="AU53" s="95"/>
      <c r="AV53" s="95"/>
      <c r="AW53" s="95"/>
      <c r="AX53" s="95"/>
      <c r="AY53" s="95"/>
    </row>
    <row r="54" spans="1:51" x14ac:dyDescent="0.25">
      <c r="A54" s="99"/>
      <c r="B54" s="233" t="s">
        <v>209</v>
      </c>
      <c r="C54" s="233"/>
      <c r="D54" s="234"/>
      <c r="E54" s="237"/>
      <c r="F54" s="145"/>
      <c r="G54" s="102"/>
      <c r="H54" s="102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233" t="s">
        <v>210</v>
      </c>
      <c r="C55" s="233"/>
      <c r="D55" s="234"/>
      <c r="E55" s="237"/>
      <c r="F55" s="145"/>
      <c r="G55" s="102"/>
      <c r="H55" s="228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231" t="s">
        <v>211</v>
      </c>
      <c r="C56" s="231"/>
      <c r="D56" s="232"/>
      <c r="E56" s="231"/>
      <c r="F56" s="238"/>
      <c r="G56" s="230"/>
      <c r="H56" s="102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231" t="s">
        <v>215</v>
      </c>
      <c r="C57" s="231"/>
      <c r="D57" s="232"/>
      <c r="E57" s="231"/>
      <c r="F57" s="231"/>
      <c r="G57" s="102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160" t="s">
        <v>147</v>
      </c>
      <c r="C58" s="145"/>
      <c r="D58" s="114"/>
      <c r="E58" s="145"/>
      <c r="F58" s="145"/>
      <c r="G58" s="102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46"/>
      <c r="C59" s="145"/>
      <c r="D59" s="114"/>
      <c r="E59" s="145"/>
      <c r="F59" s="145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46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5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5"/>
      <c r="U66" s="7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97"/>
      <c r="Q75" s="97"/>
      <c r="R75" s="97"/>
      <c r="S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Q77" s="97"/>
      <c r="R77" s="97"/>
      <c r="S77" s="97"/>
      <c r="T77" s="97"/>
      <c r="U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T78" s="97"/>
      <c r="U78" s="97"/>
      <c r="AS78" s="95"/>
      <c r="AT78" s="95"/>
      <c r="AU78" s="95"/>
      <c r="AV78" s="95"/>
      <c r="AW78" s="95"/>
      <c r="AX78" s="95"/>
      <c r="AY78" s="95"/>
    </row>
    <row r="90" spans="45:51" x14ac:dyDescent="0.25">
      <c r="AS90" s="95"/>
      <c r="AT90" s="95"/>
      <c r="AU90" s="95"/>
      <c r="AV90" s="95"/>
      <c r="AW90" s="95"/>
      <c r="AX90" s="95"/>
      <c r="AY90" s="95"/>
    </row>
  </sheetData>
  <protectedRanges>
    <protectedRange sqref="S52:T66" name="Range2_12_5_1_1"/>
    <protectedRange sqref="L10 AD8 AF8 AJ8:AR8 AF10 L24:N31 N32:N34 R11:T34 E11:E34 AC11:AF34 G11:G34 N10:N23" name="Range1_16_3_1_1"/>
    <protectedRange sqref="L16:M23" name="Range1_1_1_1_10_1_1_1"/>
    <protectedRange sqref="L32:M34" name="Range1_1_10_1_1_1"/>
    <protectedRange sqref="K16:K34 I16:J24 I25:I34 J25 I11:I15 K11:L15" name="Range1_1_2_1_10_2_1_1"/>
    <protectedRange sqref="M11:M15" name="Range1_2_1_2_1_10_1_1_1"/>
    <protectedRange sqref="AS16:AS34" name="Range1_1_1_1"/>
    <protectedRange sqref="H11:H34" name="Range1_1_1_1_1_1_1"/>
    <protectedRange sqref="Z42:Z51" name="Range2_2_1_10_1_1_1_2"/>
    <protectedRange sqref="N52:R66" name="Range2_12_1_6_1_1"/>
    <protectedRange sqref="L52:M66" name="Range2_2_12_1_7_1_1"/>
    <protectedRange sqref="AS11:AS15" name="Range1_4_1_1_1_1"/>
    <protectedRange sqref="J26:J34 J11:J15" name="Range1_1_2_1_10_1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2:K66" name="Range2_2_12_1_4_1_1_1_1_1_1_1_1_1_1_1_1_1_1_1"/>
    <protectedRange sqref="I52:I66" name="Range2_2_12_1_7_1_1_2_2_1_2"/>
    <protectedRange sqref="F52:H52 F57:H66 H53:H54 H56 F53:G55" name="Range2_2_12_1_3_1_2_1_1_1_1_2_1_1_1_1_1_1_1_1_1_1_1"/>
    <protectedRange sqref="E57:E66 E53:E55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7:U47 F48:G51 H55 G56 D52:E52" name="Range2_12_5_1_1_1_2_2_1_1_1_1_1_1_1_1_1_1_1_2_1_1_1_2_1_1_1_1_1_1_1_1_1_1_1_1_1_1_1_1_2_1_1_1_1_1_1_1_1_1_2_1_1_3_1_1_1_3_1_1_1_1_1_1_1_1_1_1_1_1_1_1_1_1_1_1_1_1_1_1_2_1_1_1_1_1_1_1_1_1_1_1_2_2_1_2_1_1_1_1_1_1_1_1_1_1_1_1_1"/>
    <protectedRange sqref="S42:T46" name="Range2_12_5_1_1_2_1_1_1_2_1_1_1_1_1_1_1_1_1_1_1_1_1"/>
    <protectedRange sqref="N42:R46" name="Range2_12_1_6_1_1_2_1_1_1_2_1_1_1_1_1_1_1_1_1_1_1_1_1"/>
    <protectedRange sqref="L42:M46" name="Range2_2_12_1_7_1_1_3_1_1_1_2_1_1_1_1_1_1_1_1_1_1_1_1_1"/>
    <protectedRange sqref="J42:K46" name="Range2_2_12_1_4_1_1_1_1_1_1_1_1_1_1_1_1_1_1_1_2_1_1_1_2_1_1_1_1_1_1_1_1_1_1_1_1_1"/>
    <protectedRange sqref="I42:I44 I46" name="Range2_2_12_1_7_1_1_2_2_1_2_2_1_1_1_2_1_1_1_1_1_1_1_1_1_1_1_1_1"/>
    <protectedRange sqref="G42:H44 G46:H46" name="Range2_2_12_1_3_1_2_1_1_1_1_2_1_1_1_1_1_1_1_1_1_1_1_2_1_1_1_2_1_1_1_1_1_1_1_1_1_1_1_1_1"/>
    <protectedRange sqref="F42:F44 F46" name="Range2_2_12_1_3_1_2_1_1_1_1_2_1_1_1_1_1_1_1_1_1_1_1_2_2_1_1_2_1_1_1_1_1_1_1_1_1_1_1_1_1"/>
    <protectedRange sqref="E42:E44 E46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AG10" name="Range1_16_3_1_1_1_1_1_3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51" priority="1" operator="containsText" text="N/A">
      <formula>NOT(ISERROR(SEARCH("N/A",X11)))</formula>
    </cfRule>
    <cfRule type="cellIs" dxfId="250" priority="15" operator="equal">
      <formula>0</formula>
    </cfRule>
  </conditionalFormatting>
  <conditionalFormatting sqref="X11:AE34">
    <cfRule type="cellIs" dxfId="249" priority="14" operator="greaterThanOrEqual">
      <formula>1185</formula>
    </cfRule>
  </conditionalFormatting>
  <conditionalFormatting sqref="X11:AE34">
    <cfRule type="cellIs" dxfId="248" priority="13" operator="between">
      <formula>0.1</formula>
      <formula>1184</formula>
    </cfRule>
  </conditionalFormatting>
  <conditionalFormatting sqref="X8 AJ11:AQ34">
    <cfRule type="cellIs" dxfId="247" priority="12" operator="equal">
      <formula>0</formula>
    </cfRule>
  </conditionalFormatting>
  <conditionalFormatting sqref="X8 AJ11:AQ34">
    <cfRule type="cellIs" dxfId="246" priority="11" operator="greaterThan">
      <formula>1179</formula>
    </cfRule>
  </conditionalFormatting>
  <conditionalFormatting sqref="X8 AJ11:AQ34">
    <cfRule type="cellIs" dxfId="245" priority="10" operator="greaterThan">
      <formula>99</formula>
    </cfRule>
  </conditionalFormatting>
  <conditionalFormatting sqref="X8 AJ11:AQ34">
    <cfRule type="cellIs" dxfId="244" priority="9" operator="greaterThan">
      <formula>0.99</formula>
    </cfRule>
  </conditionalFormatting>
  <conditionalFormatting sqref="AB8">
    <cfRule type="cellIs" dxfId="243" priority="8" operator="equal">
      <formula>0</formula>
    </cfRule>
  </conditionalFormatting>
  <conditionalFormatting sqref="AB8">
    <cfRule type="cellIs" dxfId="242" priority="7" operator="greaterThan">
      <formula>1179</formula>
    </cfRule>
  </conditionalFormatting>
  <conditionalFormatting sqref="AB8">
    <cfRule type="cellIs" dxfId="241" priority="6" operator="greaterThan">
      <formula>99</formula>
    </cfRule>
  </conditionalFormatting>
  <conditionalFormatting sqref="AB8">
    <cfRule type="cellIs" dxfId="240" priority="5" operator="greaterThan">
      <formula>0.99</formula>
    </cfRule>
  </conditionalFormatting>
  <conditionalFormatting sqref="AI11:AI34">
    <cfRule type="cellIs" dxfId="239" priority="4" operator="greaterThan">
      <formula>$AI$8</formula>
    </cfRule>
  </conditionalFormatting>
  <conditionalFormatting sqref="AH11:AH34">
    <cfRule type="cellIs" dxfId="238" priority="2" operator="greaterThan">
      <formula>$AH$8</formula>
    </cfRule>
    <cfRule type="cellIs" dxfId="237" priority="3" operator="greaterThan">
      <formula>$AH$8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3"/>
  <sheetViews>
    <sheetView topLeftCell="A37" zoomScale="90" zoomScaleNormal="90" workbookViewId="0">
      <selection activeCell="B50" sqref="B50:B52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220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165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126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21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18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18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42660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24738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22" t="s">
        <v>51</v>
      </c>
      <c r="V9" s="222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20" t="s">
        <v>55</v>
      </c>
      <c r="AG9" s="220" t="s">
        <v>56</v>
      </c>
      <c r="AH9" s="259" t="s">
        <v>57</v>
      </c>
      <c r="AI9" s="274" t="s">
        <v>58</v>
      </c>
      <c r="AJ9" s="222" t="s">
        <v>59</v>
      </c>
      <c r="AK9" s="222" t="s">
        <v>60</v>
      </c>
      <c r="AL9" s="222" t="s">
        <v>61</v>
      </c>
      <c r="AM9" s="222" t="s">
        <v>62</v>
      </c>
      <c r="AN9" s="222" t="s">
        <v>63</v>
      </c>
      <c r="AO9" s="222" t="s">
        <v>64</v>
      </c>
      <c r="AP9" s="222" t="s">
        <v>65</v>
      </c>
      <c r="AQ9" s="276" t="s">
        <v>66</v>
      </c>
      <c r="AR9" s="222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22" t="s">
        <v>72</v>
      </c>
      <c r="C10" s="222" t="s">
        <v>73</v>
      </c>
      <c r="D10" s="222" t="s">
        <v>74</v>
      </c>
      <c r="E10" s="222" t="s">
        <v>75</v>
      </c>
      <c r="F10" s="222" t="s">
        <v>74</v>
      </c>
      <c r="G10" s="222" t="s">
        <v>75</v>
      </c>
      <c r="H10" s="285"/>
      <c r="I10" s="222" t="s">
        <v>75</v>
      </c>
      <c r="J10" s="222" t="s">
        <v>75</v>
      </c>
      <c r="K10" s="222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16'!Q34</f>
        <v>21577006</v>
      </c>
      <c r="R10" s="267"/>
      <c r="S10" s="268"/>
      <c r="T10" s="269"/>
      <c r="U10" s="222" t="s">
        <v>75</v>
      </c>
      <c r="V10" s="222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20"/>
      <c r="AG10" s="116">
        <f>'OCT 16'!AG34</f>
        <v>393810</v>
      </c>
      <c r="AH10" s="259"/>
      <c r="AI10" s="275"/>
      <c r="AJ10" s="222" t="s">
        <v>84</v>
      </c>
      <c r="AK10" s="222" t="s">
        <v>84</v>
      </c>
      <c r="AL10" s="222" t="s">
        <v>84</v>
      </c>
      <c r="AM10" s="222" t="s">
        <v>84</v>
      </c>
      <c r="AN10" s="222" t="s">
        <v>84</v>
      </c>
      <c r="AO10" s="222" t="s">
        <v>84</v>
      </c>
      <c r="AP10" s="116">
        <f>'OCT 16'!AP34</f>
        <v>11359586</v>
      </c>
      <c r="AQ10" s="277"/>
      <c r="AR10" s="219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11</v>
      </c>
      <c r="E11" s="41">
        <f t="shared" ref="E11:E34" si="0">D11/1.42</f>
        <v>7.746478873239437</v>
      </c>
      <c r="F11" s="151">
        <v>62</v>
      </c>
      <c r="G11" s="41">
        <f>F11/1.42</f>
        <v>43.661971830985919</v>
      </c>
      <c r="H11" s="42" t="s">
        <v>88</v>
      </c>
      <c r="I11" s="42">
        <f>J11-(2/1.42)</f>
        <v>38.732394366197184</v>
      </c>
      <c r="J11" s="43">
        <f>(F11-5)/1.42</f>
        <v>40.140845070422536</v>
      </c>
      <c r="K11" s="42">
        <f>J11+(6/1.42)</f>
        <v>44.366197183098592</v>
      </c>
      <c r="L11" s="44">
        <v>14</v>
      </c>
      <c r="M11" s="45" t="s">
        <v>89</v>
      </c>
      <c r="N11" s="45">
        <v>11.4</v>
      </c>
      <c r="O11" s="108">
        <v>135</v>
      </c>
      <c r="P11" s="108">
        <v>80</v>
      </c>
      <c r="Q11" s="108">
        <v>21580606</v>
      </c>
      <c r="R11" s="46">
        <f>IF(ISBLANK(Q11),"-",Q11-Q10)</f>
        <v>3600</v>
      </c>
      <c r="S11" s="47">
        <f>R11*24/1000</f>
        <v>86.4</v>
      </c>
      <c r="T11" s="47">
        <f>R11/1000</f>
        <v>3.6</v>
      </c>
      <c r="U11" s="109">
        <v>8.4</v>
      </c>
      <c r="V11" s="109">
        <f t="shared" ref="V11:V34" si="1">U11</f>
        <v>8.4</v>
      </c>
      <c r="W11" s="110" t="s">
        <v>216</v>
      </c>
      <c r="X11" s="112">
        <v>0</v>
      </c>
      <c r="Y11" s="112">
        <v>0</v>
      </c>
      <c r="Z11" s="112">
        <v>987</v>
      </c>
      <c r="AA11" s="112">
        <v>0</v>
      </c>
      <c r="AB11" s="112">
        <v>987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394340</v>
      </c>
      <c r="AH11" s="49">
        <f>IF(ISBLANK(AG11),"-",AG11-AG10)</f>
        <v>530</v>
      </c>
      <c r="AI11" s="50">
        <f t="shared" ref="AI11:AI34" si="2">AH11/T11</f>
        <v>147.22222222222223</v>
      </c>
      <c r="AJ11" s="96">
        <v>0</v>
      </c>
      <c r="AK11" s="96">
        <v>0</v>
      </c>
      <c r="AL11" s="96">
        <v>1</v>
      </c>
      <c r="AM11" s="96">
        <v>0</v>
      </c>
      <c r="AN11" s="96">
        <v>1</v>
      </c>
      <c r="AO11" s="96">
        <v>0.6</v>
      </c>
      <c r="AP11" s="112">
        <v>11361674</v>
      </c>
      <c r="AQ11" s="112">
        <f t="shared" ref="AQ11:AQ34" si="3">AP11-AP10</f>
        <v>2088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14</v>
      </c>
      <c r="E12" s="41">
        <f t="shared" si="0"/>
        <v>9.8591549295774659</v>
      </c>
      <c r="F12" s="151">
        <v>70</v>
      </c>
      <c r="G12" s="41">
        <f t="shared" ref="G12:G34" si="4">F12/1.42</f>
        <v>49.295774647887328</v>
      </c>
      <c r="H12" s="42" t="s">
        <v>88</v>
      </c>
      <c r="I12" s="42">
        <f t="shared" ref="I12:I34" si="5">J12-(2/1.42)</f>
        <v>44.366197183098592</v>
      </c>
      <c r="J12" s="43">
        <f>(F12-5)/1.42</f>
        <v>45.774647887323944</v>
      </c>
      <c r="K12" s="42">
        <f>J12+(6/1.42)</f>
        <v>50</v>
      </c>
      <c r="L12" s="44">
        <v>14</v>
      </c>
      <c r="M12" s="45" t="s">
        <v>89</v>
      </c>
      <c r="N12" s="45">
        <v>11.2</v>
      </c>
      <c r="O12" s="108">
        <v>94</v>
      </c>
      <c r="P12" s="108">
        <v>80</v>
      </c>
      <c r="Q12" s="108">
        <v>21584366</v>
      </c>
      <c r="R12" s="46">
        <f t="shared" ref="R12:R34" si="6">IF(ISBLANK(Q12),"-",Q12-Q11)</f>
        <v>3760</v>
      </c>
      <c r="S12" s="47">
        <f t="shared" ref="S12:S34" si="7">R12*24/1000</f>
        <v>90.24</v>
      </c>
      <c r="T12" s="47">
        <f t="shared" ref="T12:T34" si="8">R12/1000</f>
        <v>3.76</v>
      </c>
      <c r="U12" s="109">
        <v>9.5</v>
      </c>
      <c r="V12" s="109">
        <f t="shared" si="1"/>
        <v>9.5</v>
      </c>
      <c r="W12" s="110" t="s">
        <v>216</v>
      </c>
      <c r="X12" s="112">
        <v>0</v>
      </c>
      <c r="Y12" s="112">
        <v>0</v>
      </c>
      <c r="Z12" s="112">
        <v>966</v>
      </c>
      <c r="AA12" s="112">
        <v>0</v>
      </c>
      <c r="AB12" s="112">
        <v>966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394788</v>
      </c>
      <c r="AH12" s="49">
        <f>IF(ISBLANK(AG12),"-",AG12-AG11)</f>
        <v>448</v>
      </c>
      <c r="AI12" s="50">
        <f t="shared" si="2"/>
        <v>119.14893617021278</v>
      </c>
      <c r="AJ12" s="96">
        <v>0</v>
      </c>
      <c r="AK12" s="96">
        <v>0</v>
      </c>
      <c r="AL12" s="96">
        <v>1</v>
      </c>
      <c r="AM12" s="96">
        <v>0</v>
      </c>
      <c r="AN12" s="96">
        <v>1</v>
      </c>
      <c r="AO12" s="96">
        <v>0.6</v>
      </c>
      <c r="AP12" s="112">
        <v>11362673</v>
      </c>
      <c r="AQ12" s="112">
        <f t="shared" si="3"/>
        <v>999</v>
      </c>
      <c r="AR12" s="115">
        <v>0.98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16</v>
      </c>
      <c r="E13" s="41">
        <f t="shared" si="0"/>
        <v>11.267605633802818</v>
      </c>
      <c r="F13" s="151">
        <v>66</v>
      </c>
      <c r="G13" s="41">
        <f t="shared" si="4"/>
        <v>46.478873239436624</v>
      </c>
      <c r="H13" s="42" t="s">
        <v>88</v>
      </c>
      <c r="I13" s="42">
        <f t="shared" si="5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08">
        <v>92</v>
      </c>
      <c r="P13" s="108">
        <v>82</v>
      </c>
      <c r="Q13" s="108">
        <v>21588424</v>
      </c>
      <c r="R13" s="46">
        <f>IF(ISBLANK(Q13),"-",Q13-Q12)</f>
        <v>4058</v>
      </c>
      <c r="S13" s="47">
        <f t="shared" si="7"/>
        <v>97.391999999999996</v>
      </c>
      <c r="T13" s="47">
        <f t="shared" si="8"/>
        <v>4.0579999999999998</v>
      </c>
      <c r="U13" s="109">
        <v>9.5</v>
      </c>
      <c r="V13" s="109">
        <f t="shared" si="1"/>
        <v>9.5</v>
      </c>
      <c r="W13" s="110" t="s">
        <v>216</v>
      </c>
      <c r="X13" s="112">
        <v>0</v>
      </c>
      <c r="Y13" s="112">
        <v>0</v>
      </c>
      <c r="Z13" s="112">
        <v>966</v>
      </c>
      <c r="AA13" s="112">
        <v>0</v>
      </c>
      <c r="AB13" s="112">
        <v>966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395252</v>
      </c>
      <c r="AH13" s="49">
        <f>IF(ISBLANK(AG13),"-",AG13-AG12)</f>
        <v>464</v>
      </c>
      <c r="AI13" s="50">
        <f t="shared" si="2"/>
        <v>114.34204041399705</v>
      </c>
      <c r="AJ13" s="96">
        <v>0</v>
      </c>
      <c r="AK13" s="96">
        <v>0</v>
      </c>
      <c r="AL13" s="96">
        <v>1</v>
      </c>
      <c r="AM13" s="96">
        <v>0</v>
      </c>
      <c r="AN13" s="96">
        <v>1</v>
      </c>
      <c r="AO13" s="96">
        <v>0</v>
      </c>
      <c r="AP13" s="112">
        <v>11362673</v>
      </c>
      <c r="AQ13" s="112">
        <f>AP13-AP12</f>
        <v>0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18</v>
      </c>
      <c r="E14" s="41">
        <f t="shared" si="0"/>
        <v>12.67605633802817</v>
      </c>
      <c r="F14" s="151">
        <v>65</v>
      </c>
      <c r="G14" s="41">
        <f t="shared" si="4"/>
        <v>45.774647887323944</v>
      </c>
      <c r="H14" s="42" t="s">
        <v>88</v>
      </c>
      <c r="I14" s="42">
        <f t="shared" si="5"/>
        <v>40.845070422535215</v>
      </c>
      <c r="J14" s="43">
        <f>(F14-5)/1.42</f>
        <v>42.253521126760567</v>
      </c>
      <c r="K14" s="42">
        <f>J14+(6/1.42)</f>
        <v>46.478873239436624</v>
      </c>
      <c r="L14" s="44">
        <v>14</v>
      </c>
      <c r="M14" s="45" t="s">
        <v>89</v>
      </c>
      <c r="N14" s="45">
        <v>12.8</v>
      </c>
      <c r="O14" s="108">
        <v>90</v>
      </c>
      <c r="P14" s="108">
        <v>80</v>
      </c>
      <c r="Q14" s="108">
        <v>21592502</v>
      </c>
      <c r="R14" s="46">
        <f t="shared" si="6"/>
        <v>4078</v>
      </c>
      <c r="S14" s="47">
        <f t="shared" si="7"/>
        <v>97.872</v>
      </c>
      <c r="T14" s="47">
        <f t="shared" si="8"/>
        <v>4.0780000000000003</v>
      </c>
      <c r="U14" s="109">
        <v>9.5</v>
      </c>
      <c r="V14" s="109">
        <f t="shared" si="1"/>
        <v>9.5</v>
      </c>
      <c r="W14" s="110" t="s">
        <v>216</v>
      </c>
      <c r="X14" s="112">
        <v>0</v>
      </c>
      <c r="Y14" s="112">
        <v>0</v>
      </c>
      <c r="Z14" s="112">
        <v>967</v>
      </c>
      <c r="AA14" s="112">
        <v>0</v>
      </c>
      <c r="AB14" s="112">
        <v>967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395720</v>
      </c>
      <c r="AH14" s="49">
        <f t="shared" ref="AH14:AH34" si="9">IF(ISBLANK(AG14),"-",AG14-AG13)</f>
        <v>468</v>
      </c>
      <c r="AI14" s="50">
        <f t="shared" si="2"/>
        <v>114.76213830308974</v>
      </c>
      <c r="AJ14" s="96">
        <v>0</v>
      </c>
      <c r="AK14" s="96">
        <v>0</v>
      </c>
      <c r="AL14" s="96">
        <v>1</v>
      </c>
      <c r="AM14" s="96">
        <v>0</v>
      </c>
      <c r="AN14" s="96">
        <v>1</v>
      </c>
      <c r="AO14" s="96">
        <v>0</v>
      </c>
      <c r="AP14" s="112">
        <v>11362673</v>
      </c>
      <c r="AQ14" s="112">
        <f t="shared" si="3"/>
        <v>0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220</v>
      </c>
    </row>
    <row r="15" spans="2:51" x14ac:dyDescent="0.25">
      <c r="B15" s="40">
        <v>2.1666666666666701</v>
      </c>
      <c r="C15" s="40">
        <v>0.20833333333333301</v>
      </c>
      <c r="D15" s="107">
        <v>14</v>
      </c>
      <c r="E15" s="41">
        <f t="shared" si="0"/>
        <v>9.8591549295774659</v>
      </c>
      <c r="F15" s="151">
        <v>83</v>
      </c>
      <c r="G15" s="41">
        <f t="shared" si="4"/>
        <v>58.450704225352112</v>
      </c>
      <c r="H15" s="42" t="s">
        <v>88</v>
      </c>
      <c r="I15" s="42">
        <f t="shared" si="5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129</v>
      </c>
      <c r="P15" s="108">
        <v>123</v>
      </c>
      <c r="Q15" s="108">
        <v>21597482</v>
      </c>
      <c r="R15" s="46">
        <f t="shared" si="6"/>
        <v>4980</v>
      </c>
      <c r="S15" s="47">
        <f t="shared" si="7"/>
        <v>119.52</v>
      </c>
      <c r="T15" s="47">
        <f t="shared" si="8"/>
        <v>4.9800000000000004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1157</v>
      </c>
      <c r="AA15" s="112">
        <v>1185</v>
      </c>
      <c r="AB15" s="112">
        <v>1157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396670</v>
      </c>
      <c r="AH15" s="49">
        <f t="shared" si="9"/>
        <v>950</v>
      </c>
      <c r="AI15" s="50">
        <f t="shared" si="2"/>
        <v>190.76305220883532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11362673</v>
      </c>
      <c r="AQ15" s="112">
        <f t="shared" si="3"/>
        <v>0</v>
      </c>
      <c r="AR15" s="51"/>
      <c r="AS15" s="52" t="s">
        <v>113</v>
      </c>
      <c r="AV15" s="39" t="s">
        <v>98</v>
      </c>
      <c r="AW15" s="39" t="s">
        <v>99</v>
      </c>
      <c r="AY15" s="81" t="s">
        <v>165</v>
      </c>
    </row>
    <row r="16" spans="2:51" x14ac:dyDescent="0.25">
      <c r="B16" s="40">
        <v>2.2083333333333299</v>
      </c>
      <c r="C16" s="40">
        <v>0.25</v>
      </c>
      <c r="D16" s="107">
        <v>11</v>
      </c>
      <c r="E16" s="41">
        <f t="shared" si="0"/>
        <v>7.746478873239437</v>
      </c>
      <c r="F16" s="151">
        <v>83</v>
      </c>
      <c r="G16" s="41">
        <f t="shared" si="4"/>
        <v>58.450704225352112</v>
      </c>
      <c r="H16" s="42" t="s">
        <v>88</v>
      </c>
      <c r="I16" s="42">
        <f t="shared" si="5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137</v>
      </c>
      <c r="P16" s="108">
        <v>135</v>
      </c>
      <c r="Q16" s="108">
        <v>21603191</v>
      </c>
      <c r="R16" s="46">
        <f t="shared" si="6"/>
        <v>5709</v>
      </c>
      <c r="S16" s="47">
        <f t="shared" si="7"/>
        <v>137.01599999999999</v>
      </c>
      <c r="T16" s="47">
        <f t="shared" si="8"/>
        <v>5.7089999999999996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1107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397757</v>
      </c>
      <c r="AH16" s="49">
        <f t="shared" si="9"/>
        <v>1087</v>
      </c>
      <c r="AI16" s="50">
        <f t="shared" si="2"/>
        <v>190.40112103695921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11362673</v>
      </c>
      <c r="AQ16" s="112">
        <f t="shared" si="3"/>
        <v>0</v>
      </c>
      <c r="AR16" s="53">
        <v>1.1000000000000001</v>
      </c>
      <c r="AS16" s="52" t="s">
        <v>101</v>
      </c>
      <c r="AV16" s="39" t="s">
        <v>102</v>
      </c>
      <c r="AW16" s="39" t="s">
        <v>103</v>
      </c>
      <c r="AY16" s="95"/>
    </row>
    <row r="17" spans="1:51" x14ac:dyDescent="0.25">
      <c r="B17" s="40">
        <v>2.25</v>
      </c>
      <c r="C17" s="40">
        <v>0.29166666666666702</v>
      </c>
      <c r="D17" s="107">
        <v>10</v>
      </c>
      <c r="E17" s="41">
        <f t="shared" si="0"/>
        <v>7.042253521126761</v>
      </c>
      <c r="F17" s="151">
        <v>83</v>
      </c>
      <c r="G17" s="41">
        <f t="shared" si="4"/>
        <v>58.450704225352112</v>
      </c>
      <c r="H17" s="42" t="s">
        <v>88</v>
      </c>
      <c r="I17" s="42">
        <f t="shared" si="5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134</v>
      </c>
      <c r="P17" s="108">
        <v>143</v>
      </c>
      <c r="Q17" s="108">
        <v>21609375</v>
      </c>
      <c r="R17" s="46">
        <f t="shared" si="6"/>
        <v>6184</v>
      </c>
      <c r="S17" s="47">
        <f t="shared" si="7"/>
        <v>148.416</v>
      </c>
      <c r="T17" s="47">
        <f t="shared" si="8"/>
        <v>6.1840000000000002</v>
      </c>
      <c r="U17" s="109">
        <v>9.3000000000000007</v>
      </c>
      <c r="V17" s="109">
        <f t="shared" si="1"/>
        <v>9.3000000000000007</v>
      </c>
      <c r="W17" s="110" t="s">
        <v>137</v>
      </c>
      <c r="X17" s="112">
        <v>1006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398927</v>
      </c>
      <c r="AH17" s="49">
        <f t="shared" si="9"/>
        <v>1170</v>
      </c>
      <c r="AI17" s="50">
        <f t="shared" si="2"/>
        <v>189.19793014230271</v>
      </c>
      <c r="AJ17" s="96">
        <v>1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11362673</v>
      </c>
      <c r="AQ17" s="112">
        <f t="shared" si="3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8"/>
    </row>
    <row r="18" spans="1:51" ht="15.75" customHeight="1" x14ac:dyDescent="0.25">
      <c r="B18" s="40">
        <v>2.2916666666666701</v>
      </c>
      <c r="C18" s="40">
        <v>0.33333333333333298</v>
      </c>
      <c r="D18" s="107">
        <v>9</v>
      </c>
      <c r="E18" s="41">
        <f t="shared" si="0"/>
        <v>6.3380281690140849</v>
      </c>
      <c r="F18" s="151">
        <v>83</v>
      </c>
      <c r="G18" s="41">
        <f t="shared" si="4"/>
        <v>58.450704225352112</v>
      </c>
      <c r="H18" s="42" t="s">
        <v>88</v>
      </c>
      <c r="I18" s="42">
        <f t="shared" si="5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134</v>
      </c>
      <c r="P18" s="108">
        <v>151</v>
      </c>
      <c r="Q18" s="108">
        <v>21615327</v>
      </c>
      <c r="R18" s="46">
        <f t="shared" si="6"/>
        <v>5952</v>
      </c>
      <c r="S18" s="47">
        <f t="shared" si="7"/>
        <v>142.84800000000001</v>
      </c>
      <c r="T18" s="47">
        <f t="shared" si="8"/>
        <v>5.952</v>
      </c>
      <c r="U18" s="109">
        <v>8.9</v>
      </c>
      <c r="V18" s="109">
        <f t="shared" si="1"/>
        <v>8.9</v>
      </c>
      <c r="W18" s="110" t="s">
        <v>137</v>
      </c>
      <c r="X18" s="112">
        <v>1005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400102</v>
      </c>
      <c r="AH18" s="49">
        <f t="shared" si="9"/>
        <v>1175</v>
      </c>
      <c r="AI18" s="50">
        <f t="shared" si="2"/>
        <v>197.41263440860214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11362673</v>
      </c>
      <c r="AQ18" s="112">
        <f t="shared" si="3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8</v>
      </c>
      <c r="E19" s="41">
        <f t="shared" si="0"/>
        <v>5.6338028169014089</v>
      </c>
      <c r="F19" s="151">
        <v>83</v>
      </c>
      <c r="G19" s="41">
        <f t="shared" si="4"/>
        <v>58.450704225352112</v>
      </c>
      <c r="H19" s="42" t="s">
        <v>88</v>
      </c>
      <c r="I19" s="42">
        <f t="shared" si="5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134</v>
      </c>
      <c r="P19" s="108">
        <v>145</v>
      </c>
      <c r="Q19" s="108">
        <v>21621353</v>
      </c>
      <c r="R19" s="46">
        <f t="shared" si="6"/>
        <v>6026</v>
      </c>
      <c r="S19" s="47">
        <f t="shared" si="7"/>
        <v>144.624</v>
      </c>
      <c r="T19" s="47">
        <f t="shared" si="8"/>
        <v>6.0259999999999998</v>
      </c>
      <c r="U19" s="109">
        <v>8.4</v>
      </c>
      <c r="V19" s="109">
        <f t="shared" si="1"/>
        <v>8.4</v>
      </c>
      <c r="W19" s="110" t="s">
        <v>137</v>
      </c>
      <c r="X19" s="112">
        <v>1016</v>
      </c>
      <c r="Y19" s="112">
        <v>0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401281</v>
      </c>
      <c r="AH19" s="49">
        <f t="shared" si="9"/>
        <v>1179</v>
      </c>
      <c r="AI19" s="50">
        <f t="shared" si="2"/>
        <v>195.6521739130435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11362673</v>
      </c>
      <c r="AQ19" s="112">
        <f t="shared" si="3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7</v>
      </c>
      <c r="E20" s="41">
        <f t="shared" si="0"/>
        <v>4.9295774647887329</v>
      </c>
      <c r="F20" s="151">
        <v>83</v>
      </c>
      <c r="G20" s="41">
        <f t="shared" si="4"/>
        <v>58.450704225352112</v>
      </c>
      <c r="H20" s="42" t="s">
        <v>88</v>
      </c>
      <c r="I20" s="42">
        <f t="shared" si="5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136</v>
      </c>
      <c r="P20" s="108">
        <v>142</v>
      </c>
      <c r="Q20" s="108">
        <v>21626796</v>
      </c>
      <c r="R20" s="46">
        <f t="shared" si="6"/>
        <v>5443</v>
      </c>
      <c r="S20" s="47">
        <f t="shared" si="7"/>
        <v>130.63200000000001</v>
      </c>
      <c r="T20" s="47">
        <f t="shared" si="8"/>
        <v>5.4429999999999996</v>
      </c>
      <c r="U20" s="109">
        <v>7.9</v>
      </c>
      <c r="V20" s="109">
        <f t="shared" si="1"/>
        <v>7.9</v>
      </c>
      <c r="W20" s="110" t="s">
        <v>137</v>
      </c>
      <c r="X20" s="112">
        <v>1016</v>
      </c>
      <c r="Y20" s="112">
        <v>0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402495</v>
      </c>
      <c r="AH20" s="49">
        <f t="shared" si="9"/>
        <v>1214</v>
      </c>
      <c r="AI20" s="50">
        <f t="shared" si="2"/>
        <v>223.03876538673526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11362673</v>
      </c>
      <c r="AQ20" s="112">
        <f t="shared" si="3"/>
        <v>0</v>
      </c>
      <c r="AR20" s="53">
        <v>1.1299999999999999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7</v>
      </c>
      <c r="E21" s="41">
        <f t="shared" si="0"/>
        <v>4.9295774647887329</v>
      </c>
      <c r="F21" s="151">
        <v>83</v>
      </c>
      <c r="G21" s="41">
        <f t="shared" si="4"/>
        <v>58.450704225352112</v>
      </c>
      <c r="H21" s="42" t="s">
        <v>88</v>
      </c>
      <c r="I21" s="42">
        <f t="shared" si="5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135</v>
      </c>
      <c r="P21" s="108">
        <v>139</v>
      </c>
      <c r="Q21" s="108">
        <v>21632992</v>
      </c>
      <c r="R21" s="46">
        <f t="shared" si="6"/>
        <v>6196</v>
      </c>
      <c r="S21" s="47">
        <f t="shared" si="7"/>
        <v>148.70400000000001</v>
      </c>
      <c r="T21" s="47">
        <f t="shared" si="8"/>
        <v>6.1959999999999997</v>
      </c>
      <c r="U21" s="109">
        <v>7.4</v>
      </c>
      <c r="V21" s="109">
        <f t="shared" si="1"/>
        <v>7.4</v>
      </c>
      <c r="W21" s="110" t="s">
        <v>137</v>
      </c>
      <c r="X21" s="112">
        <v>1016</v>
      </c>
      <c r="Y21" s="112">
        <v>0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403689</v>
      </c>
      <c r="AH21" s="49">
        <f t="shared" si="9"/>
        <v>1194</v>
      </c>
      <c r="AI21" s="50">
        <f t="shared" si="2"/>
        <v>192.70497094899937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11362673</v>
      </c>
      <c r="AQ21" s="112">
        <f t="shared" si="3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6</v>
      </c>
      <c r="E22" s="41">
        <f t="shared" si="0"/>
        <v>4.2253521126760569</v>
      </c>
      <c r="F22" s="151">
        <v>83</v>
      </c>
      <c r="G22" s="41">
        <f t="shared" si="4"/>
        <v>58.450704225352112</v>
      </c>
      <c r="H22" s="42" t="s">
        <v>88</v>
      </c>
      <c r="I22" s="42">
        <f t="shared" si="5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130</v>
      </c>
      <c r="P22" s="108">
        <v>139</v>
      </c>
      <c r="Q22" s="108">
        <v>21639278</v>
      </c>
      <c r="R22" s="46">
        <f t="shared" si="6"/>
        <v>6286</v>
      </c>
      <c r="S22" s="47">
        <f t="shared" si="7"/>
        <v>150.864</v>
      </c>
      <c r="T22" s="47">
        <f t="shared" si="8"/>
        <v>6.2859999999999996</v>
      </c>
      <c r="U22" s="109">
        <v>6.8</v>
      </c>
      <c r="V22" s="109">
        <f t="shared" si="1"/>
        <v>6.8</v>
      </c>
      <c r="W22" s="110" t="s">
        <v>137</v>
      </c>
      <c r="X22" s="112">
        <v>1037</v>
      </c>
      <c r="Y22" s="112">
        <v>0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404877</v>
      </c>
      <c r="AH22" s="49">
        <f t="shared" si="9"/>
        <v>1188</v>
      </c>
      <c r="AI22" s="50">
        <f t="shared" si="2"/>
        <v>188.99140948138722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11362673</v>
      </c>
      <c r="AQ22" s="112">
        <f t="shared" si="3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6</v>
      </c>
      <c r="E23" s="41">
        <f t="shared" si="0"/>
        <v>4.2253521126760569</v>
      </c>
      <c r="F23" s="152">
        <v>81</v>
      </c>
      <c r="G23" s="41">
        <f t="shared" si="4"/>
        <v>57.04225352112676</v>
      </c>
      <c r="H23" s="42" t="s">
        <v>88</v>
      </c>
      <c r="I23" s="42">
        <f t="shared" si="5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131</v>
      </c>
      <c r="P23" s="108">
        <v>134</v>
      </c>
      <c r="Q23" s="108">
        <v>21646188</v>
      </c>
      <c r="R23" s="46">
        <f t="shared" si="6"/>
        <v>6910</v>
      </c>
      <c r="S23" s="47">
        <f t="shared" si="7"/>
        <v>165.84</v>
      </c>
      <c r="T23" s="47">
        <f t="shared" si="8"/>
        <v>6.91</v>
      </c>
      <c r="U23" s="109">
        <v>6.3</v>
      </c>
      <c r="V23" s="109">
        <f t="shared" si="1"/>
        <v>6.3</v>
      </c>
      <c r="W23" s="110" t="s">
        <v>137</v>
      </c>
      <c r="X23" s="112">
        <v>1035</v>
      </c>
      <c r="Y23" s="112">
        <v>0</v>
      </c>
      <c r="Z23" s="112">
        <v>1186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406025</v>
      </c>
      <c r="AH23" s="49">
        <f t="shared" si="9"/>
        <v>1148</v>
      </c>
      <c r="AI23" s="50">
        <f t="shared" si="2"/>
        <v>166.13603473227207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11362673</v>
      </c>
      <c r="AQ23" s="112">
        <f t="shared" si="3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6</v>
      </c>
      <c r="E24" s="41">
        <f t="shared" si="0"/>
        <v>4.2253521126760569</v>
      </c>
      <c r="F24" s="152">
        <v>81</v>
      </c>
      <c r="G24" s="41">
        <f t="shared" si="4"/>
        <v>57.04225352112676</v>
      </c>
      <c r="H24" s="42" t="s">
        <v>88</v>
      </c>
      <c r="I24" s="42">
        <f t="shared" si="5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127</v>
      </c>
      <c r="P24" s="108">
        <v>132</v>
      </c>
      <c r="Q24" s="108">
        <v>21652511</v>
      </c>
      <c r="R24" s="46">
        <f t="shared" si="6"/>
        <v>6323</v>
      </c>
      <c r="S24" s="47">
        <f t="shared" si="7"/>
        <v>151.75200000000001</v>
      </c>
      <c r="T24" s="47">
        <f t="shared" si="8"/>
        <v>6.3230000000000004</v>
      </c>
      <c r="U24" s="109">
        <v>5.9</v>
      </c>
      <c r="V24" s="109">
        <f t="shared" si="1"/>
        <v>5.9</v>
      </c>
      <c r="W24" s="110" t="s">
        <v>137</v>
      </c>
      <c r="X24" s="112">
        <v>1035</v>
      </c>
      <c r="Y24" s="112">
        <v>0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407232</v>
      </c>
      <c r="AH24" s="49">
        <f>IF(ISBLANK(AG24),"-",AG24-AG23)</f>
        <v>1207</v>
      </c>
      <c r="AI24" s="50">
        <f t="shared" si="2"/>
        <v>190.8904001265222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11362673</v>
      </c>
      <c r="AQ24" s="112">
        <f t="shared" si="3"/>
        <v>0</v>
      </c>
      <c r="AR24" s="53">
        <v>1.19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6</v>
      </c>
      <c r="E25" s="41">
        <f t="shared" si="0"/>
        <v>4.2253521126760569</v>
      </c>
      <c r="F25" s="152">
        <v>81</v>
      </c>
      <c r="G25" s="41">
        <f t="shared" si="4"/>
        <v>57.04225352112676</v>
      </c>
      <c r="H25" s="42" t="s">
        <v>88</v>
      </c>
      <c r="I25" s="42">
        <f t="shared" si="5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135</v>
      </c>
      <c r="P25" s="108">
        <v>136</v>
      </c>
      <c r="Q25" s="108">
        <v>21658659</v>
      </c>
      <c r="R25" s="46">
        <f t="shared" si="6"/>
        <v>6148</v>
      </c>
      <c r="S25" s="47">
        <f t="shared" si="7"/>
        <v>147.55199999999999</v>
      </c>
      <c r="T25" s="47">
        <f t="shared" si="8"/>
        <v>6.1479999999999997</v>
      </c>
      <c r="U25" s="109">
        <v>5.7</v>
      </c>
      <c r="V25" s="109">
        <f t="shared" si="1"/>
        <v>5.7</v>
      </c>
      <c r="W25" s="110" t="s">
        <v>137</v>
      </c>
      <c r="X25" s="112">
        <v>1005</v>
      </c>
      <c r="Y25" s="112">
        <v>0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408421</v>
      </c>
      <c r="AH25" s="49">
        <f t="shared" si="9"/>
        <v>1189</v>
      </c>
      <c r="AI25" s="50">
        <f t="shared" si="2"/>
        <v>193.39622641509436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11362673</v>
      </c>
      <c r="AQ25" s="112">
        <f t="shared" si="3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4"/>
        <v>57.04225352112676</v>
      </c>
      <c r="H26" s="42" t="s">
        <v>88</v>
      </c>
      <c r="I26" s="42">
        <f t="shared" si="5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133</v>
      </c>
      <c r="P26" s="108">
        <v>130</v>
      </c>
      <c r="Q26" s="108">
        <v>21664531</v>
      </c>
      <c r="R26" s="46">
        <f t="shared" si="6"/>
        <v>5872</v>
      </c>
      <c r="S26" s="47">
        <f t="shared" si="7"/>
        <v>140.928</v>
      </c>
      <c r="T26" s="47">
        <f t="shared" si="8"/>
        <v>5.8719999999999999</v>
      </c>
      <c r="U26" s="109">
        <v>5.5</v>
      </c>
      <c r="V26" s="109">
        <f t="shared" si="1"/>
        <v>5.5</v>
      </c>
      <c r="W26" s="110" t="s">
        <v>137</v>
      </c>
      <c r="X26" s="112">
        <v>1004</v>
      </c>
      <c r="Y26" s="112">
        <v>0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409592</v>
      </c>
      <c r="AH26" s="49">
        <f t="shared" si="9"/>
        <v>1171</v>
      </c>
      <c r="AI26" s="50">
        <f t="shared" si="2"/>
        <v>199.42098092643053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11362673</v>
      </c>
      <c r="AQ26" s="112">
        <f t="shared" si="3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6</v>
      </c>
      <c r="E27" s="41">
        <f t="shared" si="0"/>
        <v>4.2253521126760569</v>
      </c>
      <c r="F27" s="152">
        <v>81</v>
      </c>
      <c r="G27" s="41">
        <f t="shared" si="4"/>
        <v>57.04225352112676</v>
      </c>
      <c r="H27" s="42" t="s">
        <v>88</v>
      </c>
      <c r="I27" s="42">
        <f t="shared" si="5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132</v>
      </c>
      <c r="P27" s="108">
        <v>135</v>
      </c>
      <c r="Q27" s="108">
        <v>21670453</v>
      </c>
      <c r="R27" s="46">
        <f t="shared" si="6"/>
        <v>5922</v>
      </c>
      <c r="S27" s="47">
        <f t="shared" si="7"/>
        <v>142.12799999999999</v>
      </c>
      <c r="T27" s="47">
        <f t="shared" si="8"/>
        <v>5.9219999999999997</v>
      </c>
      <c r="U27" s="109">
        <v>5.2</v>
      </c>
      <c r="V27" s="109">
        <f t="shared" si="1"/>
        <v>5.2</v>
      </c>
      <c r="W27" s="110" t="s">
        <v>137</v>
      </c>
      <c r="X27" s="112">
        <v>1004</v>
      </c>
      <c r="Y27" s="112">
        <v>0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410755</v>
      </c>
      <c r="AH27" s="49">
        <f t="shared" si="9"/>
        <v>1163</v>
      </c>
      <c r="AI27" s="50">
        <f t="shared" si="2"/>
        <v>196.38635596082406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11362673</v>
      </c>
      <c r="AQ27" s="112">
        <f t="shared" si="3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4"/>
        <v>54.929577464788736</v>
      </c>
      <c r="H28" s="42" t="s">
        <v>88</v>
      </c>
      <c r="I28" s="42">
        <f t="shared" si="5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132</v>
      </c>
      <c r="P28" s="108">
        <v>134</v>
      </c>
      <c r="Q28" s="108">
        <v>21676531</v>
      </c>
      <c r="R28" s="46">
        <f t="shared" si="6"/>
        <v>6078</v>
      </c>
      <c r="S28" s="47">
        <f t="shared" si="7"/>
        <v>145.87200000000001</v>
      </c>
      <c r="T28" s="47">
        <f t="shared" si="8"/>
        <v>6.0780000000000003</v>
      </c>
      <c r="U28" s="109">
        <v>5</v>
      </c>
      <c r="V28" s="109">
        <f t="shared" si="1"/>
        <v>5</v>
      </c>
      <c r="W28" s="110" t="s">
        <v>137</v>
      </c>
      <c r="X28" s="112">
        <v>1005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411918</v>
      </c>
      <c r="AH28" s="49">
        <f t="shared" si="9"/>
        <v>1163</v>
      </c>
      <c r="AI28" s="50">
        <f t="shared" si="2"/>
        <v>191.34583744652846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11362673</v>
      </c>
      <c r="AQ28" s="112">
        <f t="shared" si="3"/>
        <v>0</v>
      </c>
      <c r="AR28" s="53">
        <v>1.22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4"/>
        <v>54.929577464788736</v>
      </c>
      <c r="H29" s="42" t="s">
        <v>88</v>
      </c>
      <c r="I29" s="42">
        <f t="shared" si="5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130</v>
      </c>
      <c r="P29" s="108">
        <v>130</v>
      </c>
      <c r="Q29" s="108">
        <v>21682366</v>
      </c>
      <c r="R29" s="46">
        <f t="shared" si="6"/>
        <v>5835</v>
      </c>
      <c r="S29" s="47">
        <f t="shared" si="7"/>
        <v>140.04</v>
      </c>
      <c r="T29" s="47">
        <f t="shared" si="8"/>
        <v>5.835</v>
      </c>
      <c r="U29" s="109">
        <v>4.7</v>
      </c>
      <c r="V29" s="109">
        <f t="shared" si="1"/>
        <v>4.7</v>
      </c>
      <c r="W29" s="110" t="s">
        <v>137</v>
      </c>
      <c r="X29" s="112">
        <v>1005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413088</v>
      </c>
      <c r="AH29" s="49">
        <f t="shared" si="9"/>
        <v>1170</v>
      </c>
      <c r="AI29" s="50">
        <f t="shared" si="2"/>
        <v>200.51413881748073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11362673</v>
      </c>
      <c r="AQ29" s="112">
        <f t="shared" si="3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5</v>
      </c>
      <c r="E30" s="41">
        <f t="shared" si="0"/>
        <v>3.5211267605633805</v>
      </c>
      <c r="F30" s="154">
        <v>76</v>
      </c>
      <c r="G30" s="41">
        <f t="shared" si="4"/>
        <v>53.521126760563384</v>
      </c>
      <c r="H30" s="42" t="s">
        <v>88</v>
      </c>
      <c r="I30" s="42">
        <f t="shared" si="5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128</v>
      </c>
      <c r="P30" s="108">
        <v>130</v>
      </c>
      <c r="Q30" s="108">
        <v>21688140</v>
      </c>
      <c r="R30" s="46">
        <f t="shared" si="6"/>
        <v>5774</v>
      </c>
      <c r="S30" s="47">
        <f t="shared" si="7"/>
        <v>138.57599999999999</v>
      </c>
      <c r="T30" s="47">
        <f t="shared" si="8"/>
        <v>5.774</v>
      </c>
      <c r="U30" s="109">
        <v>4.4000000000000004</v>
      </c>
      <c r="V30" s="109">
        <f t="shared" si="1"/>
        <v>4.4000000000000004</v>
      </c>
      <c r="W30" s="110" t="s">
        <v>137</v>
      </c>
      <c r="X30" s="112">
        <v>1005</v>
      </c>
      <c r="Y30" s="112">
        <v>0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414223</v>
      </c>
      <c r="AH30" s="49">
        <f t="shared" si="9"/>
        <v>1135</v>
      </c>
      <c r="AI30" s="50">
        <f t="shared" si="2"/>
        <v>196.57083477658469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11362673</v>
      </c>
      <c r="AQ30" s="112">
        <f t="shared" si="3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5</v>
      </c>
      <c r="E31" s="41">
        <f t="shared" si="0"/>
        <v>3.5211267605633805</v>
      </c>
      <c r="F31" s="151">
        <v>83</v>
      </c>
      <c r="G31" s="41">
        <f t="shared" si="4"/>
        <v>58.450704225352112</v>
      </c>
      <c r="H31" s="42" t="s">
        <v>88</v>
      </c>
      <c r="I31" s="42">
        <f t="shared" si="5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129</v>
      </c>
      <c r="P31" s="108">
        <v>129</v>
      </c>
      <c r="Q31" s="108">
        <v>21693812</v>
      </c>
      <c r="R31" s="46">
        <f t="shared" si="6"/>
        <v>5672</v>
      </c>
      <c r="S31" s="47">
        <f t="shared" si="7"/>
        <v>136.12799999999999</v>
      </c>
      <c r="T31" s="47">
        <f t="shared" si="8"/>
        <v>5.6719999999999997</v>
      </c>
      <c r="U31" s="109">
        <v>4.2</v>
      </c>
      <c r="V31" s="109">
        <f t="shared" si="1"/>
        <v>4.2</v>
      </c>
      <c r="W31" s="110" t="s">
        <v>137</v>
      </c>
      <c r="X31" s="112">
        <v>1014</v>
      </c>
      <c r="Y31" s="112">
        <v>0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415379</v>
      </c>
      <c r="AH31" s="49">
        <f t="shared" si="9"/>
        <v>1156</v>
      </c>
      <c r="AI31" s="50">
        <f t="shared" si="2"/>
        <v>203.80818053596616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11362673</v>
      </c>
      <c r="AQ31" s="112">
        <f t="shared" si="3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4"/>
        <v>58.450704225352112</v>
      </c>
      <c r="H32" s="42" t="s">
        <v>88</v>
      </c>
      <c r="I32" s="42">
        <f t="shared" si="5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131</v>
      </c>
      <c r="P32" s="108">
        <v>125</v>
      </c>
      <c r="Q32" s="108">
        <v>21698935</v>
      </c>
      <c r="R32" s="46">
        <f t="shared" si="6"/>
        <v>5123</v>
      </c>
      <c r="S32" s="47">
        <f t="shared" si="7"/>
        <v>122.952</v>
      </c>
      <c r="T32" s="47">
        <f t="shared" si="8"/>
        <v>5.1230000000000002</v>
      </c>
      <c r="U32" s="109">
        <v>4</v>
      </c>
      <c r="V32" s="109">
        <f t="shared" si="1"/>
        <v>4</v>
      </c>
      <c r="W32" s="110" t="s">
        <v>137</v>
      </c>
      <c r="X32" s="112">
        <v>1015</v>
      </c>
      <c r="Y32" s="112">
        <v>0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416433</v>
      </c>
      <c r="AH32" s="49">
        <f t="shared" si="9"/>
        <v>1054</v>
      </c>
      <c r="AI32" s="50">
        <f t="shared" si="2"/>
        <v>205.73882490728087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11362673</v>
      </c>
      <c r="AQ32" s="112">
        <f t="shared" si="3"/>
        <v>0</v>
      </c>
      <c r="AR32" s="53">
        <v>1.1399999999999999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4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127</v>
      </c>
      <c r="P33" s="108">
        <v>118</v>
      </c>
      <c r="Q33" s="108">
        <v>21704244</v>
      </c>
      <c r="R33" s="46">
        <f t="shared" si="6"/>
        <v>5309</v>
      </c>
      <c r="S33" s="47">
        <f t="shared" si="7"/>
        <v>127.416</v>
      </c>
      <c r="T33" s="47">
        <f t="shared" si="8"/>
        <v>5.3090000000000002</v>
      </c>
      <c r="U33" s="109">
        <v>4</v>
      </c>
      <c r="V33" s="109">
        <f t="shared" si="1"/>
        <v>4</v>
      </c>
      <c r="W33" s="110" t="s">
        <v>129</v>
      </c>
      <c r="X33" s="112">
        <v>0</v>
      </c>
      <c r="Y33" s="112">
        <v>0</v>
      </c>
      <c r="Z33" s="112">
        <v>1187</v>
      </c>
      <c r="AA33" s="112">
        <v>1185</v>
      </c>
      <c r="AB33" s="112">
        <v>1187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417513</v>
      </c>
      <c r="AH33" s="49">
        <f t="shared" si="9"/>
        <v>1080</v>
      </c>
      <c r="AI33" s="50">
        <f t="shared" si="2"/>
        <v>203.42814089282351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0.25</v>
      </c>
      <c r="AP33" s="112">
        <v>11362708</v>
      </c>
      <c r="AQ33" s="112">
        <f t="shared" si="3"/>
        <v>35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4"/>
        <v>58.450704225352112</v>
      </c>
      <c r="H34" s="42" t="s">
        <v>88</v>
      </c>
      <c r="I34" s="42">
        <f t="shared" si="5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135</v>
      </c>
      <c r="P34" s="108">
        <v>115</v>
      </c>
      <c r="Q34" s="108">
        <v>21709408</v>
      </c>
      <c r="R34" s="46">
        <f t="shared" si="6"/>
        <v>5164</v>
      </c>
      <c r="S34" s="47">
        <f t="shared" si="7"/>
        <v>123.93600000000001</v>
      </c>
      <c r="T34" s="47">
        <f t="shared" si="8"/>
        <v>5.1639999999999997</v>
      </c>
      <c r="U34" s="109">
        <v>4.5999999999999996</v>
      </c>
      <c r="V34" s="109">
        <f t="shared" si="1"/>
        <v>4.5999999999999996</v>
      </c>
      <c r="W34" s="110" t="s">
        <v>129</v>
      </c>
      <c r="X34" s="112">
        <v>0</v>
      </c>
      <c r="Y34" s="112">
        <v>0</v>
      </c>
      <c r="Z34" s="112">
        <v>1187</v>
      </c>
      <c r="AA34" s="112">
        <v>1185</v>
      </c>
      <c r="AB34" s="112">
        <v>1147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418548</v>
      </c>
      <c r="AH34" s="49">
        <f t="shared" si="9"/>
        <v>1035</v>
      </c>
      <c r="AI34" s="50">
        <f t="shared" si="2"/>
        <v>200.42602633617352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0.25</v>
      </c>
      <c r="AP34" s="112">
        <v>11363263</v>
      </c>
      <c r="AQ34" s="112">
        <f t="shared" si="3"/>
        <v>555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132402</v>
      </c>
      <c r="S35" s="65">
        <f>AVERAGE(S11:S34)</f>
        <v>132.40200000000002</v>
      </c>
      <c r="T35" s="65">
        <f>SUM(T11:T34)</f>
        <v>132.40199999999999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24738</v>
      </c>
      <c r="AH35" s="67">
        <f>SUM(AH11:AH34)</f>
        <v>24738</v>
      </c>
      <c r="AI35" s="68">
        <f>$AH$35/$T35</f>
        <v>186.84007794444196</v>
      </c>
      <c r="AJ35" s="89"/>
      <c r="AK35" s="89"/>
      <c r="AL35" s="89"/>
      <c r="AM35" s="89"/>
      <c r="AN35" s="89"/>
      <c r="AO35" s="69"/>
      <c r="AP35" s="70">
        <f>AP34-AP10</f>
        <v>3677</v>
      </c>
      <c r="AQ35" s="71">
        <f>SUM(AQ11:AQ34)</f>
        <v>3677</v>
      </c>
      <c r="AR35" s="72">
        <f>AVERAGE(AR11:AR34)</f>
        <v>1.1266666666666667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228" t="s">
        <v>213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229" t="s">
        <v>212</v>
      </c>
      <c r="C41" s="102"/>
      <c r="D41" s="102"/>
      <c r="E41" s="102"/>
      <c r="F41" s="102"/>
      <c r="G41" s="102"/>
      <c r="H41" s="102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84"/>
      <c r="T41" s="84"/>
      <c r="U41" s="84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73"/>
      <c r="AW41" s="73"/>
      <c r="AY41" s="98"/>
    </row>
    <row r="42" spans="2:51" x14ac:dyDescent="0.25">
      <c r="B42" s="228" t="s">
        <v>208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84"/>
      <c r="T42" s="84"/>
      <c r="U42" s="84"/>
      <c r="V42" s="8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97"/>
      <c r="AP42" s="97"/>
      <c r="AQ42" s="97"/>
      <c r="AR42" s="99"/>
      <c r="AV42" s="73"/>
      <c r="AW42" s="73"/>
      <c r="AY42" s="98"/>
    </row>
    <row r="43" spans="2:51" x14ac:dyDescent="0.25">
      <c r="B43" s="228" t="s">
        <v>209</v>
      </c>
      <c r="C43" s="102"/>
      <c r="D43" s="102"/>
      <c r="E43" s="102"/>
      <c r="F43" s="102"/>
      <c r="G43" s="102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84"/>
      <c r="T43" s="84"/>
      <c r="U43" s="84"/>
      <c r="V43" s="84"/>
      <c r="W43" s="99"/>
      <c r="X43" s="99"/>
      <c r="Y43" s="99"/>
      <c r="Z43" s="99"/>
      <c r="AA43" s="99"/>
      <c r="AB43" s="99"/>
      <c r="AC43" s="99"/>
      <c r="AD43" s="99"/>
      <c r="AE43" s="99"/>
      <c r="AM43" s="20"/>
      <c r="AN43" s="97"/>
      <c r="AO43" s="97"/>
      <c r="AP43" s="97"/>
      <c r="AQ43" s="97"/>
      <c r="AR43" s="99"/>
      <c r="AV43" s="73"/>
      <c r="AW43" s="73"/>
      <c r="AY43" s="98"/>
    </row>
    <row r="44" spans="2:51" x14ac:dyDescent="0.25">
      <c r="B44" s="228" t="s">
        <v>210</v>
      </c>
      <c r="C44" s="102"/>
      <c r="D44" s="102"/>
      <c r="E44" s="102"/>
      <c r="F44" s="102"/>
      <c r="G44" s="102"/>
      <c r="H44" s="102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84"/>
      <c r="T44" s="84"/>
      <c r="U44" s="84"/>
      <c r="V44" s="84"/>
      <c r="W44" s="99"/>
      <c r="X44" s="99"/>
      <c r="Y44" s="99"/>
      <c r="Z44" s="99"/>
      <c r="AA44" s="99"/>
      <c r="AB44" s="99"/>
      <c r="AC44" s="99"/>
      <c r="AD44" s="99"/>
      <c r="AE44" s="99"/>
      <c r="AM44" s="20"/>
      <c r="AN44" s="97"/>
      <c r="AO44" s="97"/>
      <c r="AP44" s="97"/>
      <c r="AQ44" s="97"/>
      <c r="AR44" s="99"/>
      <c r="AV44" s="73"/>
      <c r="AW44" s="73"/>
      <c r="AY44" s="98"/>
    </row>
    <row r="45" spans="2:51" x14ac:dyDescent="0.25">
      <c r="B45" s="147" t="s">
        <v>132</v>
      </c>
      <c r="C45" s="149"/>
      <c r="D45" s="149"/>
      <c r="E45" s="149"/>
      <c r="F45" s="150"/>
      <c r="G45" s="150"/>
      <c r="H45" s="150"/>
      <c r="I45" s="149"/>
      <c r="J45" s="149"/>
      <c r="K45" s="149"/>
      <c r="L45" s="150"/>
      <c r="M45" s="150"/>
      <c r="N45" s="150"/>
      <c r="O45" s="149"/>
      <c r="P45" s="149"/>
      <c r="Q45" s="149"/>
      <c r="R45" s="149"/>
      <c r="S45" s="150"/>
      <c r="T45" s="150"/>
      <c r="U45" s="150"/>
      <c r="V45" s="84"/>
      <c r="W45" s="99"/>
      <c r="X45" s="99"/>
      <c r="Y45" s="99"/>
      <c r="Z45" s="99"/>
      <c r="AA45" s="99"/>
      <c r="AB45" s="99"/>
      <c r="AC45" s="99"/>
      <c r="AD45" s="99"/>
      <c r="AE45" s="99"/>
      <c r="AM45" s="20"/>
      <c r="AN45" s="97"/>
      <c r="AO45" s="97"/>
      <c r="AP45" s="97"/>
      <c r="AQ45" s="97"/>
      <c r="AR45" s="99"/>
      <c r="AV45" s="127"/>
      <c r="AW45" s="127"/>
      <c r="AY45" s="98"/>
    </row>
    <row r="46" spans="2:51" x14ac:dyDescent="0.25">
      <c r="B46" s="148" t="s">
        <v>133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82" t="s">
        <v>217</v>
      </c>
      <c r="C47" s="121"/>
      <c r="D47" s="122"/>
      <c r="E47" s="121"/>
      <c r="F47" s="121"/>
      <c r="G47" s="121"/>
      <c r="H47" s="121"/>
      <c r="I47" s="121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4"/>
      <c r="U47" s="124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218</v>
      </c>
      <c r="C48" s="121"/>
      <c r="D48" s="122"/>
      <c r="E48" s="121"/>
      <c r="F48" s="121"/>
      <c r="G48" s="121"/>
      <c r="H48" s="121"/>
      <c r="I48" s="12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4"/>
      <c r="U48" s="124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4" t="s">
        <v>219</v>
      </c>
      <c r="C49" s="121"/>
      <c r="D49" s="122"/>
      <c r="E49" s="121"/>
      <c r="F49" s="121"/>
      <c r="G49" s="121"/>
      <c r="H49" s="121"/>
      <c r="I49" s="121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4"/>
      <c r="U49" s="124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135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4" t="s">
        <v>170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140</v>
      </c>
      <c r="C52" s="144"/>
      <c r="D52" s="200"/>
      <c r="E52" s="144"/>
      <c r="F52" s="144"/>
      <c r="G52" s="106"/>
      <c r="H52" s="106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6" t="s">
        <v>221</v>
      </c>
      <c r="C53" s="144"/>
      <c r="D53" s="200"/>
      <c r="E53" s="144"/>
      <c r="F53" s="144"/>
      <c r="G53" s="106"/>
      <c r="H53" s="106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166</v>
      </c>
      <c r="C54" s="228"/>
      <c r="D54" s="229"/>
      <c r="E54" s="228"/>
      <c r="F54" s="228"/>
      <c r="G54" s="230"/>
      <c r="H54" s="230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A55" s="99"/>
      <c r="B55" s="146" t="s">
        <v>142</v>
      </c>
      <c r="C55" s="228"/>
      <c r="D55" s="228"/>
      <c r="E55" s="230"/>
      <c r="F55" s="144"/>
      <c r="G55" s="106"/>
      <c r="H55" s="106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146" t="s">
        <v>143</v>
      </c>
      <c r="C56" s="228"/>
      <c r="D56" s="229"/>
      <c r="E56" s="144"/>
      <c r="F56" s="144"/>
      <c r="G56" s="106"/>
      <c r="H56" s="102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146" t="s">
        <v>144</v>
      </c>
      <c r="C57" s="228"/>
      <c r="D57" s="229"/>
      <c r="E57" s="145"/>
      <c r="F57" s="145"/>
      <c r="G57" s="102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144" t="s">
        <v>145</v>
      </c>
      <c r="C58" s="228"/>
      <c r="D58" s="229"/>
      <c r="E58" s="145"/>
      <c r="F58" s="145"/>
      <c r="G58" s="102"/>
      <c r="H58" s="228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46" t="s">
        <v>146</v>
      </c>
      <c r="C59" s="228"/>
      <c r="D59" s="229"/>
      <c r="E59" s="228"/>
      <c r="F59" s="118"/>
      <c r="G59" s="230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60" t="s">
        <v>222</v>
      </c>
      <c r="C60" s="228"/>
      <c r="D60" s="229"/>
      <c r="E60" s="228"/>
      <c r="F60" s="228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60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6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17"/>
      <c r="U66" s="11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A67" s="99"/>
      <c r="B67" s="146"/>
      <c r="C67" s="145"/>
      <c r="D67" s="114"/>
      <c r="E67" s="145"/>
      <c r="F67" s="145"/>
      <c r="G67" s="102"/>
      <c r="H67" s="102"/>
      <c r="I67" s="102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17"/>
      <c r="U67" s="119"/>
      <c r="V67" s="79"/>
      <c r="AS67" s="95"/>
      <c r="AT67" s="95"/>
      <c r="AU67" s="95"/>
      <c r="AV67" s="95"/>
      <c r="AW67" s="95"/>
      <c r="AX67" s="95"/>
      <c r="AY67" s="95"/>
    </row>
    <row r="68" spans="1:51" x14ac:dyDescent="0.25">
      <c r="A68" s="99"/>
      <c r="B68" s="146"/>
      <c r="C68" s="145"/>
      <c r="D68" s="114"/>
      <c r="E68" s="145"/>
      <c r="F68" s="145"/>
      <c r="G68" s="102"/>
      <c r="H68" s="102"/>
      <c r="I68" s="102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17"/>
      <c r="U68" s="119"/>
      <c r="V68" s="79"/>
      <c r="AS68" s="95"/>
      <c r="AT68" s="95"/>
      <c r="AU68" s="95"/>
      <c r="AV68" s="95"/>
      <c r="AW68" s="95"/>
      <c r="AX68" s="95"/>
      <c r="AY68" s="95"/>
    </row>
    <row r="69" spans="1:51" x14ac:dyDescent="0.25">
      <c r="A69" s="99"/>
      <c r="B69" s="145"/>
      <c r="C69" s="145"/>
      <c r="D69" s="114"/>
      <c r="E69" s="145"/>
      <c r="F69" s="145"/>
      <c r="G69" s="102"/>
      <c r="H69" s="102"/>
      <c r="I69" s="102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5"/>
      <c r="U69" s="79"/>
      <c r="V69" s="79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Q74" s="97"/>
      <c r="R74" s="97"/>
      <c r="S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Q75" s="97"/>
      <c r="R75" s="97"/>
      <c r="S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T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97"/>
      <c r="Q78" s="97"/>
      <c r="R78" s="97"/>
      <c r="S78" s="97"/>
      <c r="AS78" s="95"/>
      <c r="AT78" s="95"/>
      <c r="AU78" s="95"/>
      <c r="AV78" s="95"/>
      <c r="AW78" s="95"/>
      <c r="AX78" s="95"/>
      <c r="AY78" s="95"/>
    </row>
    <row r="79" spans="1:51" x14ac:dyDescent="0.25">
      <c r="O79" s="12"/>
      <c r="P79" s="97"/>
      <c r="Q79" s="97"/>
      <c r="R79" s="97"/>
      <c r="S79" s="97"/>
      <c r="T79" s="97"/>
      <c r="AS79" s="95"/>
      <c r="AT79" s="95"/>
      <c r="AU79" s="95"/>
      <c r="AV79" s="95"/>
      <c r="AW79" s="95"/>
      <c r="AX79" s="95"/>
      <c r="AY79" s="95"/>
    </row>
    <row r="80" spans="1:51" x14ac:dyDescent="0.25">
      <c r="O80" s="12"/>
      <c r="P80" s="97"/>
      <c r="Q80" s="97"/>
      <c r="R80" s="97"/>
      <c r="S80" s="97"/>
      <c r="T80" s="97"/>
      <c r="U80" s="97"/>
      <c r="AS80" s="95"/>
      <c r="AT80" s="95"/>
      <c r="AU80" s="95"/>
      <c r="AV80" s="95"/>
      <c r="AW80" s="95"/>
      <c r="AX80" s="95"/>
      <c r="AY80" s="95"/>
    </row>
    <row r="81" spans="15:51" x14ac:dyDescent="0.25">
      <c r="O81" s="12"/>
      <c r="P81" s="97"/>
      <c r="T81" s="97"/>
      <c r="U81" s="97"/>
      <c r="AS81" s="95"/>
      <c r="AT81" s="95"/>
      <c r="AU81" s="95"/>
      <c r="AV81" s="95"/>
      <c r="AW81" s="95"/>
      <c r="AX81" s="95"/>
      <c r="AY81" s="95"/>
    </row>
    <row r="93" spans="15:51" x14ac:dyDescent="0.25">
      <c r="AS93" s="95"/>
      <c r="AT93" s="95"/>
      <c r="AU93" s="95"/>
      <c r="AV93" s="95"/>
      <c r="AW93" s="95"/>
      <c r="AX93" s="95"/>
      <c r="AY93" s="95"/>
    </row>
  </sheetData>
  <protectedRanges>
    <protectedRange sqref="S55:T69" name="Range2_12_5_1_1"/>
    <protectedRange sqref="L10 AD8 AF8 AJ8:AR8 AF10 L24:N31 N32:N34 R11:T34 E11:E34 AC11:AF34 G11:G34 N10:N23" name="Range1_16_3_1_1"/>
    <protectedRange sqref="L16:M23" name="Range1_1_1_1_10_1_1_1"/>
    <protectedRange sqref="L32:M34" name="Range1_1_10_1_1_1"/>
    <protectedRange sqref="K16:K34 I16:J24 I25:I34 J25 I11:I15 K11:L15" name="Range1_1_2_1_10_2_1_1"/>
    <protectedRange sqref="M11:M15" name="Range1_2_1_2_1_10_1_1_1"/>
    <protectedRange sqref="AS16:AS34" name="Range1_1_1_1"/>
    <protectedRange sqref="H11:H34" name="Range1_1_1_1_1_1_1"/>
    <protectedRange sqref="Z46:Z54" name="Range2_2_1_10_1_1_1_2"/>
    <protectedRange sqref="N55:R69" name="Range2_12_1_6_1_1"/>
    <protectedRange sqref="L55:M69" name="Range2_2_12_1_7_1_1"/>
    <protectedRange sqref="AS11:AS15" name="Range1_4_1_1_1_1"/>
    <protectedRange sqref="J26:J34 J11:J15" name="Range1_1_2_1_10_1_1_1_1"/>
    <protectedRange sqref="F45 L45 S38:S45" name="Range2_12_3_1_1_1_1"/>
    <protectedRange sqref="D38:H38 I45:K45 C45:E45 O45:R45 N38:R44" name="Range2_12_1_3_1_1_1_1"/>
    <protectedRange sqref="I38:M38 E39:M44" name="Range2_2_12_1_6_1_1_1_1"/>
    <protectedRange sqref="D39:D44" name="Range2_1_1_1_1_11_1_1_1_1_1_1"/>
    <protectedRange sqref="C39:C44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5:K69" name="Range2_2_12_1_4_1_1_1_1_1_1_1_1_1_1_1_1_1_1_1"/>
    <protectedRange sqref="I55:I69" name="Range2_2_12_1_7_1_1_2_2_1_2"/>
    <protectedRange sqref="F55:H55 F60:H69 H56:H57 H59 F56:G58" name="Range2_2_12_1_3_1_2_1_1_1_1_2_1_1_1_1_1_1_1_1_1_1_1"/>
    <protectedRange sqref="E60:E69 E56:E58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0:U50 F51:G54 H58 G59 D55:E55" name="Range2_12_5_1_1_1_2_2_1_1_1_1_1_1_1_1_1_1_1_2_1_1_1_2_1_1_1_1_1_1_1_1_1_1_1_1_1_1_1_1_2_1_1_1_1_1_1_1_1_1_2_1_1_3_1_1_1_3_1_1_1_1_1_1_1_1_1_1_1_1_1_1_1_1_1_1_1_1_1_1_2_1_1_1_1_1_1_1_1_1_1_1_2_2_1_2_1_1_1_1_1_1_1_1_1_1_1_1_1"/>
    <protectedRange sqref="S46:T49" name="Range2_12_5_1_1_2_1_1_1_2_1_1_1_1_1_1_1_1_1_1_1_1_1"/>
    <protectedRange sqref="N46:R49" name="Range2_12_1_6_1_1_2_1_1_1_2_1_1_1_1_1_1_1_1_1_1_1_1_1"/>
    <protectedRange sqref="L46:M49" name="Range2_2_12_1_7_1_1_3_1_1_1_2_1_1_1_1_1_1_1_1_1_1_1_1_1"/>
    <protectedRange sqref="J46:K49" name="Range2_2_12_1_4_1_1_1_1_1_1_1_1_1_1_1_1_1_1_1_2_1_1_1_2_1_1_1_1_1_1_1_1_1_1_1_1_1"/>
    <protectedRange sqref="I46:I49" name="Range2_2_12_1_7_1_1_2_2_1_2_2_1_1_1_2_1_1_1_1_1_1_1_1_1_1_1_1_1"/>
    <protectedRange sqref="G46:H49" name="Range2_2_12_1_3_1_2_1_1_1_1_2_1_1_1_1_1_1_1_1_1_1_1_2_1_1_1_2_1_1_1_1_1_1_1_1_1_1_1_1_1"/>
    <protectedRange sqref="F46:F49" name="Range2_2_12_1_3_1_2_1_1_1_1_2_1_1_1_1_1_1_1_1_1_1_1_2_2_1_1_2_1_1_1_1_1_1_1_1_1_1_1_1_1"/>
    <protectedRange sqref="E46:E49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8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AG10" name="Range1_16_3_1_1_1_1_1_3"/>
    <protectedRange sqref="B52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36" priority="1" operator="containsText" text="N/A">
      <formula>NOT(ISERROR(SEARCH("N/A",X11)))</formula>
    </cfRule>
    <cfRule type="cellIs" dxfId="235" priority="15" operator="equal">
      <formula>0</formula>
    </cfRule>
  </conditionalFormatting>
  <conditionalFormatting sqref="X11:AE34">
    <cfRule type="cellIs" dxfId="234" priority="14" operator="greaterThanOrEqual">
      <formula>1185</formula>
    </cfRule>
  </conditionalFormatting>
  <conditionalFormatting sqref="X11:AE34">
    <cfRule type="cellIs" dxfId="233" priority="13" operator="between">
      <formula>0.1</formula>
      <formula>1184</formula>
    </cfRule>
  </conditionalFormatting>
  <conditionalFormatting sqref="X8 AJ11:AQ34">
    <cfRule type="cellIs" dxfId="232" priority="12" operator="equal">
      <formula>0</formula>
    </cfRule>
  </conditionalFormatting>
  <conditionalFormatting sqref="X8 AJ11:AQ34">
    <cfRule type="cellIs" dxfId="231" priority="11" operator="greaterThan">
      <formula>1179</formula>
    </cfRule>
  </conditionalFormatting>
  <conditionalFormatting sqref="X8 AJ11:AQ34">
    <cfRule type="cellIs" dxfId="230" priority="10" operator="greaterThan">
      <formula>99</formula>
    </cfRule>
  </conditionalFormatting>
  <conditionalFormatting sqref="X8 AJ11:AQ34">
    <cfRule type="cellIs" dxfId="229" priority="9" operator="greaterThan">
      <formula>0.99</formula>
    </cfRule>
  </conditionalFormatting>
  <conditionalFormatting sqref="AB8">
    <cfRule type="cellIs" dxfId="228" priority="8" operator="equal">
      <formula>0</formula>
    </cfRule>
  </conditionalFormatting>
  <conditionalFormatting sqref="AB8">
    <cfRule type="cellIs" dxfId="227" priority="7" operator="greaterThan">
      <formula>1179</formula>
    </cfRule>
  </conditionalFormatting>
  <conditionalFormatting sqref="AB8">
    <cfRule type="cellIs" dxfId="226" priority="6" operator="greaterThan">
      <formula>99</formula>
    </cfRule>
  </conditionalFormatting>
  <conditionalFormatting sqref="AB8">
    <cfRule type="cellIs" dxfId="225" priority="5" operator="greaterThan">
      <formula>0.99</formula>
    </cfRule>
  </conditionalFormatting>
  <conditionalFormatting sqref="AI11:AI34">
    <cfRule type="cellIs" dxfId="224" priority="4" operator="greaterThan">
      <formula>$AI$8</formula>
    </cfRule>
  </conditionalFormatting>
  <conditionalFormatting sqref="AH11:AH34">
    <cfRule type="cellIs" dxfId="223" priority="2" operator="greaterThan">
      <formula>$AH$8</formula>
    </cfRule>
    <cfRule type="cellIs" dxfId="222" priority="3" operator="greaterThan">
      <formula>$AH$8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3"/>
  <sheetViews>
    <sheetView topLeftCell="A37" zoomScale="90" zoomScaleNormal="90" workbookViewId="0">
      <selection activeCell="B55" sqref="B55:B57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223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165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125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24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27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27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42661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26758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25" t="s">
        <v>51</v>
      </c>
      <c r="V9" s="225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23" t="s">
        <v>55</v>
      </c>
      <c r="AG9" s="223" t="s">
        <v>56</v>
      </c>
      <c r="AH9" s="259" t="s">
        <v>57</v>
      </c>
      <c r="AI9" s="274" t="s">
        <v>58</v>
      </c>
      <c r="AJ9" s="225" t="s">
        <v>59</v>
      </c>
      <c r="AK9" s="225" t="s">
        <v>60</v>
      </c>
      <c r="AL9" s="225" t="s">
        <v>61</v>
      </c>
      <c r="AM9" s="225" t="s">
        <v>62</v>
      </c>
      <c r="AN9" s="225" t="s">
        <v>63</v>
      </c>
      <c r="AO9" s="225" t="s">
        <v>64</v>
      </c>
      <c r="AP9" s="225" t="s">
        <v>65</v>
      </c>
      <c r="AQ9" s="276" t="s">
        <v>66</v>
      </c>
      <c r="AR9" s="225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25" t="s">
        <v>72</v>
      </c>
      <c r="C10" s="225" t="s">
        <v>73</v>
      </c>
      <c r="D10" s="225" t="s">
        <v>74</v>
      </c>
      <c r="E10" s="225" t="s">
        <v>75</v>
      </c>
      <c r="F10" s="225" t="s">
        <v>74</v>
      </c>
      <c r="G10" s="225" t="s">
        <v>75</v>
      </c>
      <c r="H10" s="285"/>
      <c r="I10" s="225" t="s">
        <v>75</v>
      </c>
      <c r="J10" s="225" t="s">
        <v>75</v>
      </c>
      <c r="K10" s="225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17'!Q34</f>
        <v>21709408</v>
      </c>
      <c r="R10" s="267"/>
      <c r="S10" s="268"/>
      <c r="T10" s="269"/>
      <c r="U10" s="225" t="s">
        <v>75</v>
      </c>
      <c r="V10" s="225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23"/>
      <c r="AG10" s="116">
        <f>'OCT 17'!AG34</f>
        <v>418548</v>
      </c>
      <c r="AH10" s="259"/>
      <c r="AI10" s="275"/>
      <c r="AJ10" s="225" t="s">
        <v>84</v>
      </c>
      <c r="AK10" s="225" t="s">
        <v>84</v>
      </c>
      <c r="AL10" s="225" t="s">
        <v>84</v>
      </c>
      <c r="AM10" s="225" t="s">
        <v>84</v>
      </c>
      <c r="AN10" s="225" t="s">
        <v>84</v>
      </c>
      <c r="AO10" s="225" t="s">
        <v>84</v>
      </c>
      <c r="AP10" s="116">
        <f>'OCT 17'!AP34</f>
        <v>11363263</v>
      </c>
      <c r="AQ10" s="277"/>
      <c r="AR10" s="226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138</v>
      </c>
      <c r="P11" s="108">
        <v>104</v>
      </c>
      <c r="Q11" s="108">
        <v>21713790</v>
      </c>
      <c r="R11" s="46">
        <f>IF(ISBLANK(Q11),"-",Q11-Q10)</f>
        <v>4382</v>
      </c>
      <c r="S11" s="47">
        <f>R11*24/1000</f>
        <v>105.16800000000001</v>
      </c>
      <c r="T11" s="47">
        <f>R11/1000</f>
        <v>4.3819999999999997</v>
      </c>
      <c r="U11" s="109">
        <v>6.1</v>
      </c>
      <c r="V11" s="109">
        <f t="shared" ref="V11:V34" si="1">U11</f>
        <v>6.1</v>
      </c>
      <c r="W11" s="110" t="s">
        <v>129</v>
      </c>
      <c r="X11" s="112">
        <v>0</v>
      </c>
      <c r="Y11" s="112">
        <v>0</v>
      </c>
      <c r="Z11" s="112">
        <v>1096</v>
      </c>
      <c r="AA11" s="112">
        <v>1185</v>
      </c>
      <c r="AB11" s="112">
        <v>1096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419424</v>
      </c>
      <c r="AH11" s="49">
        <f>IF(ISBLANK(AG11),"-",AG11-AG10)</f>
        <v>876</v>
      </c>
      <c r="AI11" s="50">
        <f t="shared" ref="AI11:AI34" si="2">AH11/T11</f>
        <v>199.90871748060249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11364013</v>
      </c>
      <c r="AQ11" s="112">
        <f t="shared" ref="AQ11:AQ34" si="3">AP11-AP10</f>
        <v>750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4">F12/1.42</f>
        <v>58.450704225352112</v>
      </c>
      <c r="H12" s="42" t="s">
        <v>88</v>
      </c>
      <c r="I12" s="42">
        <f t="shared" ref="I12:I34" si="5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135</v>
      </c>
      <c r="P12" s="108">
        <v>106</v>
      </c>
      <c r="Q12" s="108">
        <v>21718200</v>
      </c>
      <c r="R12" s="46">
        <f t="shared" ref="R12:R34" si="6">IF(ISBLANK(Q12),"-",Q12-Q11)</f>
        <v>4410</v>
      </c>
      <c r="S12" s="47">
        <f t="shared" ref="S12:S34" si="7">R12*24/1000</f>
        <v>105.84</v>
      </c>
      <c r="T12" s="47">
        <f t="shared" ref="T12:T34" si="8">R12/1000</f>
        <v>4.41</v>
      </c>
      <c r="U12" s="109">
        <v>7</v>
      </c>
      <c r="V12" s="109">
        <f t="shared" si="1"/>
        <v>7</v>
      </c>
      <c r="W12" s="110" t="s">
        <v>129</v>
      </c>
      <c r="X12" s="112">
        <v>0</v>
      </c>
      <c r="Y12" s="112">
        <v>0</v>
      </c>
      <c r="Z12" s="112">
        <v>1096</v>
      </c>
      <c r="AA12" s="112">
        <v>1185</v>
      </c>
      <c r="AB12" s="112">
        <v>1096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420319</v>
      </c>
      <c r="AH12" s="49">
        <f>IF(ISBLANK(AG12),"-",AG12-AG11)</f>
        <v>895</v>
      </c>
      <c r="AI12" s="50">
        <f t="shared" si="2"/>
        <v>202.94784580498865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11364773</v>
      </c>
      <c r="AQ12" s="112">
        <f t="shared" si="3"/>
        <v>760</v>
      </c>
      <c r="AR12" s="115">
        <v>1.02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7</v>
      </c>
      <c r="E13" s="41">
        <f t="shared" si="0"/>
        <v>4.9295774647887329</v>
      </c>
      <c r="F13" s="151">
        <v>83</v>
      </c>
      <c r="G13" s="41">
        <f t="shared" si="4"/>
        <v>58.450704225352112</v>
      </c>
      <c r="H13" s="42" t="s">
        <v>88</v>
      </c>
      <c r="I13" s="42">
        <f t="shared" si="5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131</v>
      </c>
      <c r="P13" s="108">
        <v>104</v>
      </c>
      <c r="Q13" s="108">
        <v>21722605</v>
      </c>
      <c r="R13" s="46">
        <f>IF(ISBLANK(Q13),"-",Q13-Q12)</f>
        <v>4405</v>
      </c>
      <c r="S13" s="47">
        <f t="shared" si="7"/>
        <v>105.72</v>
      </c>
      <c r="T13" s="47">
        <f t="shared" si="8"/>
        <v>4.4050000000000002</v>
      </c>
      <c r="U13" s="109">
        <v>8.5</v>
      </c>
      <c r="V13" s="109">
        <f t="shared" si="1"/>
        <v>8.5</v>
      </c>
      <c r="W13" s="110" t="s">
        <v>129</v>
      </c>
      <c r="X13" s="112">
        <v>0</v>
      </c>
      <c r="Y13" s="112">
        <v>0</v>
      </c>
      <c r="Z13" s="112">
        <v>1096</v>
      </c>
      <c r="AA13" s="112">
        <v>1185</v>
      </c>
      <c r="AB13" s="112">
        <v>1096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421221</v>
      </c>
      <c r="AH13" s="49">
        <f>IF(ISBLANK(AG13),"-",AG13-AG12)</f>
        <v>902</v>
      </c>
      <c r="AI13" s="50">
        <f t="shared" si="2"/>
        <v>204.76730987514188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11365558</v>
      </c>
      <c r="AQ13" s="112">
        <f>AP13-AP12</f>
        <v>785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7</v>
      </c>
      <c r="E14" s="41">
        <f t="shared" si="0"/>
        <v>4.9295774647887329</v>
      </c>
      <c r="F14" s="151">
        <v>83</v>
      </c>
      <c r="G14" s="41">
        <f t="shared" si="4"/>
        <v>58.450704225352112</v>
      </c>
      <c r="H14" s="42" t="s">
        <v>88</v>
      </c>
      <c r="I14" s="42">
        <f t="shared" si="5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128</v>
      </c>
      <c r="P14" s="108">
        <v>110</v>
      </c>
      <c r="Q14" s="108">
        <v>21727130</v>
      </c>
      <c r="R14" s="46">
        <f t="shared" si="6"/>
        <v>4525</v>
      </c>
      <c r="S14" s="47">
        <f t="shared" si="7"/>
        <v>108.6</v>
      </c>
      <c r="T14" s="47">
        <f t="shared" si="8"/>
        <v>4.5250000000000004</v>
      </c>
      <c r="U14" s="109">
        <v>9.1999999999999993</v>
      </c>
      <c r="V14" s="109">
        <f t="shared" si="1"/>
        <v>9.1999999999999993</v>
      </c>
      <c r="W14" s="110" t="s">
        <v>129</v>
      </c>
      <c r="X14" s="112">
        <v>0</v>
      </c>
      <c r="Y14" s="112">
        <v>0</v>
      </c>
      <c r="Z14" s="112">
        <v>1147</v>
      </c>
      <c r="AA14" s="112">
        <v>1185</v>
      </c>
      <c r="AB14" s="112">
        <v>1146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422156</v>
      </c>
      <c r="AH14" s="49">
        <f t="shared" ref="AH14:AH34" si="9">IF(ISBLANK(AG14),"-",AG14-AG13)</f>
        <v>935</v>
      </c>
      <c r="AI14" s="50">
        <f t="shared" si="2"/>
        <v>206.62983425414362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11366161</v>
      </c>
      <c r="AQ14" s="112">
        <f t="shared" si="3"/>
        <v>603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220</v>
      </c>
    </row>
    <row r="15" spans="2:51" x14ac:dyDescent="0.25">
      <c r="B15" s="40">
        <v>2.1666666666666701</v>
      </c>
      <c r="C15" s="40">
        <v>0.20833333333333301</v>
      </c>
      <c r="D15" s="107">
        <v>7</v>
      </c>
      <c r="E15" s="41">
        <f t="shared" si="0"/>
        <v>4.9295774647887329</v>
      </c>
      <c r="F15" s="151">
        <v>83</v>
      </c>
      <c r="G15" s="41">
        <f t="shared" si="4"/>
        <v>58.450704225352112</v>
      </c>
      <c r="H15" s="42" t="s">
        <v>88</v>
      </c>
      <c r="I15" s="42">
        <f t="shared" si="5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125</v>
      </c>
      <c r="P15" s="108">
        <v>119</v>
      </c>
      <c r="Q15" s="108">
        <v>21731762</v>
      </c>
      <c r="R15" s="46">
        <f t="shared" si="6"/>
        <v>4632</v>
      </c>
      <c r="S15" s="47">
        <f t="shared" si="7"/>
        <v>111.16800000000001</v>
      </c>
      <c r="T15" s="47">
        <f t="shared" si="8"/>
        <v>4.6319999999999997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1147</v>
      </c>
      <c r="AA15" s="112">
        <v>1185</v>
      </c>
      <c r="AB15" s="112">
        <v>1146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423181</v>
      </c>
      <c r="AH15" s="49">
        <f t="shared" si="9"/>
        <v>1025</v>
      </c>
      <c r="AI15" s="50">
        <f t="shared" si="2"/>
        <v>221.28670120898101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0.7</v>
      </c>
      <c r="AP15" s="112">
        <v>11366461</v>
      </c>
      <c r="AQ15" s="112">
        <f t="shared" si="3"/>
        <v>300</v>
      </c>
      <c r="AR15" s="51"/>
      <c r="AS15" s="52" t="s">
        <v>113</v>
      </c>
      <c r="AV15" s="39" t="s">
        <v>98</v>
      </c>
      <c r="AW15" s="39" t="s">
        <v>99</v>
      </c>
      <c r="AY15" s="81" t="s">
        <v>223</v>
      </c>
    </row>
    <row r="16" spans="2:51" x14ac:dyDescent="0.25">
      <c r="B16" s="40">
        <v>2.2083333333333299</v>
      </c>
      <c r="C16" s="40">
        <v>0.25</v>
      </c>
      <c r="D16" s="107">
        <v>7</v>
      </c>
      <c r="E16" s="41">
        <f t="shared" si="0"/>
        <v>4.9295774647887329</v>
      </c>
      <c r="F16" s="151">
        <v>83</v>
      </c>
      <c r="G16" s="41">
        <f t="shared" si="4"/>
        <v>58.450704225352112</v>
      </c>
      <c r="H16" s="42" t="s">
        <v>88</v>
      </c>
      <c r="I16" s="42">
        <f t="shared" si="5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139</v>
      </c>
      <c r="P16" s="108">
        <v>132</v>
      </c>
      <c r="Q16" s="108">
        <v>21737909</v>
      </c>
      <c r="R16" s="46">
        <f t="shared" si="6"/>
        <v>6147</v>
      </c>
      <c r="S16" s="47">
        <f t="shared" si="7"/>
        <v>147.52799999999999</v>
      </c>
      <c r="T16" s="47">
        <f t="shared" si="8"/>
        <v>6.1470000000000002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1147</v>
      </c>
      <c r="AA16" s="112">
        <v>1185</v>
      </c>
      <c r="AB16" s="112">
        <v>1146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424339</v>
      </c>
      <c r="AH16" s="49">
        <f t="shared" si="9"/>
        <v>1158</v>
      </c>
      <c r="AI16" s="50">
        <f t="shared" si="2"/>
        <v>188.38457784285018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11366461</v>
      </c>
      <c r="AQ16" s="112">
        <f t="shared" si="3"/>
        <v>0</v>
      </c>
      <c r="AR16" s="53">
        <v>1.07</v>
      </c>
      <c r="AS16" s="52" t="s">
        <v>101</v>
      </c>
      <c r="AV16" s="39" t="s">
        <v>102</v>
      </c>
      <c r="AW16" s="39" t="s">
        <v>103</v>
      </c>
      <c r="AY16" s="81" t="s">
        <v>224</v>
      </c>
    </row>
    <row r="17" spans="1:51" x14ac:dyDescent="0.25">
      <c r="B17" s="40">
        <v>2.25</v>
      </c>
      <c r="C17" s="40">
        <v>0.29166666666666702</v>
      </c>
      <c r="D17" s="107">
        <v>7</v>
      </c>
      <c r="E17" s="41">
        <f t="shared" si="0"/>
        <v>4.9295774647887329</v>
      </c>
      <c r="F17" s="151">
        <v>83</v>
      </c>
      <c r="G17" s="41">
        <f t="shared" si="4"/>
        <v>58.450704225352112</v>
      </c>
      <c r="H17" s="42" t="s">
        <v>88</v>
      </c>
      <c r="I17" s="42">
        <f t="shared" si="5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139</v>
      </c>
      <c r="P17" s="108">
        <v>141</v>
      </c>
      <c r="Q17" s="108">
        <v>21744241</v>
      </c>
      <c r="R17" s="46">
        <f t="shared" si="6"/>
        <v>6332</v>
      </c>
      <c r="S17" s="47">
        <f t="shared" si="7"/>
        <v>151.96799999999999</v>
      </c>
      <c r="T17" s="47">
        <f t="shared" si="8"/>
        <v>6.3319999999999999</v>
      </c>
      <c r="U17" s="109">
        <v>9.3000000000000007</v>
      </c>
      <c r="V17" s="109">
        <f t="shared" si="1"/>
        <v>9.3000000000000007</v>
      </c>
      <c r="W17" s="110" t="s">
        <v>137</v>
      </c>
      <c r="X17" s="112">
        <v>0</v>
      </c>
      <c r="Y17" s="112">
        <v>995</v>
      </c>
      <c r="Z17" s="112">
        <v>1186</v>
      </c>
      <c r="AA17" s="112">
        <v>1185</v>
      </c>
      <c r="AB17" s="112">
        <v>1188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425559</v>
      </c>
      <c r="AH17" s="49">
        <f t="shared" si="9"/>
        <v>1220</v>
      </c>
      <c r="AI17" s="50">
        <f t="shared" si="2"/>
        <v>192.67214150347442</v>
      </c>
      <c r="AJ17" s="96">
        <v>0</v>
      </c>
      <c r="AK17" s="96">
        <v>1</v>
      </c>
      <c r="AL17" s="96">
        <v>1</v>
      </c>
      <c r="AM17" s="96">
        <v>1</v>
      </c>
      <c r="AN17" s="96">
        <v>1</v>
      </c>
      <c r="AO17" s="96">
        <v>0</v>
      </c>
      <c r="AP17" s="112">
        <v>11366461</v>
      </c>
      <c r="AQ17" s="112">
        <f t="shared" si="3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165</v>
      </c>
    </row>
    <row r="18" spans="1:51" ht="15.75" customHeight="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4"/>
        <v>58.450704225352112</v>
      </c>
      <c r="H18" s="42" t="s">
        <v>88</v>
      </c>
      <c r="I18" s="42">
        <f t="shared" si="5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133</v>
      </c>
      <c r="P18" s="108">
        <v>147</v>
      </c>
      <c r="Q18" s="108">
        <v>21750470</v>
      </c>
      <c r="R18" s="46">
        <f t="shared" si="6"/>
        <v>6229</v>
      </c>
      <c r="S18" s="47">
        <f t="shared" si="7"/>
        <v>149.49600000000001</v>
      </c>
      <c r="T18" s="47">
        <f t="shared" si="8"/>
        <v>6.2290000000000001</v>
      </c>
      <c r="U18" s="109">
        <v>9.1</v>
      </c>
      <c r="V18" s="109">
        <f t="shared" si="1"/>
        <v>9.1</v>
      </c>
      <c r="W18" s="110" t="s">
        <v>137</v>
      </c>
      <c r="X18" s="112">
        <v>0</v>
      </c>
      <c r="Y18" s="112">
        <v>1027</v>
      </c>
      <c r="Z18" s="112">
        <v>1187</v>
      </c>
      <c r="AA18" s="112">
        <v>1185</v>
      </c>
      <c r="AB18" s="112">
        <v>1186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426724</v>
      </c>
      <c r="AH18" s="49">
        <f t="shared" si="9"/>
        <v>1165</v>
      </c>
      <c r="AI18" s="50">
        <f t="shared" si="2"/>
        <v>187.02841547599937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11366461</v>
      </c>
      <c r="AQ18" s="112">
        <f t="shared" si="3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6</v>
      </c>
      <c r="E19" s="41">
        <f t="shared" si="0"/>
        <v>4.2253521126760569</v>
      </c>
      <c r="F19" s="151">
        <v>83</v>
      </c>
      <c r="G19" s="41">
        <f t="shared" si="4"/>
        <v>58.450704225352112</v>
      </c>
      <c r="H19" s="42" t="s">
        <v>88</v>
      </c>
      <c r="I19" s="42">
        <f t="shared" si="5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132</v>
      </c>
      <c r="P19" s="108">
        <v>145</v>
      </c>
      <c r="Q19" s="108">
        <v>21757003</v>
      </c>
      <c r="R19" s="46">
        <f t="shared" si="6"/>
        <v>6533</v>
      </c>
      <c r="S19" s="47">
        <f t="shared" si="7"/>
        <v>156.792</v>
      </c>
      <c r="T19" s="47">
        <f t="shared" si="8"/>
        <v>6.5330000000000004</v>
      </c>
      <c r="U19" s="109">
        <v>8.5</v>
      </c>
      <c r="V19" s="109">
        <f t="shared" si="1"/>
        <v>8.5</v>
      </c>
      <c r="W19" s="110" t="s">
        <v>137</v>
      </c>
      <c r="X19" s="112">
        <v>0</v>
      </c>
      <c r="Y19" s="112">
        <v>1027</v>
      </c>
      <c r="Z19" s="112">
        <v>1187</v>
      </c>
      <c r="AA19" s="112">
        <v>1185</v>
      </c>
      <c r="AB19" s="112">
        <v>1186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427936</v>
      </c>
      <c r="AH19" s="49">
        <f t="shared" si="9"/>
        <v>1212</v>
      </c>
      <c r="AI19" s="50">
        <f t="shared" si="2"/>
        <v>185.51966937088625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11366461</v>
      </c>
      <c r="AQ19" s="112">
        <f t="shared" si="3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4"/>
        <v>58.450704225352112</v>
      </c>
      <c r="H20" s="42" t="s">
        <v>88</v>
      </c>
      <c r="I20" s="42">
        <f t="shared" si="5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132</v>
      </c>
      <c r="P20" s="108">
        <v>134</v>
      </c>
      <c r="Q20" s="108">
        <v>21763207</v>
      </c>
      <c r="R20" s="46">
        <f t="shared" si="6"/>
        <v>6204</v>
      </c>
      <c r="S20" s="47">
        <f t="shared" si="7"/>
        <v>148.89599999999999</v>
      </c>
      <c r="T20" s="47">
        <f t="shared" si="8"/>
        <v>6.2039999999999997</v>
      </c>
      <c r="U20" s="109">
        <v>7.9</v>
      </c>
      <c r="V20" s="109">
        <f t="shared" si="1"/>
        <v>7.9</v>
      </c>
      <c r="W20" s="110" t="s">
        <v>137</v>
      </c>
      <c r="X20" s="112">
        <v>0</v>
      </c>
      <c r="Y20" s="112">
        <v>1026</v>
      </c>
      <c r="Z20" s="112">
        <v>1188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429144</v>
      </c>
      <c r="AH20" s="49">
        <f t="shared" si="9"/>
        <v>1208</v>
      </c>
      <c r="AI20" s="50">
        <f t="shared" si="2"/>
        <v>194.71308833010963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11366461</v>
      </c>
      <c r="AQ20" s="112">
        <f t="shared" si="3"/>
        <v>0</v>
      </c>
      <c r="AR20" s="53">
        <v>1.1000000000000001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6</v>
      </c>
      <c r="E21" s="41">
        <f t="shared" si="0"/>
        <v>4.2253521126760569</v>
      </c>
      <c r="F21" s="151">
        <v>83</v>
      </c>
      <c r="G21" s="41">
        <f t="shared" si="4"/>
        <v>58.450704225352112</v>
      </c>
      <c r="H21" s="42" t="s">
        <v>88</v>
      </c>
      <c r="I21" s="42">
        <f t="shared" si="5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131</v>
      </c>
      <c r="P21" s="108">
        <v>134</v>
      </c>
      <c r="Q21" s="108">
        <v>21769472</v>
      </c>
      <c r="R21" s="46">
        <f t="shared" si="6"/>
        <v>6265</v>
      </c>
      <c r="S21" s="47">
        <f t="shared" si="7"/>
        <v>150.36000000000001</v>
      </c>
      <c r="T21" s="47">
        <f t="shared" si="8"/>
        <v>6.2649999999999997</v>
      </c>
      <c r="U21" s="109">
        <v>7.3</v>
      </c>
      <c r="V21" s="109">
        <f t="shared" si="1"/>
        <v>7.3</v>
      </c>
      <c r="W21" s="110" t="s">
        <v>137</v>
      </c>
      <c r="X21" s="112">
        <v>0</v>
      </c>
      <c r="Y21" s="112">
        <v>1027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430332</v>
      </c>
      <c r="AH21" s="49">
        <f t="shared" si="9"/>
        <v>1188</v>
      </c>
      <c r="AI21" s="50">
        <f t="shared" si="2"/>
        <v>189.62490023942539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11366461</v>
      </c>
      <c r="AQ21" s="112">
        <f t="shared" si="3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5</v>
      </c>
      <c r="E22" s="41">
        <f t="shared" si="0"/>
        <v>3.5211267605633805</v>
      </c>
      <c r="F22" s="151">
        <v>83</v>
      </c>
      <c r="G22" s="41">
        <f t="shared" si="4"/>
        <v>58.450704225352112</v>
      </c>
      <c r="H22" s="42" t="s">
        <v>88</v>
      </c>
      <c r="I22" s="42">
        <f t="shared" si="5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131</v>
      </c>
      <c r="P22" s="108">
        <v>138</v>
      </c>
      <c r="Q22" s="108">
        <v>21775739</v>
      </c>
      <c r="R22" s="46">
        <f t="shared" si="6"/>
        <v>6267</v>
      </c>
      <c r="S22" s="47">
        <f t="shared" si="7"/>
        <v>150.40799999999999</v>
      </c>
      <c r="T22" s="47">
        <f t="shared" si="8"/>
        <v>6.2670000000000003</v>
      </c>
      <c r="U22" s="109">
        <v>6.7</v>
      </c>
      <c r="V22" s="109">
        <f t="shared" si="1"/>
        <v>6.7</v>
      </c>
      <c r="W22" s="110" t="s">
        <v>137</v>
      </c>
      <c r="X22" s="112">
        <v>0</v>
      </c>
      <c r="Y22" s="112">
        <v>1026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431521</v>
      </c>
      <c r="AH22" s="49">
        <f t="shared" si="9"/>
        <v>1189</v>
      </c>
      <c r="AI22" s="50">
        <f t="shared" si="2"/>
        <v>189.72395085367799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11366461</v>
      </c>
      <c r="AQ22" s="112">
        <f t="shared" si="3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4"/>
        <v>57.04225352112676</v>
      </c>
      <c r="H23" s="42" t="s">
        <v>88</v>
      </c>
      <c r="I23" s="42">
        <f t="shared" si="5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132</v>
      </c>
      <c r="P23" s="108">
        <v>139</v>
      </c>
      <c r="Q23" s="108">
        <v>21781846</v>
      </c>
      <c r="R23" s="46">
        <f t="shared" si="6"/>
        <v>6107</v>
      </c>
      <c r="S23" s="47">
        <f t="shared" si="7"/>
        <v>146.56800000000001</v>
      </c>
      <c r="T23" s="47">
        <f t="shared" si="8"/>
        <v>6.1070000000000002</v>
      </c>
      <c r="U23" s="109">
        <v>6.4</v>
      </c>
      <c r="V23" s="109">
        <f t="shared" si="1"/>
        <v>6.4</v>
      </c>
      <c r="W23" s="110" t="s">
        <v>137</v>
      </c>
      <c r="X23" s="112">
        <v>0</v>
      </c>
      <c r="Y23" s="112">
        <v>1026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432688</v>
      </c>
      <c r="AH23" s="49">
        <f t="shared" si="9"/>
        <v>1167</v>
      </c>
      <c r="AI23" s="50">
        <f t="shared" si="2"/>
        <v>191.09218929097756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11366461</v>
      </c>
      <c r="AQ23" s="112">
        <f t="shared" si="3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4"/>
        <v>57.04225352112676</v>
      </c>
      <c r="H24" s="42" t="s">
        <v>88</v>
      </c>
      <c r="I24" s="42">
        <f t="shared" si="5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128</v>
      </c>
      <c r="P24" s="108">
        <v>130</v>
      </c>
      <c r="Q24" s="108">
        <v>21788014</v>
      </c>
      <c r="R24" s="46">
        <f t="shared" si="6"/>
        <v>6168</v>
      </c>
      <c r="S24" s="47">
        <f t="shared" si="7"/>
        <v>148.03200000000001</v>
      </c>
      <c r="T24" s="47">
        <f t="shared" si="8"/>
        <v>6.1680000000000001</v>
      </c>
      <c r="U24" s="109">
        <v>6</v>
      </c>
      <c r="V24" s="109">
        <f t="shared" si="1"/>
        <v>6</v>
      </c>
      <c r="W24" s="110" t="s">
        <v>137</v>
      </c>
      <c r="X24" s="112">
        <v>0</v>
      </c>
      <c r="Y24" s="112">
        <v>1026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433875</v>
      </c>
      <c r="AH24" s="49">
        <f>IF(ISBLANK(AG24),"-",AG24-AG23)</f>
        <v>1187</v>
      </c>
      <c r="AI24" s="50">
        <f t="shared" si="2"/>
        <v>192.44487678339817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11366461</v>
      </c>
      <c r="AQ24" s="112">
        <f t="shared" si="3"/>
        <v>0</v>
      </c>
      <c r="AR24" s="53">
        <v>1.1499999999999999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4"/>
        <v>57.04225352112676</v>
      </c>
      <c r="H25" s="42" t="s">
        <v>88</v>
      </c>
      <c r="I25" s="42">
        <f t="shared" si="5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133</v>
      </c>
      <c r="P25" s="108">
        <v>132</v>
      </c>
      <c r="Q25" s="108">
        <v>21793910</v>
      </c>
      <c r="R25" s="46">
        <f t="shared" si="6"/>
        <v>5896</v>
      </c>
      <c r="S25" s="47">
        <f t="shared" si="7"/>
        <v>141.50399999999999</v>
      </c>
      <c r="T25" s="47">
        <f t="shared" si="8"/>
        <v>5.8959999999999999</v>
      </c>
      <c r="U25" s="109">
        <v>5.7</v>
      </c>
      <c r="V25" s="109">
        <f t="shared" si="1"/>
        <v>5.7</v>
      </c>
      <c r="W25" s="110" t="s">
        <v>137</v>
      </c>
      <c r="X25" s="112">
        <v>0</v>
      </c>
      <c r="Y25" s="112">
        <v>1015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435038</v>
      </c>
      <c r="AH25" s="49">
        <f t="shared" si="9"/>
        <v>1163</v>
      </c>
      <c r="AI25" s="50">
        <f t="shared" si="2"/>
        <v>197.25237449118046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11366461</v>
      </c>
      <c r="AQ25" s="112">
        <f t="shared" si="3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4"/>
        <v>57.04225352112676</v>
      </c>
      <c r="H26" s="42" t="s">
        <v>88</v>
      </c>
      <c r="I26" s="42">
        <f t="shared" si="5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132</v>
      </c>
      <c r="P26" s="108">
        <v>134</v>
      </c>
      <c r="Q26" s="108">
        <v>21799936</v>
      </c>
      <c r="R26" s="46">
        <f t="shared" si="6"/>
        <v>6026</v>
      </c>
      <c r="S26" s="47">
        <f t="shared" si="7"/>
        <v>144.624</v>
      </c>
      <c r="T26" s="47">
        <f t="shared" si="8"/>
        <v>6.0259999999999998</v>
      </c>
      <c r="U26" s="109">
        <v>5.5</v>
      </c>
      <c r="V26" s="109">
        <f t="shared" si="1"/>
        <v>5.5</v>
      </c>
      <c r="W26" s="110" t="s">
        <v>137</v>
      </c>
      <c r="X26" s="112">
        <v>0</v>
      </c>
      <c r="Y26" s="112">
        <v>1015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436204</v>
      </c>
      <c r="AH26" s="49">
        <f t="shared" si="9"/>
        <v>1166</v>
      </c>
      <c r="AI26" s="50">
        <f t="shared" si="2"/>
        <v>193.49485562562231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11366461</v>
      </c>
      <c r="AQ26" s="112">
        <f t="shared" si="3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4"/>
        <v>57.04225352112676</v>
      </c>
      <c r="H27" s="42" t="s">
        <v>88</v>
      </c>
      <c r="I27" s="42">
        <f t="shared" si="5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132</v>
      </c>
      <c r="P27" s="108">
        <v>132</v>
      </c>
      <c r="Q27" s="108">
        <v>21805877</v>
      </c>
      <c r="R27" s="46">
        <f t="shared" si="6"/>
        <v>5941</v>
      </c>
      <c r="S27" s="47">
        <f t="shared" si="7"/>
        <v>142.584</v>
      </c>
      <c r="T27" s="47">
        <f t="shared" si="8"/>
        <v>5.9409999999999998</v>
      </c>
      <c r="U27" s="109">
        <v>5.2</v>
      </c>
      <c r="V27" s="109">
        <f t="shared" si="1"/>
        <v>5.2</v>
      </c>
      <c r="W27" s="110" t="s">
        <v>137</v>
      </c>
      <c r="X27" s="112">
        <v>0</v>
      </c>
      <c r="Y27" s="112">
        <v>1015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437377</v>
      </c>
      <c r="AH27" s="49">
        <f t="shared" si="9"/>
        <v>1173</v>
      </c>
      <c r="AI27" s="50">
        <f t="shared" si="2"/>
        <v>197.44150816360883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11366461</v>
      </c>
      <c r="AQ27" s="112">
        <f t="shared" si="3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4"/>
        <v>54.929577464788736</v>
      </c>
      <c r="H28" s="42" t="s">
        <v>88</v>
      </c>
      <c r="I28" s="42">
        <f t="shared" si="5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131</v>
      </c>
      <c r="P28" s="108">
        <v>134</v>
      </c>
      <c r="Q28" s="108">
        <v>21811767</v>
      </c>
      <c r="R28" s="46">
        <f t="shared" si="6"/>
        <v>5890</v>
      </c>
      <c r="S28" s="47">
        <f t="shared" si="7"/>
        <v>141.36000000000001</v>
      </c>
      <c r="T28" s="47">
        <f t="shared" si="8"/>
        <v>5.89</v>
      </c>
      <c r="U28" s="109">
        <v>4.9000000000000004</v>
      </c>
      <c r="V28" s="109">
        <f t="shared" si="1"/>
        <v>4.9000000000000004</v>
      </c>
      <c r="W28" s="110" t="s">
        <v>137</v>
      </c>
      <c r="X28" s="112">
        <v>0</v>
      </c>
      <c r="Y28" s="112">
        <v>1016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438544</v>
      </c>
      <c r="AH28" s="49">
        <f t="shared" si="9"/>
        <v>1167</v>
      </c>
      <c r="AI28" s="50">
        <f t="shared" si="2"/>
        <v>198.13242784380307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11366461</v>
      </c>
      <c r="AQ28" s="112">
        <f t="shared" si="3"/>
        <v>0</v>
      </c>
      <c r="AR28" s="53">
        <v>1.19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4"/>
        <v>54.929577464788736</v>
      </c>
      <c r="H29" s="42" t="s">
        <v>88</v>
      </c>
      <c r="I29" s="42">
        <f t="shared" si="5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130</v>
      </c>
      <c r="P29" s="108">
        <v>133</v>
      </c>
      <c r="Q29" s="108">
        <v>21817940</v>
      </c>
      <c r="R29" s="46">
        <f t="shared" si="6"/>
        <v>6173</v>
      </c>
      <c r="S29" s="47">
        <f t="shared" si="7"/>
        <v>148.15199999999999</v>
      </c>
      <c r="T29" s="47">
        <f t="shared" si="8"/>
        <v>6.173</v>
      </c>
      <c r="U29" s="109">
        <v>4.5</v>
      </c>
      <c r="V29" s="109">
        <f t="shared" si="1"/>
        <v>4.5</v>
      </c>
      <c r="W29" s="110" t="s">
        <v>137</v>
      </c>
      <c r="X29" s="112">
        <v>0</v>
      </c>
      <c r="Y29" s="112">
        <v>1015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439715</v>
      </c>
      <c r="AH29" s="49">
        <f t="shared" si="9"/>
        <v>1171</v>
      </c>
      <c r="AI29" s="50">
        <f t="shared" si="2"/>
        <v>189.69706787623522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11366461</v>
      </c>
      <c r="AQ29" s="112">
        <f t="shared" si="3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5</v>
      </c>
      <c r="E30" s="41">
        <f t="shared" si="0"/>
        <v>3.5211267605633805</v>
      </c>
      <c r="F30" s="154">
        <v>76</v>
      </c>
      <c r="G30" s="41">
        <f t="shared" si="4"/>
        <v>53.521126760563384</v>
      </c>
      <c r="H30" s="42" t="s">
        <v>88</v>
      </c>
      <c r="I30" s="42">
        <f t="shared" si="5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129</v>
      </c>
      <c r="P30" s="108">
        <v>125</v>
      </c>
      <c r="Q30" s="108">
        <v>21823903</v>
      </c>
      <c r="R30" s="46">
        <f t="shared" si="6"/>
        <v>5963</v>
      </c>
      <c r="S30" s="47">
        <f t="shared" si="7"/>
        <v>143.11199999999999</v>
      </c>
      <c r="T30" s="47">
        <f t="shared" si="8"/>
        <v>5.9630000000000001</v>
      </c>
      <c r="U30" s="109">
        <v>4.0999999999999996</v>
      </c>
      <c r="V30" s="109">
        <f t="shared" si="1"/>
        <v>4.0999999999999996</v>
      </c>
      <c r="W30" s="110" t="s">
        <v>137</v>
      </c>
      <c r="X30" s="112">
        <v>0</v>
      </c>
      <c r="Y30" s="112">
        <v>1014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440885</v>
      </c>
      <c r="AH30" s="49">
        <f t="shared" si="9"/>
        <v>1170</v>
      </c>
      <c r="AI30" s="50">
        <f t="shared" si="2"/>
        <v>196.209961428811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11366461</v>
      </c>
      <c r="AQ30" s="112">
        <f t="shared" si="3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5</v>
      </c>
      <c r="E31" s="41">
        <f t="shared" si="0"/>
        <v>3.5211267605633805</v>
      </c>
      <c r="F31" s="151">
        <v>83</v>
      </c>
      <c r="G31" s="41">
        <f t="shared" si="4"/>
        <v>58.450704225352112</v>
      </c>
      <c r="H31" s="42" t="s">
        <v>88</v>
      </c>
      <c r="I31" s="42">
        <f t="shared" si="5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126</v>
      </c>
      <c r="P31" s="108">
        <v>128</v>
      </c>
      <c r="Q31" s="108">
        <v>21829780</v>
      </c>
      <c r="R31" s="46">
        <f t="shared" si="6"/>
        <v>5877</v>
      </c>
      <c r="S31" s="47">
        <f t="shared" si="7"/>
        <v>141.048</v>
      </c>
      <c r="T31" s="47">
        <f t="shared" si="8"/>
        <v>5.8769999999999998</v>
      </c>
      <c r="U31" s="109">
        <v>3.7</v>
      </c>
      <c r="V31" s="109">
        <f t="shared" si="1"/>
        <v>3.7</v>
      </c>
      <c r="W31" s="110" t="s">
        <v>137</v>
      </c>
      <c r="X31" s="112">
        <v>0</v>
      </c>
      <c r="Y31" s="112">
        <v>1036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442042</v>
      </c>
      <c r="AH31" s="49">
        <f t="shared" si="9"/>
        <v>1157</v>
      </c>
      <c r="AI31" s="50">
        <f t="shared" si="2"/>
        <v>196.8691509273439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11366461</v>
      </c>
      <c r="AQ31" s="112">
        <f t="shared" si="3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4"/>
        <v>58.450704225352112</v>
      </c>
      <c r="H32" s="42" t="s">
        <v>88</v>
      </c>
      <c r="I32" s="42">
        <f t="shared" si="5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123</v>
      </c>
      <c r="P32" s="108">
        <v>123</v>
      </c>
      <c r="Q32" s="108">
        <v>21835812</v>
      </c>
      <c r="R32" s="46">
        <f t="shared" si="6"/>
        <v>6032</v>
      </c>
      <c r="S32" s="47">
        <f t="shared" si="7"/>
        <v>144.768</v>
      </c>
      <c r="T32" s="47">
        <f t="shared" si="8"/>
        <v>6.032</v>
      </c>
      <c r="U32" s="109">
        <v>3.4</v>
      </c>
      <c r="V32" s="109">
        <f t="shared" si="1"/>
        <v>3.4</v>
      </c>
      <c r="W32" s="110" t="s">
        <v>137</v>
      </c>
      <c r="X32" s="112">
        <v>0</v>
      </c>
      <c r="Y32" s="112">
        <v>1035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443240</v>
      </c>
      <c r="AH32" s="49">
        <f t="shared" si="9"/>
        <v>1198</v>
      </c>
      <c r="AI32" s="50">
        <f t="shared" si="2"/>
        <v>198.60742705570291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11366461</v>
      </c>
      <c r="AQ32" s="112">
        <f t="shared" si="3"/>
        <v>0</v>
      </c>
      <c r="AR32" s="53">
        <v>1.1399999999999999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4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129</v>
      </c>
      <c r="P33" s="108">
        <v>117</v>
      </c>
      <c r="Q33" s="108">
        <v>21840882</v>
      </c>
      <c r="R33" s="46">
        <f t="shared" si="6"/>
        <v>5070</v>
      </c>
      <c r="S33" s="47">
        <f t="shared" si="7"/>
        <v>121.68</v>
      </c>
      <c r="T33" s="47">
        <f t="shared" si="8"/>
        <v>5.07</v>
      </c>
      <c r="U33" s="109">
        <v>3.4</v>
      </c>
      <c r="V33" s="109">
        <f t="shared" si="1"/>
        <v>3.4</v>
      </c>
      <c r="W33" s="110" t="s">
        <v>129</v>
      </c>
      <c r="X33" s="112">
        <v>0</v>
      </c>
      <c r="Y33" s="112">
        <v>0</v>
      </c>
      <c r="Z33" s="112">
        <v>1186</v>
      </c>
      <c r="AA33" s="112">
        <v>1185</v>
      </c>
      <c r="AB33" s="112">
        <v>1187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444290</v>
      </c>
      <c r="AH33" s="49">
        <f t="shared" si="9"/>
        <v>1050</v>
      </c>
      <c r="AI33" s="50">
        <f t="shared" si="2"/>
        <v>207.10059171597632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11366512</v>
      </c>
      <c r="AQ33" s="112">
        <f t="shared" si="3"/>
        <v>51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4"/>
        <v>58.450704225352112</v>
      </c>
      <c r="H34" s="42" t="s">
        <v>88</v>
      </c>
      <c r="I34" s="42">
        <f t="shared" si="5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133</v>
      </c>
      <c r="P34" s="108">
        <v>110</v>
      </c>
      <c r="Q34" s="108">
        <v>21845838</v>
      </c>
      <c r="R34" s="46">
        <f t="shared" si="6"/>
        <v>4956</v>
      </c>
      <c r="S34" s="47">
        <f t="shared" si="7"/>
        <v>118.944</v>
      </c>
      <c r="T34" s="47">
        <f t="shared" si="8"/>
        <v>4.9560000000000004</v>
      </c>
      <c r="U34" s="109">
        <v>3.8</v>
      </c>
      <c r="V34" s="109">
        <f t="shared" si="1"/>
        <v>3.8</v>
      </c>
      <c r="W34" s="110" t="s">
        <v>129</v>
      </c>
      <c r="X34" s="112">
        <v>0</v>
      </c>
      <c r="Y34" s="112">
        <v>0</v>
      </c>
      <c r="Z34" s="112">
        <v>1166</v>
      </c>
      <c r="AA34" s="112">
        <v>1185</v>
      </c>
      <c r="AB34" s="112">
        <v>1166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445306</v>
      </c>
      <c r="AH34" s="49">
        <f t="shared" si="9"/>
        <v>1016</v>
      </c>
      <c r="AI34" s="50">
        <f t="shared" si="2"/>
        <v>205.00403551251009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11366991</v>
      </c>
      <c r="AQ34" s="112">
        <f t="shared" si="3"/>
        <v>479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136430</v>
      </c>
      <c r="S35" s="65">
        <f>AVERAGE(S11:S34)</f>
        <v>136.42999999999998</v>
      </c>
      <c r="T35" s="65">
        <f>SUM(T11:T34)</f>
        <v>136.42999999999998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26758</v>
      </c>
      <c r="AH35" s="67">
        <f>SUM(AH11:AH34)</f>
        <v>26758</v>
      </c>
      <c r="AI35" s="68">
        <f>$AH$35/$T35</f>
        <v>196.12988345671775</v>
      </c>
      <c r="AJ35" s="89"/>
      <c r="AK35" s="89"/>
      <c r="AL35" s="89"/>
      <c r="AM35" s="89"/>
      <c r="AN35" s="89"/>
      <c r="AO35" s="69"/>
      <c r="AP35" s="70">
        <f>AP34-AP10</f>
        <v>3728</v>
      </c>
      <c r="AQ35" s="71">
        <f>SUM(AQ11:AQ34)</f>
        <v>3728</v>
      </c>
      <c r="AR35" s="72">
        <f>AVERAGE(AR11:AR34)</f>
        <v>1.1116666666666666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83" t="s">
        <v>127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6" t="s">
        <v>130</v>
      </c>
      <c r="C41" s="102"/>
      <c r="D41" s="102"/>
      <c r="E41" s="102"/>
      <c r="F41" s="102"/>
      <c r="G41" s="102"/>
      <c r="H41" s="102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84"/>
      <c r="T41" s="84"/>
      <c r="U41" s="84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73"/>
      <c r="AW41" s="73"/>
      <c r="AY41" s="98"/>
    </row>
    <row r="42" spans="2:51" x14ac:dyDescent="0.25">
      <c r="B42" s="146" t="s">
        <v>131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84"/>
      <c r="T42" s="84"/>
      <c r="U42" s="84"/>
      <c r="V42" s="8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97"/>
      <c r="AP42" s="97"/>
      <c r="AQ42" s="97"/>
      <c r="AR42" s="99"/>
      <c r="AV42" s="73"/>
      <c r="AW42" s="73"/>
      <c r="AY42" s="98"/>
    </row>
    <row r="43" spans="2:51" x14ac:dyDescent="0.25">
      <c r="B43" s="240" t="s">
        <v>132</v>
      </c>
      <c r="C43" s="167"/>
      <c r="D43" s="167"/>
      <c r="E43" s="167"/>
      <c r="F43" s="167"/>
      <c r="G43" s="167"/>
      <c r="H43" s="167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241"/>
      <c r="T43" s="241"/>
      <c r="U43" s="241"/>
      <c r="V43" s="241"/>
      <c r="W43" s="242"/>
      <c r="X43" s="99"/>
      <c r="Y43" s="99"/>
      <c r="Z43" s="99"/>
      <c r="AA43" s="99"/>
      <c r="AB43" s="99"/>
      <c r="AC43" s="99"/>
      <c r="AD43" s="99"/>
      <c r="AE43" s="99"/>
      <c r="AM43" s="20"/>
      <c r="AN43" s="97"/>
      <c r="AO43" s="97"/>
      <c r="AP43" s="97"/>
      <c r="AQ43" s="97"/>
      <c r="AR43" s="99"/>
      <c r="AV43" s="73"/>
      <c r="AW43" s="73"/>
      <c r="AY43" s="98"/>
    </row>
    <row r="44" spans="2:51" x14ac:dyDescent="0.25">
      <c r="B44" s="148" t="s">
        <v>196</v>
      </c>
      <c r="C44" s="102"/>
      <c r="D44" s="102"/>
      <c r="E44" s="102"/>
      <c r="F44" s="102"/>
      <c r="G44" s="102"/>
      <c r="H44" s="102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84"/>
      <c r="T44" s="84"/>
      <c r="U44" s="84"/>
      <c r="V44" s="84"/>
      <c r="W44" s="99"/>
      <c r="X44" s="99"/>
      <c r="Y44" s="99"/>
      <c r="Z44" s="99"/>
      <c r="AA44" s="99"/>
      <c r="AB44" s="99"/>
      <c r="AC44" s="99"/>
      <c r="AD44" s="99"/>
      <c r="AE44" s="99"/>
      <c r="AM44" s="20"/>
      <c r="AN44" s="97"/>
      <c r="AO44" s="97"/>
      <c r="AP44" s="97"/>
      <c r="AQ44" s="97"/>
      <c r="AR44" s="99"/>
      <c r="AV44" s="73"/>
      <c r="AW44" s="73"/>
      <c r="AY44" s="98"/>
    </row>
    <row r="45" spans="2:51" x14ac:dyDescent="0.25">
      <c r="B45" s="146" t="s">
        <v>134</v>
      </c>
      <c r="C45" s="103"/>
      <c r="D45" s="103"/>
      <c r="E45" s="103"/>
      <c r="F45" s="239"/>
      <c r="G45" s="239"/>
      <c r="H45" s="239"/>
      <c r="I45" s="103"/>
      <c r="J45" s="103"/>
      <c r="K45" s="103"/>
      <c r="L45" s="239"/>
      <c r="M45" s="239"/>
      <c r="N45" s="239"/>
      <c r="O45" s="103"/>
      <c r="P45" s="103"/>
      <c r="Q45" s="103"/>
      <c r="R45" s="103"/>
      <c r="S45" s="239"/>
      <c r="T45" s="239"/>
      <c r="U45" s="239"/>
      <c r="V45" s="84"/>
      <c r="W45" s="99"/>
      <c r="X45" s="99"/>
      <c r="Y45" s="99"/>
      <c r="Z45" s="99"/>
      <c r="AA45" s="99"/>
      <c r="AB45" s="99"/>
      <c r="AC45" s="99"/>
      <c r="AD45" s="99"/>
      <c r="AE45" s="99"/>
      <c r="AM45" s="20"/>
      <c r="AN45" s="97"/>
      <c r="AO45" s="97"/>
      <c r="AP45" s="97"/>
      <c r="AQ45" s="97"/>
      <c r="AR45" s="99"/>
      <c r="AV45" s="127"/>
      <c r="AW45" s="127"/>
      <c r="AY45" s="98"/>
    </row>
    <row r="46" spans="2:51" x14ac:dyDescent="0.25">
      <c r="B46" s="82" t="s">
        <v>199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135</v>
      </c>
      <c r="C47" s="121"/>
      <c r="D47" s="122"/>
      <c r="E47" s="121"/>
      <c r="F47" s="121"/>
      <c r="G47" s="121"/>
      <c r="H47" s="121"/>
      <c r="I47" s="121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4"/>
      <c r="U47" s="124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4" t="s">
        <v>174</v>
      </c>
      <c r="C48" s="121"/>
      <c r="D48" s="122"/>
      <c r="E48" s="121"/>
      <c r="F48" s="121"/>
      <c r="G48" s="121"/>
      <c r="H48" s="121"/>
      <c r="I48" s="12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4"/>
      <c r="U48" s="124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140</v>
      </c>
      <c r="C49" s="121"/>
      <c r="D49" s="122"/>
      <c r="E49" s="121"/>
      <c r="F49" s="121"/>
      <c r="G49" s="121"/>
      <c r="H49" s="121"/>
      <c r="I49" s="121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4"/>
      <c r="U49" s="124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225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166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44"/>
      <c r="D52" s="200"/>
      <c r="E52" s="144"/>
      <c r="F52" s="144"/>
      <c r="G52" s="106"/>
      <c r="H52" s="106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6" t="s">
        <v>143</v>
      </c>
      <c r="C53" s="144"/>
      <c r="D53" s="200"/>
      <c r="E53" s="144"/>
      <c r="F53" s="144"/>
      <c r="G53" s="106"/>
      <c r="H53" s="106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228"/>
      <c r="D54" s="229"/>
      <c r="E54" s="228"/>
      <c r="F54" s="228"/>
      <c r="G54" s="230"/>
      <c r="H54" s="230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A55" s="99"/>
      <c r="B55" s="144" t="s">
        <v>167</v>
      </c>
      <c r="C55" s="228"/>
      <c r="D55" s="228"/>
      <c r="E55" s="230"/>
      <c r="F55" s="144"/>
      <c r="G55" s="106"/>
      <c r="H55" s="106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146" t="s">
        <v>146</v>
      </c>
      <c r="C56" s="228"/>
      <c r="D56" s="229"/>
      <c r="E56" s="144"/>
      <c r="F56" s="144"/>
      <c r="G56" s="106"/>
      <c r="H56" s="102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160" t="s">
        <v>147</v>
      </c>
      <c r="C57" s="228"/>
      <c r="D57" s="229"/>
      <c r="E57" s="145"/>
      <c r="F57" s="145"/>
      <c r="G57" s="102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228"/>
      <c r="C58" s="228"/>
      <c r="D58" s="229"/>
      <c r="E58" s="145"/>
      <c r="F58" s="145"/>
      <c r="G58" s="102"/>
      <c r="H58" s="228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228"/>
      <c r="C59" s="228"/>
      <c r="D59" s="229"/>
      <c r="E59" s="228"/>
      <c r="F59" s="118"/>
      <c r="G59" s="230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228"/>
      <c r="C60" s="228"/>
      <c r="D60" s="229"/>
      <c r="E60" s="228"/>
      <c r="F60" s="228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60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6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17"/>
      <c r="U66" s="11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A67" s="99"/>
      <c r="B67" s="146"/>
      <c r="C67" s="145"/>
      <c r="D67" s="114"/>
      <c r="E67" s="145"/>
      <c r="F67" s="145"/>
      <c r="G67" s="102"/>
      <c r="H67" s="102"/>
      <c r="I67" s="102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17"/>
      <c r="U67" s="119"/>
      <c r="V67" s="79"/>
      <c r="AS67" s="95"/>
      <c r="AT67" s="95"/>
      <c r="AU67" s="95"/>
      <c r="AV67" s="95"/>
      <c r="AW67" s="95"/>
      <c r="AX67" s="95"/>
      <c r="AY67" s="95"/>
    </row>
    <row r="68" spans="1:51" x14ac:dyDescent="0.25">
      <c r="A68" s="99"/>
      <c r="B68" s="146"/>
      <c r="C68" s="145"/>
      <c r="D68" s="114"/>
      <c r="E68" s="145"/>
      <c r="F68" s="145"/>
      <c r="G68" s="102"/>
      <c r="H68" s="102"/>
      <c r="I68" s="102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17"/>
      <c r="U68" s="119"/>
      <c r="V68" s="79"/>
      <c r="AS68" s="95"/>
      <c r="AT68" s="95"/>
      <c r="AU68" s="95"/>
      <c r="AV68" s="95"/>
      <c r="AW68" s="95"/>
      <c r="AX68" s="95"/>
      <c r="AY68" s="95"/>
    </row>
    <row r="69" spans="1:51" x14ac:dyDescent="0.25">
      <c r="A69" s="99"/>
      <c r="B69" s="145"/>
      <c r="C69" s="145"/>
      <c r="D69" s="114"/>
      <c r="E69" s="145"/>
      <c r="F69" s="145"/>
      <c r="G69" s="102"/>
      <c r="H69" s="102"/>
      <c r="I69" s="102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5"/>
      <c r="U69" s="79"/>
      <c r="V69" s="79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Q74" s="97"/>
      <c r="R74" s="97"/>
      <c r="S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Q75" s="97"/>
      <c r="R75" s="97"/>
      <c r="S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T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97"/>
      <c r="Q78" s="97"/>
      <c r="R78" s="97"/>
      <c r="S78" s="97"/>
      <c r="AS78" s="95"/>
      <c r="AT78" s="95"/>
      <c r="AU78" s="95"/>
      <c r="AV78" s="95"/>
      <c r="AW78" s="95"/>
      <c r="AX78" s="95"/>
      <c r="AY78" s="95"/>
    </row>
    <row r="79" spans="1:51" x14ac:dyDescent="0.25">
      <c r="O79" s="12"/>
      <c r="P79" s="97"/>
      <c r="Q79" s="97"/>
      <c r="R79" s="97"/>
      <c r="S79" s="97"/>
      <c r="T79" s="97"/>
      <c r="AS79" s="95"/>
      <c r="AT79" s="95"/>
      <c r="AU79" s="95"/>
      <c r="AV79" s="95"/>
      <c r="AW79" s="95"/>
      <c r="AX79" s="95"/>
      <c r="AY79" s="95"/>
    </row>
    <row r="80" spans="1:51" x14ac:dyDescent="0.25">
      <c r="O80" s="12"/>
      <c r="P80" s="97"/>
      <c r="Q80" s="97"/>
      <c r="R80" s="97"/>
      <c r="S80" s="97"/>
      <c r="T80" s="97"/>
      <c r="U80" s="97"/>
      <c r="AS80" s="95"/>
      <c r="AT80" s="95"/>
      <c r="AU80" s="95"/>
      <c r="AV80" s="95"/>
      <c r="AW80" s="95"/>
      <c r="AX80" s="95"/>
      <c r="AY80" s="95"/>
    </row>
    <row r="81" spans="15:51" x14ac:dyDescent="0.25">
      <c r="O81" s="12"/>
      <c r="P81" s="97"/>
      <c r="T81" s="97"/>
      <c r="U81" s="97"/>
      <c r="AS81" s="95"/>
      <c r="AT81" s="95"/>
      <c r="AU81" s="95"/>
      <c r="AV81" s="95"/>
      <c r="AW81" s="95"/>
      <c r="AX81" s="95"/>
      <c r="AY81" s="95"/>
    </row>
    <row r="93" spans="15:51" x14ac:dyDescent="0.25">
      <c r="AS93" s="95"/>
      <c r="AT93" s="95"/>
      <c r="AU93" s="95"/>
      <c r="AV93" s="95"/>
      <c r="AW93" s="95"/>
      <c r="AX93" s="95"/>
      <c r="AY93" s="95"/>
    </row>
  </sheetData>
  <protectedRanges>
    <protectedRange sqref="S55:T69" name="Range2_12_5_1_1"/>
    <protectedRange sqref="L10 AD8 AF8 AJ8:AR8 AF10 L24:N31 N32:N34 R11:T34 AC11:AF34 G11:G34 N10:N23 E11:E34" name="Range1_16_3_1_1"/>
    <protectedRange sqref="L16:M23" name="Range1_1_1_1_10_1_1_1"/>
    <protectedRange sqref="L32:M34" name="Range1_1_10_1_1_1"/>
    <protectedRange sqref="K16:K34 I16:J24 I25:I34 J25 I11:I15 K11:L15" name="Range1_1_2_1_10_2_1_1"/>
    <protectedRange sqref="M11:M15" name="Range1_2_1_2_1_10_1_1_1"/>
    <protectedRange sqref="AS16:AS34" name="Range1_1_1_1"/>
    <protectedRange sqref="H11:H34" name="Range1_1_1_1_1_1_1"/>
    <protectedRange sqref="Z46:Z54" name="Range2_2_1_10_1_1_1_2"/>
    <protectedRange sqref="N55:R69" name="Range2_12_1_6_1_1"/>
    <protectedRange sqref="L55:M69" name="Range2_2_12_1_7_1_1"/>
    <protectedRange sqref="AS11:AS15" name="Range1_4_1_1_1_1"/>
    <protectedRange sqref="J26:J34 J11:J15" name="Range1_1_2_1_10_1_1_1_1"/>
    <protectedRange sqref="F45 L45 S38:S45" name="Range2_12_3_1_1_1_1"/>
    <protectedRange sqref="D38:H38 I45:K45 C45:E45 O45:R45 N38:R44" name="Range2_12_1_3_1_1_1_1"/>
    <protectedRange sqref="I38:M38 E39:M44" name="Range2_2_12_1_6_1_1_1_1"/>
    <protectedRange sqref="D39:D44" name="Range2_1_1_1_1_11_1_1_1_1_1_1"/>
    <protectedRange sqref="C39:C44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5:K69" name="Range2_2_12_1_4_1_1_1_1_1_1_1_1_1_1_1_1_1_1_1"/>
    <protectedRange sqref="I55:I69" name="Range2_2_12_1_7_1_1_2_2_1_2"/>
    <protectedRange sqref="F55:H55 F60:H69 H56:H57 H59 F56:G58" name="Range2_2_12_1_3_1_2_1_1_1_1_2_1_1_1_1_1_1_1_1_1_1_1"/>
    <protectedRange sqref="E60:E69 E56:E58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0:U50 F51:G54 H58 G59 D55:E55" name="Range2_12_5_1_1_1_2_2_1_1_1_1_1_1_1_1_1_1_1_2_1_1_1_2_1_1_1_1_1_1_1_1_1_1_1_1_1_1_1_1_2_1_1_1_1_1_1_1_1_1_2_1_1_3_1_1_1_3_1_1_1_1_1_1_1_1_1_1_1_1_1_1_1_1_1_1_1_1_1_1_2_1_1_1_1_1_1_1_1_1_1_1_2_2_1_2_1_1_1_1_1_1_1_1_1_1_1_1_1"/>
    <protectedRange sqref="S46:T49" name="Range2_12_5_1_1_2_1_1_1_2_1_1_1_1_1_1_1_1_1_1_1_1_1"/>
    <protectedRange sqref="N46:R49" name="Range2_12_1_6_1_1_2_1_1_1_2_1_1_1_1_1_1_1_1_1_1_1_1_1"/>
    <protectedRange sqref="L46:M49" name="Range2_2_12_1_7_1_1_3_1_1_1_2_1_1_1_1_1_1_1_1_1_1_1_1_1"/>
    <protectedRange sqref="J46:K49" name="Range2_2_12_1_4_1_1_1_1_1_1_1_1_1_1_1_1_1_1_1_2_1_1_1_2_1_1_1_1_1_1_1_1_1_1_1_1_1"/>
    <protectedRange sqref="I46:I49" name="Range2_2_12_1_7_1_1_2_2_1_2_2_1_1_1_2_1_1_1_1_1_1_1_1_1_1_1_1_1"/>
    <protectedRange sqref="G46:H49" name="Range2_2_12_1_3_1_2_1_1_1_1_2_1_1_1_1_1_1_1_1_1_1_1_2_1_1_1_2_1_1_1_1_1_1_1_1_1_1_1_1_1"/>
    <protectedRange sqref="F46:F49" name="Range2_2_12_1_3_1_2_1_1_1_1_2_1_1_1_1_1_1_1_1_1_1_1_2_2_1_1_2_1_1_1_1_1_1_1_1_1_1_1_1_1"/>
    <protectedRange sqref="E46:E49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AG10" name="Range1_16_3_1_1_1_1_1_3"/>
    <protectedRange sqref="B42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6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21" priority="1" operator="containsText" text="N/A">
      <formula>NOT(ISERROR(SEARCH("N/A",X11)))</formula>
    </cfRule>
    <cfRule type="cellIs" dxfId="220" priority="15" operator="equal">
      <formula>0</formula>
    </cfRule>
  </conditionalFormatting>
  <conditionalFormatting sqref="X11:AE34">
    <cfRule type="cellIs" dxfId="219" priority="14" operator="greaterThanOrEqual">
      <formula>1185</formula>
    </cfRule>
  </conditionalFormatting>
  <conditionalFormatting sqref="X11:AE34">
    <cfRule type="cellIs" dxfId="218" priority="13" operator="between">
      <formula>0.1</formula>
      <formula>1184</formula>
    </cfRule>
  </conditionalFormatting>
  <conditionalFormatting sqref="X8 AJ11:AQ34">
    <cfRule type="cellIs" dxfId="217" priority="12" operator="equal">
      <formula>0</formula>
    </cfRule>
  </conditionalFormatting>
  <conditionalFormatting sqref="X8 AJ11:AQ34">
    <cfRule type="cellIs" dxfId="216" priority="11" operator="greaterThan">
      <formula>1179</formula>
    </cfRule>
  </conditionalFormatting>
  <conditionalFormatting sqref="X8 AJ11:AQ34">
    <cfRule type="cellIs" dxfId="215" priority="10" operator="greaterThan">
      <formula>99</formula>
    </cfRule>
  </conditionalFormatting>
  <conditionalFormatting sqref="X8 AJ11:AQ34">
    <cfRule type="cellIs" dxfId="214" priority="9" operator="greaterThan">
      <formula>0.99</formula>
    </cfRule>
  </conditionalFormatting>
  <conditionalFormatting sqref="AB8">
    <cfRule type="cellIs" dxfId="213" priority="8" operator="equal">
      <formula>0</formula>
    </cfRule>
  </conditionalFormatting>
  <conditionalFormatting sqref="AB8">
    <cfRule type="cellIs" dxfId="212" priority="7" operator="greaterThan">
      <formula>1179</formula>
    </cfRule>
  </conditionalFormatting>
  <conditionalFormatting sqref="AB8">
    <cfRule type="cellIs" dxfId="211" priority="6" operator="greaterThan">
      <formula>99</formula>
    </cfRule>
  </conditionalFormatting>
  <conditionalFormatting sqref="AB8">
    <cfRule type="cellIs" dxfId="210" priority="5" operator="greaterThan">
      <formula>0.99</formula>
    </cfRule>
  </conditionalFormatting>
  <conditionalFormatting sqref="AI11:AI34">
    <cfRule type="cellIs" dxfId="209" priority="4" operator="greaterThan">
      <formula>$AI$8</formula>
    </cfRule>
  </conditionalFormatting>
  <conditionalFormatting sqref="AH11:AH34">
    <cfRule type="cellIs" dxfId="208" priority="2" operator="greaterThan">
      <formula>$AH$8</formula>
    </cfRule>
    <cfRule type="cellIs" dxfId="207" priority="3" operator="greaterThan">
      <formula>$AH$8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1"/>
  <sheetViews>
    <sheetView topLeftCell="A37" zoomScale="90" zoomScaleNormal="90" workbookViewId="0">
      <selection activeCell="B53" sqref="B53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125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181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125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24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27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27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42662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27084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25" t="s">
        <v>51</v>
      </c>
      <c r="V9" s="225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23" t="s">
        <v>55</v>
      </c>
      <c r="AG9" s="223" t="s">
        <v>56</v>
      </c>
      <c r="AH9" s="259" t="s">
        <v>57</v>
      </c>
      <c r="AI9" s="274" t="s">
        <v>58</v>
      </c>
      <c r="AJ9" s="225" t="s">
        <v>59</v>
      </c>
      <c r="AK9" s="225" t="s">
        <v>60</v>
      </c>
      <c r="AL9" s="225" t="s">
        <v>61</v>
      </c>
      <c r="AM9" s="225" t="s">
        <v>62</v>
      </c>
      <c r="AN9" s="225" t="s">
        <v>63</v>
      </c>
      <c r="AO9" s="225" t="s">
        <v>64</v>
      </c>
      <c r="AP9" s="225" t="s">
        <v>65</v>
      </c>
      <c r="AQ9" s="276" t="s">
        <v>66</v>
      </c>
      <c r="AR9" s="225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25" t="s">
        <v>72</v>
      </c>
      <c r="C10" s="225" t="s">
        <v>73</v>
      </c>
      <c r="D10" s="225" t="s">
        <v>74</v>
      </c>
      <c r="E10" s="225" t="s">
        <v>75</v>
      </c>
      <c r="F10" s="225" t="s">
        <v>74</v>
      </c>
      <c r="G10" s="225" t="s">
        <v>75</v>
      </c>
      <c r="H10" s="285"/>
      <c r="I10" s="225" t="s">
        <v>75</v>
      </c>
      <c r="J10" s="225" t="s">
        <v>75</v>
      </c>
      <c r="K10" s="225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18'!Q34</f>
        <v>21845838</v>
      </c>
      <c r="R10" s="267"/>
      <c r="S10" s="268"/>
      <c r="T10" s="269"/>
      <c r="U10" s="225" t="s">
        <v>75</v>
      </c>
      <c r="V10" s="225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23"/>
      <c r="AG10" s="116">
        <f>'OCT 18'!AG34</f>
        <v>445306</v>
      </c>
      <c r="AH10" s="259"/>
      <c r="AI10" s="275"/>
      <c r="AJ10" s="225" t="s">
        <v>84</v>
      </c>
      <c r="AK10" s="225" t="s">
        <v>84</v>
      </c>
      <c r="AL10" s="225" t="s">
        <v>84</v>
      </c>
      <c r="AM10" s="225" t="s">
        <v>84</v>
      </c>
      <c r="AN10" s="225" t="s">
        <v>84</v>
      </c>
      <c r="AO10" s="225" t="s">
        <v>84</v>
      </c>
      <c r="AP10" s="116">
        <f>'OCT 18'!AP34</f>
        <v>11366991</v>
      </c>
      <c r="AQ10" s="277"/>
      <c r="AR10" s="226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5</v>
      </c>
      <c r="E11" s="41">
        <f t="shared" ref="E11:E34" si="0">D11/1.42</f>
        <v>3.5211267605633805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128</v>
      </c>
      <c r="P11" s="108">
        <v>106</v>
      </c>
      <c r="Q11" s="108">
        <v>21850664</v>
      </c>
      <c r="R11" s="46">
        <f>IF(ISBLANK(Q11),"-",Q11-Q10)</f>
        <v>4826</v>
      </c>
      <c r="S11" s="47">
        <f>R11*24/1000</f>
        <v>115.824</v>
      </c>
      <c r="T11" s="47">
        <f>R11/1000</f>
        <v>4.8259999999999996</v>
      </c>
      <c r="U11" s="109">
        <v>4.5</v>
      </c>
      <c r="V11" s="109">
        <f t="shared" ref="V11:V34" si="1">U11</f>
        <v>4.5</v>
      </c>
      <c r="W11" s="110" t="s">
        <v>129</v>
      </c>
      <c r="X11" s="112">
        <v>0</v>
      </c>
      <c r="Y11" s="112">
        <v>0</v>
      </c>
      <c r="Z11" s="112">
        <v>1116</v>
      </c>
      <c r="AA11" s="112">
        <v>1185</v>
      </c>
      <c r="AB11" s="112">
        <v>1116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446308</v>
      </c>
      <c r="AH11" s="49">
        <f>IF(ISBLANK(AG11),"-",AG11-AG10)</f>
        <v>1002</v>
      </c>
      <c r="AI11" s="50">
        <f t="shared" ref="AI11:AI34" si="2">AH11/T11</f>
        <v>207.6253626191463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11367824</v>
      </c>
      <c r="AQ11" s="112">
        <f t="shared" ref="AQ11:AQ34" si="3">AP11-AP10</f>
        <v>833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5</v>
      </c>
      <c r="E12" s="41">
        <f t="shared" si="0"/>
        <v>3.5211267605633805</v>
      </c>
      <c r="F12" s="151">
        <v>83</v>
      </c>
      <c r="G12" s="41">
        <f t="shared" ref="G12:G34" si="4">F12/1.42</f>
        <v>58.450704225352112</v>
      </c>
      <c r="H12" s="42" t="s">
        <v>88</v>
      </c>
      <c r="I12" s="42">
        <f t="shared" ref="I12:I34" si="5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133</v>
      </c>
      <c r="P12" s="108">
        <v>107</v>
      </c>
      <c r="Q12" s="108">
        <v>21855482</v>
      </c>
      <c r="R12" s="46">
        <f t="shared" ref="R12:R34" si="6">IF(ISBLANK(Q12),"-",Q12-Q11)</f>
        <v>4818</v>
      </c>
      <c r="S12" s="47">
        <f t="shared" ref="S12:S34" si="7">R12*24/1000</f>
        <v>115.63200000000001</v>
      </c>
      <c r="T12" s="47">
        <f t="shared" ref="T12:T34" si="8">R12/1000</f>
        <v>4.8179999999999996</v>
      </c>
      <c r="U12" s="109">
        <v>5.8</v>
      </c>
      <c r="V12" s="109">
        <f t="shared" si="1"/>
        <v>5.8</v>
      </c>
      <c r="W12" s="110" t="s">
        <v>129</v>
      </c>
      <c r="X12" s="112">
        <v>0</v>
      </c>
      <c r="Y12" s="112">
        <v>0</v>
      </c>
      <c r="Z12" s="112">
        <v>1116</v>
      </c>
      <c r="AA12" s="112">
        <v>1185</v>
      </c>
      <c r="AB12" s="112">
        <v>1116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447306</v>
      </c>
      <c r="AH12" s="49">
        <f>IF(ISBLANK(AG12),"-",AG12-AG11)</f>
        <v>998</v>
      </c>
      <c r="AI12" s="50">
        <f t="shared" si="2"/>
        <v>207.13989207139895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11368646</v>
      </c>
      <c r="AQ12" s="112">
        <f t="shared" si="3"/>
        <v>822</v>
      </c>
      <c r="AR12" s="115">
        <v>1.1000000000000001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6</v>
      </c>
      <c r="E13" s="41">
        <f t="shared" si="0"/>
        <v>4.2253521126760569</v>
      </c>
      <c r="F13" s="151">
        <v>83</v>
      </c>
      <c r="G13" s="41">
        <f t="shared" si="4"/>
        <v>58.450704225352112</v>
      </c>
      <c r="H13" s="42" t="s">
        <v>88</v>
      </c>
      <c r="I13" s="42">
        <f t="shared" si="5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135</v>
      </c>
      <c r="P13" s="108">
        <v>106</v>
      </c>
      <c r="Q13" s="108">
        <v>21859644</v>
      </c>
      <c r="R13" s="46">
        <f>IF(ISBLANK(Q13),"-",Q13-Q12)</f>
        <v>4162</v>
      </c>
      <c r="S13" s="47">
        <f t="shared" si="7"/>
        <v>99.888000000000005</v>
      </c>
      <c r="T13" s="47">
        <f t="shared" si="8"/>
        <v>4.1619999999999999</v>
      </c>
      <c r="U13" s="109">
        <v>6.9</v>
      </c>
      <c r="V13" s="109">
        <f t="shared" si="1"/>
        <v>6.9</v>
      </c>
      <c r="W13" s="110" t="s">
        <v>129</v>
      </c>
      <c r="X13" s="112">
        <v>0</v>
      </c>
      <c r="Y13" s="112">
        <v>0</v>
      </c>
      <c r="Z13" s="112">
        <v>1116</v>
      </c>
      <c r="AA13" s="112">
        <v>1185</v>
      </c>
      <c r="AB13" s="112">
        <v>1116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448190</v>
      </c>
      <c r="AH13" s="49">
        <f>IF(ISBLANK(AG13),"-",AG13-AG12)</f>
        <v>884</v>
      </c>
      <c r="AI13" s="50">
        <f t="shared" si="2"/>
        <v>212.39788563190774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11369094</v>
      </c>
      <c r="AQ13" s="112">
        <f>AP13-AP12</f>
        <v>448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6</v>
      </c>
      <c r="E14" s="41">
        <f t="shared" si="0"/>
        <v>4.2253521126760569</v>
      </c>
      <c r="F14" s="151">
        <v>83</v>
      </c>
      <c r="G14" s="41">
        <f t="shared" si="4"/>
        <v>58.450704225352112</v>
      </c>
      <c r="H14" s="42" t="s">
        <v>88</v>
      </c>
      <c r="I14" s="42">
        <f t="shared" si="5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128</v>
      </c>
      <c r="P14" s="108">
        <v>110</v>
      </c>
      <c r="Q14" s="108">
        <v>21864276</v>
      </c>
      <c r="R14" s="46">
        <f t="shared" si="6"/>
        <v>4632</v>
      </c>
      <c r="S14" s="47">
        <f t="shared" si="7"/>
        <v>111.16800000000001</v>
      </c>
      <c r="T14" s="47">
        <f t="shared" si="8"/>
        <v>4.6319999999999997</v>
      </c>
      <c r="U14" s="109">
        <v>7.8</v>
      </c>
      <c r="V14" s="109">
        <f t="shared" si="1"/>
        <v>7.8</v>
      </c>
      <c r="W14" s="110" t="s">
        <v>129</v>
      </c>
      <c r="X14" s="112">
        <v>0</v>
      </c>
      <c r="Y14" s="112">
        <v>0</v>
      </c>
      <c r="Z14" s="112">
        <v>1096</v>
      </c>
      <c r="AA14" s="112">
        <v>1185</v>
      </c>
      <c r="AB14" s="112">
        <v>1096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449266</v>
      </c>
      <c r="AH14" s="49">
        <f t="shared" ref="AH14:AH34" si="9">IF(ISBLANK(AG14),"-",AG14-AG13)</f>
        <v>1076</v>
      </c>
      <c r="AI14" s="50">
        <f t="shared" si="2"/>
        <v>232.29706390328153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11369572</v>
      </c>
      <c r="AQ14" s="112">
        <f t="shared" si="3"/>
        <v>478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220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4"/>
        <v>58.450704225352112</v>
      </c>
      <c r="H15" s="42" t="s">
        <v>88</v>
      </c>
      <c r="I15" s="42">
        <f t="shared" si="5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125</v>
      </c>
      <c r="P15" s="108">
        <v>121</v>
      </c>
      <c r="Q15" s="108">
        <v>21868898</v>
      </c>
      <c r="R15" s="46">
        <f t="shared" si="6"/>
        <v>4622</v>
      </c>
      <c r="S15" s="47">
        <f t="shared" si="7"/>
        <v>110.928</v>
      </c>
      <c r="T15" s="47">
        <f t="shared" si="8"/>
        <v>4.6219999999999999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1096</v>
      </c>
      <c r="AA15" s="112">
        <v>1185</v>
      </c>
      <c r="AB15" s="112">
        <v>1096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450340</v>
      </c>
      <c r="AH15" s="49">
        <f t="shared" si="9"/>
        <v>1074</v>
      </c>
      <c r="AI15" s="50">
        <f t="shared" si="2"/>
        <v>232.36694071830377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0.6</v>
      </c>
      <c r="AP15" s="112">
        <v>11369823</v>
      </c>
      <c r="AQ15" s="112">
        <f t="shared" si="3"/>
        <v>251</v>
      </c>
      <c r="AR15" s="51"/>
      <c r="AS15" s="52" t="s">
        <v>113</v>
      </c>
      <c r="AV15" s="39" t="s">
        <v>98</v>
      </c>
      <c r="AW15" s="39" t="s">
        <v>99</v>
      </c>
      <c r="AY15" s="81" t="s">
        <v>223</v>
      </c>
    </row>
    <row r="16" spans="2:51" x14ac:dyDescent="0.25">
      <c r="B16" s="40">
        <v>2.2083333333333299</v>
      </c>
      <c r="C16" s="40">
        <v>0.25</v>
      </c>
      <c r="D16" s="107">
        <v>6</v>
      </c>
      <c r="E16" s="41">
        <f t="shared" si="0"/>
        <v>4.2253521126760569</v>
      </c>
      <c r="F16" s="151">
        <v>83</v>
      </c>
      <c r="G16" s="41">
        <f t="shared" si="4"/>
        <v>58.450704225352112</v>
      </c>
      <c r="H16" s="42" t="s">
        <v>88</v>
      </c>
      <c r="I16" s="42">
        <f t="shared" si="5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138</v>
      </c>
      <c r="P16" s="108">
        <v>128</v>
      </c>
      <c r="Q16" s="108">
        <v>21873424</v>
      </c>
      <c r="R16" s="46">
        <f t="shared" si="6"/>
        <v>4526</v>
      </c>
      <c r="S16" s="47">
        <f t="shared" si="7"/>
        <v>108.624</v>
      </c>
      <c r="T16" s="47">
        <f t="shared" si="8"/>
        <v>4.5259999999999998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1187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451204</v>
      </c>
      <c r="AH16" s="49">
        <f t="shared" si="9"/>
        <v>864</v>
      </c>
      <c r="AI16" s="50">
        <f t="shared" si="2"/>
        <v>190.89703932832523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11369823</v>
      </c>
      <c r="AQ16" s="112">
        <f t="shared" si="3"/>
        <v>0</v>
      </c>
      <c r="AR16" s="53">
        <v>1.1599999999999999</v>
      </c>
      <c r="AS16" s="52" t="s">
        <v>101</v>
      </c>
      <c r="AV16" s="39" t="s">
        <v>102</v>
      </c>
      <c r="AW16" s="39" t="s">
        <v>103</v>
      </c>
      <c r="AY16" s="81" t="s">
        <v>224</v>
      </c>
    </row>
    <row r="17" spans="1:51" x14ac:dyDescent="0.25">
      <c r="B17" s="40">
        <v>2.25</v>
      </c>
      <c r="C17" s="40">
        <v>0.29166666666666702</v>
      </c>
      <c r="D17" s="107">
        <v>6</v>
      </c>
      <c r="E17" s="41">
        <f t="shared" si="0"/>
        <v>4.2253521126760569</v>
      </c>
      <c r="F17" s="151">
        <v>83</v>
      </c>
      <c r="G17" s="41">
        <f t="shared" si="4"/>
        <v>58.450704225352112</v>
      </c>
      <c r="H17" s="42" t="s">
        <v>88</v>
      </c>
      <c r="I17" s="42">
        <f t="shared" si="5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133</v>
      </c>
      <c r="P17" s="108">
        <v>149</v>
      </c>
      <c r="Q17" s="108">
        <v>21879868</v>
      </c>
      <c r="R17" s="46">
        <f t="shared" si="6"/>
        <v>6444</v>
      </c>
      <c r="S17" s="47">
        <f t="shared" si="7"/>
        <v>154.65600000000001</v>
      </c>
      <c r="T17" s="47">
        <f t="shared" si="8"/>
        <v>6.444</v>
      </c>
      <c r="U17" s="109">
        <v>9.1999999999999993</v>
      </c>
      <c r="V17" s="109">
        <f t="shared" si="1"/>
        <v>9.1999999999999993</v>
      </c>
      <c r="W17" s="110" t="s">
        <v>137</v>
      </c>
      <c r="X17" s="112">
        <v>1047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452470</v>
      </c>
      <c r="AH17" s="49">
        <f t="shared" si="9"/>
        <v>1266</v>
      </c>
      <c r="AI17" s="50">
        <f t="shared" si="2"/>
        <v>196.46182495344507</v>
      </c>
      <c r="AJ17" s="96">
        <v>1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11369823</v>
      </c>
      <c r="AQ17" s="112">
        <f t="shared" si="3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165</v>
      </c>
    </row>
    <row r="18" spans="1:51" ht="15.75" customHeight="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4"/>
        <v>58.450704225352112</v>
      </c>
      <c r="H18" s="42" t="s">
        <v>88</v>
      </c>
      <c r="I18" s="42">
        <f t="shared" si="5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131</v>
      </c>
      <c r="P18" s="108">
        <v>142</v>
      </c>
      <c r="Q18" s="108">
        <v>21885762</v>
      </c>
      <c r="R18" s="46">
        <f t="shared" si="6"/>
        <v>5894</v>
      </c>
      <c r="S18" s="47">
        <f t="shared" si="7"/>
        <v>141.45599999999999</v>
      </c>
      <c r="T18" s="47">
        <f t="shared" si="8"/>
        <v>5.8940000000000001</v>
      </c>
      <c r="U18" s="109">
        <v>8.6</v>
      </c>
      <c r="V18" s="109">
        <f t="shared" si="1"/>
        <v>8.6</v>
      </c>
      <c r="W18" s="110" t="s">
        <v>137</v>
      </c>
      <c r="X18" s="112">
        <v>1047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453634</v>
      </c>
      <c r="AH18" s="49">
        <f t="shared" si="9"/>
        <v>1164</v>
      </c>
      <c r="AI18" s="50">
        <f t="shared" si="2"/>
        <v>197.48897183576517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11369823</v>
      </c>
      <c r="AQ18" s="112">
        <f t="shared" si="3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6</v>
      </c>
      <c r="E19" s="41">
        <f t="shared" si="0"/>
        <v>4.2253521126760569</v>
      </c>
      <c r="F19" s="151">
        <v>83</v>
      </c>
      <c r="G19" s="41">
        <f t="shared" si="4"/>
        <v>58.450704225352112</v>
      </c>
      <c r="H19" s="42" t="s">
        <v>88</v>
      </c>
      <c r="I19" s="42">
        <f t="shared" si="5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154</v>
      </c>
      <c r="P19" s="108">
        <v>148</v>
      </c>
      <c r="Q19" s="108">
        <v>21892214</v>
      </c>
      <c r="R19" s="46">
        <f t="shared" si="6"/>
        <v>6452</v>
      </c>
      <c r="S19" s="47">
        <f t="shared" si="7"/>
        <v>154.84800000000001</v>
      </c>
      <c r="T19" s="47">
        <f t="shared" si="8"/>
        <v>6.452</v>
      </c>
      <c r="U19" s="109">
        <v>8</v>
      </c>
      <c r="V19" s="109">
        <f t="shared" si="1"/>
        <v>8</v>
      </c>
      <c r="W19" s="110" t="s">
        <v>137</v>
      </c>
      <c r="X19" s="112">
        <v>1026</v>
      </c>
      <c r="Y19" s="112">
        <v>0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454906</v>
      </c>
      <c r="AH19" s="49">
        <f t="shared" si="9"/>
        <v>1272</v>
      </c>
      <c r="AI19" s="50">
        <f t="shared" si="2"/>
        <v>197.14817110973343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11369823</v>
      </c>
      <c r="AQ19" s="112">
        <f t="shared" si="3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4"/>
        <v>58.450704225352112</v>
      </c>
      <c r="H20" s="42" t="s">
        <v>88</v>
      </c>
      <c r="I20" s="42">
        <f t="shared" si="5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128</v>
      </c>
      <c r="P20" s="108">
        <v>141</v>
      </c>
      <c r="Q20" s="108">
        <v>21898424</v>
      </c>
      <c r="R20" s="46">
        <f t="shared" si="6"/>
        <v>6210</v>
      </c>
      <c r="S20" s="47">
        <f t="shared" si="7"/>
        <v>149.04</v>
      </c>
      <c r="T20" s="47">
        <f t="shared" si="8"/>
        <v>6.21</v>
      </c>
      <c r="U20" s="109">
        <v>7.6</v>
      </c>
      <c r="V20" s="109">
        <f t="shared" si="1"/>
        <v>7.6</v>
      </c>
      <c r="W20" s="110" t="s">
        <v>137</v>
      </c>
      <c r="X20" s="112">
        <v>1177</v>
      </c>
      <c r="Y20" s="112">
        <v>0</v>
      </c>
      <c r="Z20" s="112">
        <v>1187</v>
      </c>
      <c r="AA20" s="112">
        <v>1185</v>
      </c>
      <c r="AB20" s="112">
        <v>1188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456106</v>
      </c>
      <c r="AH20" s="49">
        <f t="shared" si="9"/>
        <v>1200</v>
      </c>
      <c r="AI20" s="50">
        <f t="shared" si="2"/>
        <v>193.23671497584542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11369823</v>
      </c>
      <c r="AQ20" s="112">
        <f t="shared" si="3"/>
        <v>0</v>
      </c>
      <c r="AR20" s="53">
        <v>1.1200000000000001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6</v>
      </c>
      <c r="E21" s="41">
        <f t="shared" si="0"/>
        <v>4.2253521126760569</v>
      </c>
      <c r="F21" s="151">
        <v>83</v>
      </c>
      <c r="G21" s="41">
        <f t="shared" si="4"/>
        <v>58.450704225352112</v>
      </c>
      <c r="H21" s="42" t="s">
        <v>88</v>
      </c>
      <c r="I21" s="42">
        <f t="shared" si="5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131</v>
      </c>
      <c r="P21" s="108">
        <v>142</v>
      </c>
      <c r="Q21" s="108">
        <v>21904636</v>
      </c>
      <c r="R21" s="46">
        <f t="shared" si="6"/>
        <v>6212</v>
      </c>
      <c r="S21" s="47">
        <f t="shared" si="7"/>
        <v>149.08799999999999</v>
      </c>
      <c r="T21" s="47">
        <f t="shared" si="8"/>
        <v>6.2119999999999997</v>
      </c>
      <c r="U21" s="109">
        <v>7.1</v>
      </c>
      <c r="V21" s="109">
        <f t="shared" si="1"/>
        <v>7.1</v>
      </c>
      <c r="W21" s="110" t="s">
        <v>137</v>
      </c>
      <c r="X21" s="112">
        <v>1077</v>
      </c>
      <c r="Y21" s="112">
        <v>0</v>
      </c>
      <c r="Z21" s="112">
        <v>1187</v>
      </c>
      <c r="AA21" s="112">
        <v>1185</v>
      </c>
      <c r="AB21" s="112">
        <v>1186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457318</v>
      </c>
      <c r="AH21" s="49">
        <f t="shared" si="9"/>
        <v>1212</v>
      </c>
      <c r="AI21" s="50">
        <f t="shared" si="2"/>
        <v>195.10624597553124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11369823</v>
      </c>
      <c r="AQ21" s="112">
        <f t="shared" si="3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6</v>
      </c>
      <c r="E22" s="41">
        <f t="shared" si="0"/>
        <v>4.2253521126760569</v>
      </c>
      <c r="F22" s="151">
        <v>83</v>
      </c>
      <c r="G22" s="41">
        <f t="shared" si="4"/>
        <v>58.450704225352112</v>
      </c>
      <c r="H22" s="42" t="s">
        <v>88</v>
      </c>
      <c r="I22" s="42">
        <f t="shared" si="5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128</v>
      </c>
      <c r="P22" s="108">
        <v>137</v>
      </c>
      <c r="Q22" s="108">
        <v>21910758</v>
      </c>
      <c r="R22" s="46">
        <f t="shared" si="6"/>
        <v>6122</v>
      </c>
      <c r="S22" s="47">
        <f t="shared" si="7"/>
        <v>146.928</v>
      </c>
      <c r="T22" s="47">
        <f t="shared" si="8"/>
        <v>6.1219999999999999</v>
      </c>
      <c r="U22" s="109">
        <v>6.5</v>
      </c>
      <c r="V22" s="109">
        <f t="shared" si="1"/>
        <v>6.5</v>
      </c>
      <c r="W22" s="110" t="s">
        <v>137</v>
      </c>
      <c r="X22" s="112">
        <v>1076</v>
      </c>
      <c r="Y22" s="112">
        <v>0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458528</v>
      </c>
      <c r="AH22" s="49">
        <f t="shared" si="9"/>
        <v>1210</v>
      </c>
      <c r="AI22" s="50">
        <f t="shared" si="2"/>
        <v>197.64782750735054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11369823</v>
      </c>
      <c r="AQ22" s="112">
        <f t="shared" si="3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6</v>
      </c>
      <c r="E23" s="41">
        <f t="shared" si="0"/>
        <v>4.2253521126760569</v>
      </c>
      <c r="F23" s="152">
        <v>81</v>
      </c>
      <c r="G23" s="41">
        <f t="shared" si="4"/>
        <v>57.04225352112676</v>
      </c>
      <c r="H23" s="42" t="s">
        <v>88</v>
      </c>
      <c r="I23" s="42">
        <f t="shared" si="5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128</v>
      </c>
      <c r="P23" s="108">
        <v>138</v>
      </c>
      <c r="Q23" s="108">
        <v>21917286</v>
      </c>
      <c r="R23" s="46">
        <f t="shared" si="6"/>
        <v>6528</v>
      </c>
      <c r="S23" s="47">
        <f t="shared" si="7"/>
        <v>156.672</v>
      </c>
      <c r="T23" s="47">
        <f t="shared" si="8"/>
        <v>6.5279999999999996</v>
      </c>
      <c r="U23" s="109">
        <v>5.8</v>
      </c>
      <c r="V23" s="109">
        <f t="shared" si="1"/>
        <v>5.8</v>
      </c>
      <c r="W23" s="110" t="s">
        <v>137</v>
      </c>
      <c r="X23" s="112">
        <v>1035</v>
      </c>
      <c r="Y23" s="112">
        <v>0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459720</v>
      </c>
      <c r="AH23" s="49">
        <f t="shared" si="9"/>
        <v>1192</v>
      </c>
      <c r="AI23" s="50">
        <f t="shared" si="2"/>
        <v>182.5980392156863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11369823</v>
      </c>
      <c r="AQ23" s="112">
        <f t="shared" si="3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6</v>
      </c>
      <c r="E24" s="41">
        <f t="shared" si="0"/>
        <v>4.2253521126760569</v>
      </c>
      <c r="F24" s="152">
        <v>81</v>
      </c>
      <c r="G24" s="41">
        <f t="shared" si="4"/>
        <v>57.04225352112676</v>
      </c>
      <c r="H24" s="42" t="s">
        <v>88</v>
      </c>
      <c r="I24" s="42">
        <f t="shared" si="5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131</v>
      </c>
      <c r="P24" s="108">
        <v>137</v>
      </c>
      <c r="Q24" s="108">
        <v>21922140</v>
      </c>
      <c r="R24" s="46">
        <f t="shared" si="6"/>
        <v>4854</v>
      </c>
      <c r="S24" s="47">
        <f t="shared" si="7"/>
        <v>116.496</v>
      </c>
      <c r="T24" s="47">
        <f t="shared" si="8"/>
        <v>4.8540000000000001</v>
      </c>
      <c r="U24" s="109">
        <v>5.5</v>
      </c>
      <c r="V24" s="109">
        <f t="shared" si="1"/>
        <v>5.5</v>
      </c>
      <c r="W24" s="110" t="s">
        <v>137</v>
      </c>
      <c r="X24" s="112">
        <v>1035</v>
      </c>
      <c r="Y24" s="112">
        <v>0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460846</v>
      </c>
      <c r="AH24" s="49">
        <f>IF(ISBLANK(AG24),"-",AG24-AG23)</f>
        <v>1126</v>
      </c>
      <c r="AI24" s="50">
        <f t="shared" si="2"/>
        <v>231.97362999587969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11369823</v>
      </c>
      <c r="AQ24" s="112">
        <f t="shared" si="3"/>
        <v>0</v>
      </c>
      <c r="AR24" s="53">
        <v>1.2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6</v>
      </c>
      <c r="E25" s="41">
        <f t="shared" si="0"/>
        <v>4.2253521126760569</v>
      </c>
      <c r="F25" s="152">
        <v>81</v>
      </c>
      <c r="G25" s="41">
        <f t="shared" si="4"/>
        <v>57.04225352112676</v>
      </c>
      <c r="H25" s="42" t="s">
        <v>88</v>
      </c>
      <c r="I25" s="42">
        <f t="shared" si="5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131</v>
      </c>
      <c r="P25" s="108">
        <v>136</v>
      </c>
      <c r="Q25" s="108">
        <v>21927918</v>
      </c>
      <c r="R25" s="46">
        <f t="shared" si="6"/>
        <v>5778</v>
      </c>
      <c r="S25" s="47">
        <f t="shared" si="7"/>
        <v>138.672</v>
      </c>
      <c r="T25" s="47">
        <f t="shared" si="8"/>
        <v>5.7779999999999996</v>
      </c>
      <c r="U25" s="109">
        <v>5.2</v>
      </c>
      <c r="V25" s="109">
        <f t="shared" si="1"/>
        <v>5.2</v>
      </c>
      <c r="W25" s="110" t="s">
        <v>137</v>
      </c>
      <c r="X25" s="112">
        <v>1035</v>
      </c>
      <c r="Y25" s="112">
        <v>0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462012</v>
      </c>
      <c r="AH25" s="49">
        <f t="shared" si="9"/>
        <v>1166</v>
      </c>
      <c r="AI25" s="50">
        <f t="shared" si="2"/>
        <v>201.7999307718934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11369823</v>
      </c>
      <c r="AQ25" s="112">
        <f t="shared" si="3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4"/>
        <v>57.04225352112676</v>
      </c>
      <c r="H26" s="42" t="s">
        <v>88</v>
      </c>
      <c r="I26" s="42">
        <f t="shared" si="5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133</v>
      </c>
      <c r="P26" s="108">
        <v>137</v>
      </c>
      <c r="Q26" s="108">
        <v>21933822</v>
      </c>
      <c r="R26" s="46">
        <f t="shared" si="6"/>
        <v>5904</v>
      </c>
      <c r="S26" s="47">
        <f t="shared" si="7"/>
        <v>141.696</v>
      </c>
      <c r="T26" s="47">
        <f t="shared" si="8"/>
        <v>5.9039999999999999</v>
      </c>
      <c r="U26" s="109">
        <v>4.9000000000000004</v>
      </c>
      <c r="V26" s="109">
        <f t="shared" si="1"/>
        <v>4.9000000000000004</v>
      </c>
      <c r="W26" s="110" t="s">
        <v>137</v>
      </c>
      <c r="X26" s="112">
        <v>1036</v>
      </c>
      <c r="Y26" s="112">
        <v>0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463207</v>
      </c>
      <c r="AH26" s="49">
        <f t="shared" si="9"/>
        <v>1195</v>
      </c>
      <c r="AI26" s="50">
        <f t="shared" si="2"/>
        <v>202.40514905149053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11369823</v>
      </c>
      <c r="AQ26" s="112">
        <f t="shared" si="3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4"/>
        <v>57.04225352112676</v>
      </c>
      <c r="H27" s="42" t="s">
        <v>88</v>
      </c>
      <c r="I27" s="42">
        <f t="shared" si="5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131</v>
      </c>
      <c r="P27" s="108">
        <v>136</v>
      </c>
      <c r="Q27" s="108">
        <v>21939519</v>
      </c>
      <c r="R27" s="46">
        <f t="shared" si="6"/>
        <v>5697</v>
      </c>
      <c r="S27" s="47">
        <f t="shared" si="7"/>
        <v>136.72800000000001</v>
      </c>
      <c r="T27" s="47">
        <f t="shared" si="8"/>
        <v>5.6970000000000001</v>
      </c>
      <c r="U27" s="109">
        <v>4.5</v>
      </c>
      <c r="V27" s="109">
        <f t="shared" si="1"/>
        <v>4.5</v>
      </c>
      <c r="W27" s="110" t="s">
        <v>137</v>
      </c>
      <c r="X27" s="112">
        <v>1046</v>
      </c>
      <c r="Y27" s="112">
        <v>0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464385</v>
      </c>
      <c r="AH27" s="49">
        <f t="shared" si="9"/>
        <v>1178</v>
      </c>
      <c r="AI27" s="50">
        <f t="shared" si="2"/>
        <v>206.77549587502193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11369823</v>
      </c>
      <c r="AQ27" s="112">
        <f t="shared" si="3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4"/>
        <v>54.929577464788736</v>
      </c>
      <c r="H28" s="42" t="s">
        <v>88</v>
      </c>
      <c r="I28" s="42">
        <f t="shared" si="5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130</v>
      </c>
      <c r="P28" s="108">
        <v>136</v>
      </c>
      <c r="Q28" s="108">
        <v>21945260</v>
      </c>
      <c r="R28" s="46">
        <f t="shared" si="6"/>
        <v>5741</v>
      </c>
      <c r="S28" s="47">
        <f t="shared" si="7"/>
        <v>137.78399999999999</v>
      </c>
      <c r="T28" s="47">
        <f t="shared" si="8"/>
        <v>5.7409999999999997</v>
      </c>
      <c r="U28" s="109">
        <v>4</v>
      </c>
      <c r="V28" s="109">
        <f t="shared" si="1"/>
        <v>4</v>
      </c>
      <c r="W28" s="110" t="s">
        <v>137</v>
      </c>
      <c r="X28" s="112">
        <v>1046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465576</v>
      </c>
      <c r="AH28" s="49">
        <f t="shared" si="9"/>
        <v>1191</v>
      </c>
      <c r="AI28" s="50">
        <f t="shared" si="2"/>
        <v>207.45514718690126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11369823</v>
      </c>
      <c r="AQ28" s="112">
        <f t="shared" si="3"/>
        <v>0</v>
      </c>
      <c r="AR28" s="53">
        <v>1.23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4"/>
        <v>54.929577464788736</v>
      </c>
      <c r="H29" s="42" t="s">
        <v>88</v>
      </c>
      <c r="I29" s="42">
        <f t="shared" si="5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129</v>
      </c>
      <c r="P29" s="108">
        <v>138</v>
      </c>
      <c r="Q29" s="108">
        <v>21950912</v>
      </c>
      <c r="R29" s="46">
        <f t="shared" si="6"/>
        <v>5652</v>
      </c>
      <c r="S29" s="47">
        <f t="shared" si="7"/>
        <v>135.648</v>
      </c>
      <c r="T29" s="47">
        <f t="shared" si="8"/>
        <v>5.6520000000000001</v>
      </c>
      <c r="U29" s="109">
        <v>3.5</v>
      </c>
      <c r="V29" s="109">
        <f t="shared" si="1"/>
        <v>3.5</v>
      </c>
      <c r="W29" s="110" t="s">
        <v>137</v>
      </c>
      <c r="X29" s="112">
        <v>1046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466754</v>
      </c>
      <c r="AH29" s="49">
        <f t="shared" si="9"/>
        <v>1178</v>
      </c>
      <c r="AI29" s="50">
        <f t="shared" si="2"/>
        <v>208.42179759377211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11369823</v>
      </c>
      <c r="AQ29" s="112">
        <f t="shared" si="3"/>
        <v>0</v>
      </c>
      <c r="AR29" s="51"/>
      <c r="AS29" s="52" t="s">
        <v>113</v>
      </c>
      <c r="AY29" s="98"/>
    </row>
    <row r="30" spans="1:51" x14ac:dyDescent="0.25">
      <c r="A30" s="95" t="s">
        <v>226</v>
      </c>
      <c r="B30" s="40">
        <v>2.7916666666666701</v>
      </c>
      <c r="C30" s="40">
        <v>0.83333333333333703</v>
      </c>
      <c r="D30" s="107">
        <v>5</v>
      </c>
      <c r="E30" s="41">
        <f t="shared" si="0"/>
        <v>3.5211267605633805</v>
      </c>
      <c r="F30" s="154">
        <v>76</v>
      </c>
      <c r="G30" s="41">
        <f t="shared" si="4"/>
        <v>53.521126760563384</v>
      </c>
      <c r="H30" s="42" t="s">
        <v>88</v>
      </c>
      <c r="I30" s="42">
        <f t="shared" si="5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128</v>
      </c>
      <c r="P30" s="108">
        <v>132</v>
      </c>
      <c r="Q30" s="108">
        <v>21956489</v>
      </c>
      <c r="R30" s="46">
        <f t="shared" si="6"/>
        <v>5577</v>
      </c>
      <c r="S30" s="47">
        <f t="shared" si="7"/>
        <v>133.84800000000001</v>
      </c>
      <c r="T30" s="47">
        <f t="shared" si="8"/>
        <v>5.577</v>
      </c>
      <c r="U30" s="109">
        <v>3.2</v>
      </c>
      <c r="V30" s="109">
        <f t="shared" si="1"/>
        <v>3.2</v>
      </c>
      <c r="W30" s="110" t="s">
        <v>137</v>
      </c>
      <c r="X30" s="112">
        <v>1045</v>
      </c>
      <c r="Y30" s="112">
        <v>0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467911</v>
      </c>
      <c r="AH30" s="49">
        <f t="shared" si="9"/>
        <v>1157</v>
      </c>
      <c r="AI30" s="50">
        <f t="shared" si="2"/>
        <v>207.45920745920745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11369823</v>
      </c>
      <c r="AQ30" s="112">
        <f t="shared" si="3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5</v>
      </c>
      <c r="E31" s="41">
        <f t="shared" si="0"/>
        <v>3.5211267605633805</v>
      </c>
      <c r="F31" s="151">
        <v>83</v>
      </c>
      <c r="G31" s="41">
        <f t="shared" si="4"/>
        <v>58.450704225352112</v>
      </c>
      <c r="H31" s="42" t="s">
        <v>88</v>
      </c>
      <c r="I31" s="42">
        <f t="shared" si="5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129</v>
      </c>
      <c r="P31" s="108">
        <v>132</v>
      </c>
      <c r="Q31" s="108">
        <v>21962244</v>
      </c>
      <c r="R31" s="46">
        <f t="shared" si="6"/>
        <v>5755</v>
      </c>
      <c r="S31" s="47">
        <f t="shared" si="7"/>
        <v>138.12</v>
      </c>
      <c r="T31" s="47">
        <f t="shared" si="8"/>
        <v>5.7549999999999999</v>
      </c>
      <c r="U31" s="109">
        <v>2.8</v>
      </c>
      <c r="V31" s="109">
        <f t="shared" si="1"/>
        <v>2.8</v>
      </c>
      <c r="W31" s="110" t="s">
        <v>137</v>
      </c>
      <c r="X31" s="112">
        <v>1045</v>
      </c>
      <c r="Y31" s="112">
        <v>0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469110</v>
      </c>
      <c r="AH31" s="49">
        <f t="shared" si="9"/>
        <v>1199</v>
      </c>
      <c r="AI31" s="50">
        <f t="shared" si="2"/>
        <v>208.34057341442224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11369823</v>
      </c>
      <c r="AQ31" s="112">
        <f t="shared" si="3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4"/>
        <v>58.450704225352112</v>
      </c>
      <c r="H32" s="42" t="s">
        <v>88</v>
      </c>
      <c r="I32" s="42">
        <f t="shared" si="5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126</v>
      </c>
      <c r="P32" s="108">
        <v>125</v>
      </c>
      <c r="Q32" s="108">
        <v>21968242</v>
      </c>
      <c r="R32" s="46">
        <f t="shared" si="6"/>
        <v>5998</v>
      </c>
      <c r="S32" s="47">
        <f t="shared" si="7"/>
        <v>143.952</v>
      </c>
      <c r="T32" s="47">
        <f t="shared" si="8"/>
        <v>5.9980000000000002</v>
      </c>
      <c r="U32" s="109">
        <v>2.5</v>
      </c>
      <c r="V32" s="109">
        <f t="shared" si="1"/>
        <v>2.5</v>
      </c>
      <c r="W32" s="110" t="s">
        <v>137</v>
      </c>
      <c r="X32" s="112">
        <v>1045</v>
      </c>
      <c r="Y32" s="112">
        <v>0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470338</v>
      </c>
      <c r="AH32" s="49">
        <f t="shared" si="9"/>
        <v>1228</v>
      </c>
      <c r="AI32" s="50">
        <f t="shared" si="2"/>
        <v>204.73491163721241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11369823</v>
      </c>
      <c r="AQ32" s="112">
        <f t="shared" si="3"/>
        <v>0</v>
      </c>
      <c r="AR32" s="53">
        <v>1.1000000000000001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4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132</v>
      </c>
      <c r="P33" s="108">
        <v>121</v>
      </c>
      <c r="Q33" s="108">
        <v>21973064</v>
      </c>
      <c r="R33" s="46">
        <f t="shared" si="6"/>
        <v>4822</v>
      </c>
      <c r="S33" s="47">
        <f t="shared" si="7"/>
        <v>115.72799999999999</v>
      </c>
      <c r="T33" s="47">
        <f t="shared" si="8"/>
        <v>4.8220000000000001</v>
      </c>
      <c r="U33" s="109">
        <v>2.6</v>
      </c>
      <c r="V33" s="109">
        <f t="shared" si="1"/>
        <v>2.6</v>
      </c>
      <c r="W33" s="110" t="s">
        <v>129</v>
      </c>
      <c r="X33" s="112">
        <v>0</v>
      </c>
      <c r="Y33" s="112">
        <v>0</v>
      </c>
      <c r="Z33" s="112">
        <v>1187</v>
      </c>
      <c r="AA33" s="112">
        <v>1185</v>
      </c>
      <c r="AB33" s="112">
        <v>1186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471338</v>
      </c>
      <c r="AH33" s="49">
        <f t="shared" si="9"/>
        <v>1000</v>
      </c>
      <c r="AI33" s="50">
        <f t="shared" si="2"/>
        <v>207.3828287017835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11369984</v>
      </c>
      <c r="AQ33" s="112">
        <f t="shared" si="3"/>
        <v>161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4"/>
        <v>58.450704225352112</v>
      </c>
      <c r="H34" s="42" t="s">
        <v>88</v>
      </c>
      <c r="I34" s="42">
        <f t="shared" si="5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140</v>
      </c>
      <c r="P34" s="108">
        <v>108</v>
      </c>
      <c r="Q34" s="108">
        <v>21978118</v>
      </c>
      <c r="R34" s="46">
        <f t="shared" si="6"/>
        <v>5054</v>
      </c>
      <c r="S34" s="47">
        <f t="shared" si="7"/>
        <v>121.29600000000001</v>
      </c>
      <c r="T34" s="47">
        <f t="shared" si="8"/>
        <v>5.0540000000000003</v>
      </c>
      <c r="U34" s="109">
        <v>3.4</v>
      </c>
      <c r="V34" s="109">
        <f t="shared" si="1"/>
        <v>3.4</v>
      </c>
      <c r="W34" s="110" t="s">
        <v>129</v>
      </c>
      <c r="X34" s="112">
        <v>0</v>
      </c>
      <c r="Y34" s="112">
        <v>0</v>
      </c>
      <c r="Z34" s="112">
        <v>1187</v>
      </c>
      <c r="AA34" s="112">
        <v>1185</v>
      </c>
      <c r="AB34" s="112">
        <v>1186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472390</v>
      </c>
      <c r="AH34" s="49">
        <f t="shared" si="9"/>
        <v>1052</v>
      </c>
      <c r="AI34" s="50">
        <f t="shared" si="2"/>
        <v>208.15195884447962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11370775</v>
      </c>
      <c r="AQ34" s="112">
        <f t="shared" si="3"/>
        <v>791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132280</v>
      </c>
      <c r="S35" s="65">
        <f>AVERAGE(S11:S34)</f>
        <v>132.28</v>
      </c>
      <c r="T35" s="65">
        <f>SUM(T11:T34)</f>
        <v>132.28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27084</v>
      </c>
      <c r="AH35" s="67">
        <f>SUM(AH11:AH34)</f>
        <v>27084</v>
      </c>
      <c r="AI35" s="68">
        <f>$AH$35/$T35</f>
        <v>204.74750529180525</v>
      </c>
      <c r="AJ35" s="89"/>
      <c r="AK35" s="89"/>
      <c r="AL35" s="89"/>
      <c r="AM35" s="89"/>
      <c r="AN35" s="89"/>
      <c r="AO35" s="69"/>
      <c r="AP35" s="70">
        <f>AP34-AP10</f>
        <v>3784</v>
      </c>
      <c r="AQ35" s="71">
        <f>SUM(AQ11:AQ34)</f>
        <v>3784</v>
      </c>
      <c r="AR35" s="72">
        <f>AVERAGE(AR11:AR34)</f>
        <v>1.1516666666666666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243"/>
      <c r="D41" s="243"/>
      <c r="E41" s="243"/>
      <c r="F41" s="243"/>
      <c r="G41" s="243"/>
      <c r="H41" s="243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50"/>
      <c r="T41" s="150"/>
      <c r="U41" s="150"/>
      <c r="V41" s="150"/>
      <c r="W41" s="244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73"/>
      <c r="AW41" s="73"/>
      <c r="AY41" s="98"/>
    </row>
    <row r="42" spans="2:51" x14ac:dyDescent="0.25">
      <c r="B42" s="148" t="s">
        <v>133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84"/>
      <c r="T42" s="84"/>
      <c r="U42" s="84"/>
      <c r="V42" s="8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97"/>
      <c r="AP42" s="97"/>
      <c r="AQ42" s="97"/>
      <c r="AR42" s="99"/>
      <c r="AV42" s="73"/>
      <c r="AW42" s="73"/>
      <c r="AY42" s="98"/>
    </row>
    <row r="43" spans="2:51" x14ac:dyDescent="0.25">
      <c r="B43" s="146" t="s">
        <v>134</v>
      </c>
      <c r="C43" s="103"/>
      <c r="D43" s="103"/>
      <c r="E43" s="103"/>
      <c r="F43" s="239"/>
      <c r="G43" s="239"/>
      <c r="H43" s="239"/>
      <c r="I43" s="103"/>
      <c r="J43" s="103"/>
      <c r="K43" s="103"/>
      <c r="L43" s="239"/>
      <c r="M43" s="239"/>
      <c r="N43" s="239"/>
      <c r="O43" s="103"/>
      <c r="P43" s="103"/>
      <c r="Q43" s="103"/>
      <c r="R43" s="103"/>
      <c r="S43" s="239"/>
      <c r="T43" s="239"/>
      <c r="U43" s="239"/>
      <c r="V43" s="84"/>
      <c r="W43" s="99"/>
      <c r="X43" s="99"/>
      <c r="Y43" s="99"/>
      <c r="Z43" s="99"/>
      <c r="AA43" s="99"/>
      <c r="AB43" s="99"/>
      <c r="AC43" s="99"/>
      <c r="AD43" s="99"/>
      <c r="AE43" s="99"/>
      <c r="AM43" s="20"/>
      <c r="AN43" s="97"/>
      <c r="AO43" s="97"/>
      <c r="AP43" s="97"/>
      <c r="AQ43" s="97"/>
      <c r="AR43" s="99"/>
      <c r="AV43" s="127"/>
      <c r="AW43" s="127"/>
      <c r="AY43" s="98"/>
    </row>
    <row r="44" spans="2:51" x14ac:dyDescent="0.25">
      <c r="B44" s="82" t="s">
        <v>227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1"/>
      <c r="D45" s="122"/>
      <c r="E45" s="121"/>
      <c r="F45" s="121"/>
      <c r="G45" s="121"/>
      <c r="H45" s="121"/>
      <c r="I45" s="121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4" t="s">
        <v>170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140</v>
      </c>
      <c r="C47" s="121"/>
      <c r="D47" s="122"/>
      <c r="E47" s="121"/>
      <c r="F47" s="121"/>
      <c r="G47" s="121"/>
      <c r="H47" s="121"/>
      <c r="I47" s="121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4"/>
      <c r="U47" s="124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228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144"/>
      <c r="D50" s="200"/>
      <c r="E50" s="144"/>
      <c r="F50" s="144"/>
      <c r="G50" s="106"/>
      <c r="H50" s="106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143</v>
      </c>
      <c r="C51" s="144"/>
      <c r="D51" s="200"/>
      <c r="E51" s="144"/>
      <c r="F51" s="144"/>
      <c r="G51" s="106"/>
      <c r="H51" s="106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144</v>
      </c>
      <c r="C52" s="228"/>
      <c r="D52" s="229"/>
      <c r="E52" s="228"/>
      <c r="F52" s="228"/>
      <c r="G52" s="230"/>
      <c r="H52" s="230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A53" s="99"/>
      <c r="B53" s="144" t="s">
        <v>145</v>
      </c>
      <c r="C53" s="228"/>
      <c r="D53" s="228"/>
      <c r="E53" s="230"/>
      <c r="F53" s="144"/>
      <c r="G53" s="106"/>
      <c r="H53" s="106"/>
      <c r="I53" s="102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17"/>
      <c r="U53" s="119"/>
      <c r="V53" s="79"/>
      <c r="AS53" s="95"/>
      <c r="AT53" s="95"/>
      <c r="AU53" s="95"/>
      <c r="AV53" s="95"/>
      <c r="AW53" s="95"/>
      <c r="AX53" s="95"/>
      <c r="AY53" s="95"/>
    </row>
    <row r="54" spans="1:51" x14ac:dyDescent="0.25">
      <c r="A54" s="99"/>
      <c r="B54" s="146" t="s">
        <v>146</v>
      </c>
      <c r="C54" s="228"/>
      <c r="D54" s="229"/>
      <c r="E54" s="144"/>
      <c r="F54" s="144"/>
      <c r="G54" s="106"/>
      <c r="H54" s="102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 t="s">
        <v>147</v>
      </c>
      <c r="C55" s="228"/>
      <c r="D55" s="229"/>
      <c r="E55" s="145"/>
      <c r="F55" s="145"/>
      <c r="G55" s="102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228"/>
      <c r="C56" s="228"/>
      <c r="D56" s="229"/>
      <c r="E56" s="145"/>
      <c r="F56" s="145"/>
      <c r="G56" s="102"/>
      <c r="H56" s="228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228"/>
      <c r="C57" s="228"/>
      <c r="D57" s="229"/>
      <c r="E57" s="228"/>
      <c r="F57" s="118"/>
      <c r="G57" s="230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228"/>
      <c r="C58" s="228"/>
      <c r="D58" s="229"/>
      <c r="E58" s="228"/>
      <c r="F58" s="228"/>
      <c r="G58" s="102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60"/>
      <c r="C59" s="145"/>
      <c r="D59" s="114"/>
      <c r="E59" s="145"/>
      <c r="F59" s="145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46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6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17"/>
      <c r="U66" s="11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A67" s="99"/>
      <c r="B67" s="145"/>
      <c r="C67" s="145"/>
      <c r="D67" s="114"/>
      <c r="E67" s="145"/>
      <c r="F67" s="145"/>
      <c r="G67" s="102"/>
      <c r="H67" s="102"/>
      <c r="I67" s="102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5"/>
      <c r="U67" s="79"/>
      <c r="V67" s="79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Q74" s="97"/>
      <c r="R74" s="97"/>
      <c r="S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97"/>
      <c r="Q76" s="97"/>
      <c r="R76" s="97"/>
      <c r="S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Q77" s="97"/>
      <c r="R77" s="97"/>
      <c r="S77" s="97"/>
      <c r="T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Q78" s="97"/>
      <c r="R78" s="97"/>
      <c r="S78" s="97"/>
      <c r="T78" s="97"/>
      <c r="U78" s="97"/>
      <c r="AS78" s="95"/>
      <c r="AT78" s="95"/>
      <c r="AU78" s="95"/>
      <c r="AV78" s="95"/>
      <c r="AW78" s="95"/>
      <c r="AX78" s="95"/>
      <c r="AY78" s="95"/>
    </row>
    <row r="79" spans="1:51" x14ac:dyDescent="0.25">
      <c r="O79" s="12"/>
      <c r="P79" s="97"/>
      <c r="T79" s="97"/>
      <c r="U79" s="97"/>
      <c r="AS79" s="95"/>
      <c r="AT79" s="95"/>
      <c r="AU79" s="95"/>
      <c r="AV79" s="95"/>
      <c r="AW79" s="95"/>
      <c r="AX79" s="95"/>
      <c r="AY79" s="95"/>
    </row>
    <row r="91" spans="45:51" x14ac:dyDescent="0.25">
      <c r="AS91" s="95"/>
      <c r="AT91" s="95"/>
      <c r="AU91" s="95"/>
      <c r="AV91" s="95"/>
      <c r="AW91" s="95"/>
      <c r="AX91" s="95"/>
      <c r="AY91" s="95"/>
    </row>
  </sheetData>
  <protectedRanges>
    <protectedRange sqref="S53:T67" name="Range2_12_5_1_1"/>
    <protectedRange sqref="L10 AD8 AF8 AJ8:AR8 AF10 L24:N31 N32:N34 R11:T34 AC11:AF34 G11:G34 N10:N23 E11:E34" name="Range1_16_3_1_1"/>
    <protectedRange sqref="L16:M23" name="Range1_1_1_1_10_1_1_1"/>
    <protectedRange sqref="L32:M34" name="Range1_1_10_1_1_1"/>
    <protectedRange sqref="K16:K34 I16:J24 I25:I34 J25 I11:I15 K11:L15" name="Range1_1_2_1_10_2_1_1"/>
    <protectedRange sqref="M11:M15" name="Range1_2_1_2_1_10_1_1_1"/>
    <protectedRange sqref="AS16:AS34" name="Range1_1_1_1"/>
    <protectedRange sqref="H11:H34" name="Range1_1_1_1_1_1_1"/>
    <protectedRange sqref="Z44:Z52" name="Range2_2_1_10_1_1_1_2"/>
    <protectedRange sqref="N53:R67" name="Range2_12_1_6_1_1"/>
    <protectedRange sqref="L53:M67" name="Range2_2_12_1_7_1_1"/>
    <protectedRange sqref="AS11:AS15" name="Range1_4_1_1_1_1"/>
    <protectedRange sqref="J26:J34 J11:J15" name="Range1_1_2_1_10_1_1_1_1"/>
    <protectedRange sqref="F43 L43 S38:S43" name="Range2_12_3_1_1_1_1"/>
    <protectedRange sqref="D38:H38 I43:K43 C43:E43 O43:R43 N38:R42" name="Range2_12_1_3_1_1_1_1"/>
    <protectedRange sqref="I38:M38 E39:M42" name="Range2_2_12_1_6_1_1_1_1"/>
    <protectedRange sqref="D39:D42" name="Range2_1_1_1_1_11_1_1_1_1_1_1"/>
    <protectedRange sqref="C39:C42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3:K67" name="Range2_2_12_1_4_1_1_1_1_1_1_1_1_1_1_1_1_1_1_1"/>
    <protectedRange sqref="I53:I67" name="Range2_2_12_1_7_1_1_2_2_1_2"/>
    <protectedRange sqref="F53:H53 F58:H67 H54:H55 H57 F54:G56" name="Range2_2_12_1_3_1_2_1_1_1_1_2_1_1_1_1_1_1_1_1_1_1_1"/>
    <protectedRange sqref="E58:E67 E54:E56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8:U48 F49:G52 H56 G57 D53:E53" name="Range2_12_5_1_1_1_2_2_1_1_1_1_1_1_1_1_1_1_1_2_1_1_1_2_1_1_1_1_1_1_1_1_1_1_1_1_1_1_1_1_2_1_1_1_1_1_1_1_1_1_2_1_1_3_1_1_1_3_1_1_1_1_1_1_1_1_1_1_1_1_1_1_1_1_1_1_1_1_1_1_2_1_1_1_1_1_1_1_1_1_1_1_2_2_1_2_1_1_1_1_1_1_1_1_1_1_1_1_1"/>
    <protectedRange sqref="S44:T47" name="Range2_12_5_1_1_2_1_1_1_2_1_1_1_1_1_1_1_1_1_1_1_1_1"/>
    <protectedRange sqref="N44:R47" name="Range2_12_1_6_1_1_2_1_1_1_2_1_1_1_1_1_1_1_1_1_1_1_1_1"/>
    <protectedRange sqref="L44:M47" name="Range2_2_12_1_7_1_1_3_1_1_1_2_1_1_1_1_1_1_1_1_1_1_1_1_1"/>
    <protectedRange sqref="J44:K47" name="Range2_2_12_1_4_1_1_1_1_1_1_1_1_1_1_1_1_1_1_1_2_1_1_1_2_1_1_1_1_1_1_1_1_1_1_1_1_1"/>
    <protectedRange sqref="I44:I47" name="Range2_2_12_1_7_1_1_2_2_1_2_2_1_1_1_2_1_1_1_1_1_1_1_1_1_1_1_1_1"/>
    <protectedRange sqref="G44:H47" name="Range2_2_12_1_3_1_2_1_1_1_1_2_1_1_1_1_1_1_1_1_1_1_1_2_1_1_1_2_1_1_1_1_1_1_1_1_1_1_1_1_1"/>
    <protectedRange sqref="F44:F47" name="Range2_2_12_1_3_1_2_1_1_1_1_2_1_1_1_1_1_1_1_1_1_1_1_2_2_1_1_2_1_1_1_1_1_1_1_1_1_1_1_1_1"/>
    <protectedRange sqref="E44:E4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AG10" name="Range1_16_3_1_1_1_1_1_3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5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06" priority="1" operator="containsText" text="N/A">
      <formula>NOT(ISERROR(SEARCH("N/A",X11)))</formula>
    </cfRule>
    <cfRule type="cellIs" dxfId="205" priority="15" operator="equal">
      <formula>0</formula>
    </cfRule>
  </conditionalFormatting>
  <conditionalFormatting sqref="X11:AE34">
    <cfRule type="cellIs" dxfId="204" priority="14" operator="greaterThanOrEqual">
      <formula>1185</formula>
    </cfRule>
  </conditionalFormatting>
  <conditionalFormatting sqref="X11:AE34">
    <cfRule type="cellIs" dxfId="203" priority="13" operator="between">
      <formula>0.1</formula>
      <formula>1184</formula>
    </cfRule>
  </conditionalFormatting>
  <conditionalFormatting sqref="X8 AJ11:AQ34">
    <cfRule type="cellIs" dxfId="202" priority="12" operator="equal">
      <formula>0</formula>
    </cfRule>
  </conditionalFormatting>
  <conditionalFormatting sqref="X8 AJ11:AQ34">
    <cfRule type="cellIs" dxfId="201" priority="11" operator="greaterThan">
      <formula>1179</formula>
    </cfRule>
  </conditionalFormatting>
  <conditionalFormatting sqref="X8 AJ11:AQ34">
    <cfRule type="cellIs" dxfId="200" priority="10" operator="greaterThan">
      <formula>99</formula>
    </cfRule>
  </conditionalFormatting>
  <conditionalFormatting sqref="X8 AJ11:AQ34">
    <cfRule type="cellIs" dxfId="199" priority="9" operator="greaterThan">
      <formula>0.99</formula>
    </cfRule>
  </conditionalFormatting>
  <conditionalFormatting sqref="AB8">
    <cfRule type="cellIs" dxfId="198" priority="8" operator="equal">
      <formula>0</formula>
    </cfRule>
  </conditionalFormatting>
  <conditionalFormatting sqref="AB8">
    <cfRule type="cellIs" dxfId="197" priority="7" operator="greaterThan">
      <formula>1179</formula>
    </cfRule>
  </conditionalFormatting>
  <conditionalFormatting sqref="AB8">
    <cfRule type="cellIs" dxfId="196" priority="6" operator="greaterThan">
      <formula>99</formula>
    </cfRule>
  </conditionalFormatting>
  <conditionalFormatting sqref="AB8">
    <cfRule type="cellIs" dxfId="195" priority="5" operator="greaterThan">
      <formula>0.99</formula>
    </cfRule>
  </conditionalFormatting>
  <conditionalFormatting sqref="AI11:AI34">
    <cfRule type="cellIs" dxfId="194" priority="4" operator="greaterThan">
      <formula>$AI$8</formula>
    </cfRule>
  </conditionalFormatting>
  <conditionalFormatting sqref="AH11:AH34">
    <cfRule type="cellIs" dxfId="193" priority="2" operator="greaterThan">
      <formula>$AH$8</formula>
    </cfRule>
    <cfRule type="cellIs" dxfId="192" priority="3" operator="greaterThan">
      <formula>$AH$8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2"/>
  <sheetViews>
    <sheetView topLeftCell="A47" zoomScaleNormal="100" workbookViewId="0">
      <selection activeCell="B65" sqref="B65:B67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138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165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125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158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155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55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42645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24142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159" t="s">
        <v>51</v>
      </c>
      <c r="V9" s="159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157" t="s">
        <v>55</v>
      </c>
      <c r="AG9" s="157" t="s">
        <v>56</v>
      </c>
      <c r="AH9" s="259" t="s">
        <v>57</v>
      </c>
      <c r="AI9" s="274" t="s">
        <v>58</v>
      </c>
      <c r="AJ9" s="159" t="s">
        <v>59</v>
      </c>
      <c r="AK9" s="159" t="s">
        <v>60</v>
      </c>
      <c r="AL9" s="159" t="s">
        <v>61</v>
      </c>
      <c r="AM9" s="159" t="s">
        <v>62</v>
      </c>
      <c r="AN9" s="159" t="s">
        <v>63</v>
      </c>
      <c r="AO9" s="159" t="s">
        <v>64</v>
      </c>
      <c r="AP9" s="159" t="s">
        <v>65</v>
      </c>
      <c r="AQ9" s="276" t="s">
        <v>66</v>
      </c>
      <c r="AR9" s="159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9" t="s">
        <v>72</v>
      </c>
      <c r="C10" s="159" t="s">
        <v>73</v>
      </c>
      <c r="D10" s="159" t="s">
        <v>74</v>
      </c>
      <c r="E10" s="159" t="s">
        <v>75</v>
      </c>
      <c r="F10" s="159" t="s">
        <v>74</v>
      </c>
      <c r="G10" s="159" t="s">
        <v>75</v>
      </c>
      <c r="H10" s="285"/>
      <c r="I10" s="159" t="s">
        <v>75</v>
      </c>
      <c r="J10" s="159" t="s">
        <v>75</v>
      </c>
      <c r="K10" s="159" t="s">
        <v>75</v>
      </c>
      <c r="L10" s="28" t="s">
        <v>29</v>
      </c>
      <c r="M10" s="288"/>
      <c r="N10" s="28" t="s">
        <v>29</v>
      </c>
      <c r="O10" s="277"/>
      <c r="P10" s="277"/>
      <c r="Q10" s="1">
        <f>'OCT 1'!Q34</f>
        <v>19610681</v>
      </c>
      <c r="R10" s="267"/>
      <c r="S10" s="268"/>
      <c r="T10" s="269"/>
      <c r="U10" s="159" t="s">
        <v>75</v>
      </c>
      <c r="V10" s="159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v>0</v>
      </c>
      <c r="AH10" s="259"/>
      <c r="AI10" s="275"/>
      <c r="AJ10" s="159" t="s">
        <v>84</v>
      </c>
      <c r="AK10" s="159" t="s">
        <v>84</v>
      </c>
      <c r="AL10" s="159" t="s">
        <v>84</v>
      </c>
      <c r="AM10" s="159" t="s">
        <v>84</v>
      </c>
      <c r="AN10" s="159" t="s">
        <v>84</v>
      </c>
      <c r="AO10" s="159" t="s">
        <v>84</v>
      </c>
      <c r="AP10" s="1">
        <f>'OCT 1'!AP34</f>
        <v>11300956</v>
      </c>
      <c r="AQ10" s="277"/>
      <c r="AR10" s="156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5</v>
      </c>
      <c r="E11" s="41">
        <f t="shared" ref="E11:E34" si="0">D11/1.42</f>
        <v>3.5211267605633805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130</v>
      </c>
      <c r="P11" s="108">
        <v>121</v>
      </c>
      <c r="Q11" s="108">
        <v>19614864</v>
      </c>
      <c r="R11" s="46">
        <f>IF(ISBLANK(Q11),"-",Q11-Q10)</f>
        <v>4183</v>
      </c>
      <c r="S11" s="47">
        <f>R11*24/1000</f>
        <v>100.392</v>
      </c>
      <c r="T11" s="47">
        <f>R11/1000</f>
        <v>4.1829999999999998</v>
      </c>
      <c r="U11" s="109">
        <v>4.4000000000000004</v>
      </c>
      <c r="V11" s="109">
        <f t="shared" ref="V11:V34" si="1">U11</f>
        <v>4.4000000000000004</v>
      </c>
      <c r="W11" s="110" t="s">
        <v>129</v>
      </c>
      <c r="X11" s="112">
        <v>0</v>
      </c>
      <c r="Y11" s="112">
        <v>0</v>
      </c>
      <c r="Z11" s="112">
        <v>1157</v>
      </c>
      <c r="AA11" s="112">
        <v>1185</v>
      </c>
      <c r="AB11" s="112">
        <v>1157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0</v>
      </c>
      <c r="AH11" s="49">
        <f>IF(ISBLANK(AG11),"-",AG11-AG10)</f>
        <v>0</v>
      </c>
      <c r="AI11" s="50">
        <f>AH11/T11</f>
        <v>0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0.75</v>
      </c>
      <c r="AP11" s="112">
        <v>11301520</v>
      </c>
      <c r="AQ11" s="112">
        <f t="shared" ref="AQ11:AQ34" si="2">AP11-AP10</f>
        <v>564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5</v>
      </c>
      <c r="E12" s="41">
        <f t="shared" si="0"/>
        <v>3.5211267605633805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129</v>
      </c>
      <c r="P12" s="108">
        <v>108</v>
      </c>
      <c r="Q12" s="108">
        <v>19619119</v>
      </c>
      <c r="R12" s="46">
        <f t="shared" ref="R12:R34" si="5">IF(ISBLANK(Q12),"-",Q12-Q11)</f>
        <v>4255</v>
      </c>
      <c r="S12" s="47">
        <f t="shared" ref="S12:S34" si="6">R12*24/1000</f>
        <v>102.12</v>
      </c>
      <c r="T12" s="47">
        <f t="shared" ref="T12:T34" si="7">R12/1000</f>
        <v>4.2549999999999999</v>
      </c>
      <c r="U12" s="109">
        <v>5.2</v>
      </c>
      <c r="V12" s="109">
        <f t="shared" si="1"/>
        <v>5.2</v>
      </c>
      <c r="W12" s="110" t="s">
        <v>129</v>
      </c>
      <c r="X12" s="112">
        <v>0</v>
      </c>
      <c r="Y12" s="112">
        <v>0</v>
      </c>
      <c r="Z12" s="112">
        <v>1116</v>
      </c>
      <c r="AA12" s="112">
        <v>1185</v>
      </c>
      <c r="AB12" s="112">
        <v>1116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0</v>
      </c>
      <c r="AH12" s="49">
        <f>IF(ISBLANK(AG12),"-",AG12-AG11)</f>
        <v>0</v>
      </c>
      <c r="AI12" s="50">
        <f t="shared" ref="AI12:AI34" si="8">AH12/T12</f>
        <v>0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0.75</v>
      </c>
      <c r="AP12" s="112">
        <v>11302030</v>
      </c>
      <c r="AQ12" s="112">
        <f t="shared" si="2"/>
        <v>510</v>
      </c>
      <c r="AR12" s="115">
        <v>1.01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5</v>
      </c>
      <c r="E13" s="41">
        <f t="shared" si="0"/>
        <v>3.5211267605633805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121</v>
      </c>
      <c r="P13" s="108">
        <v>105</v>
      </c>
      <c r="Q13" s="108">
        <v>19623329</v>
      </c>
      <c r="R13" s="46">
        <f t="shared" si="5"/>
        <v>4210</v>
      </c>
      <c r="S13" s="47">
        <f t="shared" si="6"/>
        <v>101.04</v>
      </c>
      <c r="T13" s="47">
        <f t="shared" si="7"/>
        <v>4.21</v>
      </c>
      <c r="U13" s="109">
        <v>6.8</v>
      </c>
      <c r="V13" s="109">
        <f t="shared" si="1"/>
        <v>6.8</v>
      </c>
      <c r="W13" s="110" t="s">
        <v>129</v>
      </c>
      <c r="X13" s="112">
        <v>0</v>
      </c>
      <c r="Y13" s="112">
        <v>0</v>
      </c>
      <c r="Z13" s="112">
        <v>1157</v>
      </c>
      <c r="AA13" s="112">
        <v>1185</v>
      </c>
      <c r="AB13" s="112">
        <v>1157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304</v>
      </c>
      <c r="AH13" s="49">
        <f>IF(ISBLANK(AG13),"-",AG13-AG12)</f>
        <v>304</v>
      </c>
      <c r="AI13" s="50">
        <f t="shared" si="8"/>
        <v>72.209026128266032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0.75</v>
      </c>
      <c r="AP13" s="112">
        <v>11302530</v>
      </c>
      <c r="AQ13" s="112">
        <f t="shared" si="2"/>
        <v>500</v>
      </c>
      <c r="AR13" s="51"/>
      <c r="AS13" s="52" t="s">
        <v>113</v>
      </c>
      <c r="AV13" s="39" t="s">
        <v>94</v>
      </c>
      <c r="AW13" s="39" t="s">
        <v>95</v>
      </c>
      <c r="AY13" s="81"/>
    </row>
    <row r="14" spans="2:51" x14ac:dyDescent="0.25">
      <c r="B14" s="40">
        <v>2.125</v>
      </c>
      <c r="C14" s="40">
        <v>0.16666666666666699</v>
      </c>
      <c r="D14" s="107">
        <v>5</v>
      </c>
      <c r="E14" s="41">
        <f t="shared" si="0"/>
        <v>3.5211267605633805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128</v>
      </c>
      <c r="P14" s="108">
        <v>110</v>
      </c>
      <c r="Q14" s="108">
        <v>19627659</v>
      </c>
      <c r="R14" s="46">
        <f t="shared" si="5"/>
        <v>4330</v>
      </c>
      <c r="S14" s="47">
        <f t="shared" si="6"/>
        <v>103.92</v>
      </c>
      <c r="T14" s="47">
        <f t="shared" si="7"/>
        <v>4.33</v>
      </c>
      <c r="U14" s="109">
        <v>8.9</v>
      </c>
      <c r="V14" s="109">
        <f t="shared" si="1"/>
        <v>8.9</v>
      </c>
      <c r="W14" s="110" t="s">
        <v>129</v>
      </c>
      <c r="X14" s="112">
        <v>0</v>
      </c>
      <c r="Y14" s="112">
        <v>0</v>
      </c>
      <c r="Z14" s="112">
        <v>1126</v>
      </c>
      <c r="AA14" s="112">
        <v>1185</v>
      </c>
      <c r="AB14" s="112">
        <v>1126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1246</v>
      </c>
      <c r="AH14" s="49">
        <f t="shared" ref="AH14:AH34" si="9">IF(ISBLANK(AG14),"-",AG14-AG13)</f>
        <v>942</v>
      </c>
      <c r="AI14" s="50">
        <f t="shared" si="8"/>
        <v>217.55196304849883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0.75</v>
      </c>
      <c r="AP14" s="112">
        <v>11303073</v>
      </c>
      <c r="AQ14" s="112">
        <f t="shared" si="2"/>
        <v>543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165</v>
      </c>
    </row>
    <row r="15" spans="2:51" x14ac:dyDescent="0.25">
      <c r="B15" s="40">
        <v>2.1666666666666701</v>
      </c>
      <c r="C15" s="40">
        <v>0.20833333333333301</v>
      </c>
      <c r="D15" s="107">
        <v>5</v>
      </c>
      <c r="E15" s="41">
        <f t="shared" si="0"/>
        <v>3.5211267605633805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110</v>
      </c>
      <c r="P15" s="108">
        <v>101</v>
      </c>
      <c r="Q15" s="108">
        <v>19632188</v>
      </c>
      <c r="R15" s="46">
        <f t="shared" si="5"/>
        <v>4529</v>
      </c>
      <c r="S15" s="47">
        <f t="shared" si="6"/>
        <v>108.696</v>
      </c>
      <c r="T15" s="47">
        <f t="shared" si="7"/>
        <v>4.5289999999999999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1126</v>
      </c>
      <c r="AA15" s="112">
        <v>1185</v>
      </c>
      <c r="AB15" s="112">
        <v>1087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2218</v>
      </c>
      <c r="AH15" s="49">
        <f t="shared" si="9"/>
        <v>972</v>
      </c>
      <c r="AI15" s="50">
        <f t="shared" si="8"/>
        <v>214.61691322587768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0.75</v>
      </c>
      <c r="AP15" s="112">
        <v>11303273</v>
      </c>
      <c r="AQ15" s="112">
        <f t="shared" si="2"/>
        <v>200</v>
      </c>
      <c r="AR15" s="51"/>
      <c r="AS15" s="52" t="s">
        <v>113</v>
      </c>
      <c r="AV15" s="39" t="s">
        <v>98</v>
      </c>
      <c r="AW15" s="39" t="s">
        <v>99</v>
      </c>
      <c r="AY15" s="95"/>
    </row>
    <row r="16" spans="2:51" x14ac:dyDescent="0.25">
      <c r="B16" s="40">
        <v>2.2083333333333299</v>
      </c>
      <c r="C16" s="40">
        <v>0.25</v>
      </c>
      <c r="D16" s="107">
        <v>5</v>
      </c>
      <c r="E16" s="41">
        <f t="shared" si="0"/>
        <v>3.5211267605633805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128</v>
      </c>
      <c r="P16" s="108">
        <v>124</v>
      </c>
      <c r="Q16" s="108">
        <v>19637175</v>
      </c>
      <c r="R16" s="46">
        <f t="shared" si="5"/>
        <v>4987</v>
      </c>
      <c r="S16" s="47">
        <f t="shared" si="6"/>
        <v>119.688</v>
      </c>
      <c r="T16" s="47">
        <f t="shared" si="7"/>
        <v>4.9870000000000001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1097</v>
      </c>
      <c r="AA16" s="112">
        <v>1185</v>
      </c>
      <c r="AB16" s="112">
        <v>1076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3127</v>
      </c>
      <c r="AH16" s="49">
        <f t="shared" si="9"/>
        <v>909</v>
      </c>
      <c r="AI16" s="50">
        <f t="shared" si="8"/>
        <v>182.27391217164629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11303273</v>
      </c>
      <c r="AQ16" s="112">
        <f t="shared" si="2"/>
        <v>0</v>
      </c>
      <c r="AR16" s="53">
        <v>1.1200000000000001</v>
      </c>
      <c r="AS16" s="52" t="s">
        <v>101</v>
      </c>
      <c r="AV16" s="39" t="s">
        <v>102</v>
      </c>
      <c r="AW16" s="39" t="s">
        <v>103</v>
      </c>
      <c r="AY16" s="95"/>
    </row>
    <row r="17" spans="1:51" x14ac:dyDescent="0.25">
      <c r="B17" s="40">
        <v>2.25</v>
      </c>
      <c r="C17" s="40">
        <v>0.29166666666666702</v>
      </c>
      <c r="D17" s="107">
        <v>7</v>
      </c>
      <c r="E17" s="41">
        <f t="shared" si="0"/>
        <v>4.9295774647887329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136</v>
      </c>
      <c r="P17" s="108">
        <v>142</v>
      </c>
      <c r="Q17" s="108">
        <v>19643234</v>
      </c>
      <c r="R17" s="46">
        <f t="shared" si="5"/>
        <v>6059</v>
      </c>
      <c r="S17" s="47">
        <f t="shared" si="6"/>
        <v>145.416</v>
      </c>
      <c r="T17" s="47">
        <f t="shared" si="7"/>
        <v>6.0590000000000002</v>
      </c>
      <c r="U17" s="109">
        <v>9.5</v>
      </c>
      <c r="V17" s="109">
        <f t="shared" si="1"/>
        <v>9.5</v>
      </c>
      <c r="W17" s="110" t="s">
        <v>129</v>
      </c>
      <c r="X17" s="112">
        <v>0</v>
      </c>
      <c r="Y17" s="112">
        <v>0</v>
      </c>
      <c r="Z17" s="112">
        <v>1177</v>
      </c>
      <c r="AA17" s="112">
        <v>1185</v>
      </c>
      <c r="AB17" s="112">
        <v>1177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4228</v>
      </c>
      <c r="AH17" s="49">
        <f t="shared" si="9"/>
        <v>1101</v>
      </c>
      <c r="AI17" s="50">
        <f t="shared" si="8"/>
        <v>181.71315398580623</v>
      </c>
      <c r="AJ17" s="96">
        <v>0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11303273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8"/>
    </row>
    <row r="18" spans="1:51" x14ac:dyDescent="0.25">
      <c r="B18" s="40">
        <v>2.2916666666666701</v>
      </c>
      <c r="C18" s="40">
        <v>0.33333333333333298</v>
      </c>
      <c r="D18" s="107">
        <v>8</v>
      </c>
      <c r="E18" s="41">
        <f t="shared" si="0"/>
        <v>5.6338028169014089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133</v>
      </c>
      <c r="P18" s="108">
        <v>140</v>
      </c>
      <c r="Q18" s="108">
        <v>19649468</v>
      </c>
      <c r="R18" s="46">
        <f t="shared" si="5"/>
        <v>6234</v>
      </c>
      <c r="S18" s="47">
        <f t="shared" si="6"/>
        <v>149.61600000000001</v>
      </c>
      <c r="T18" s="47">
        <f t="shared" si="7"/>
        <v>6.234</v>
      </c>
      <c r="U18" s="109">
        <v>9.5</v>
      </c>
      <c r="V18" s="109">
        <f t="shared" si="1"/>
        <v>9.5</v>
      </c>
      <c r="W18" s="110" t="s">
        <v>129</v>
      </c>
      <c r="X18" s="112">
        <v>0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5392</v>
      </c>
      <c r="AH18" s="49">
        <f t="shared" si="9"/>
        <v>1164</v>
      </c>
      <c r="AI18" s="50">
        <f t="shared" si="8"/>
        <v>186.71799807507219</v>
      </c>
      <c r="AJ18" s="96">
        <v>0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11303273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8</v>
      </c>
      <c r="E19" s="41">
        <f t="shared" si="0"/>
        <v>5.6338028169014089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132</v>
      </c>
      <c r="P19" s="108">
        <v>143</v>
      </c>
      <c r="Q19" s="108">
        <v>19655731</v>
      </c>
      <c r="R19" s="46">
        <f t="shared" si="5"/>
        <v>6263</v>
      </c>
      <c r="S19" s="47">
        <f t="shared" si="6"/>
        <v>150.31200000000001</v>
      </c>
      <c r="T19" s="47">
        <f t="shared" si="7"/>
        <v>6.2629999999999999</v>
      </c>
      <c r="U19" s="109">
        <v>9.1999999999999993</v>
      </c>
      <c r="V19" s="109">
        <f t="shared" si="1"/>
        <v>9.1999999999999993</v>
      </c>
      <c r="W19" s="110" t="s">
        <v>137</v>
      </c>
      <c r="X19" s="112">
        <v>0</v>
      </c>
      <c r="Y19" s="112">
        <v>1007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6564</v>
      </c>
      <c r="AH19" s="49">
        <f t="shared" si="9"/>
        <v>1172</v>
      </c>
      <c r="AI19" s="50">
        <f t="shared" si="8"/>
        <v>187.1307680025547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11303273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7</v>
      </c>
      <c r="E20" s="41">
        <f t="shared" si="0"/>
        <v>4.9295774647887329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136</v>
      </c>
      <c r="P20" s="108">
        <v>141</v>
      </c>
      <c r="Q20" s="108">
        <v>19661963</v>
      </c>
      <c r="R20" s="46">
        <f t="shared" si="5"/>
        <v>6232</v>
      </c>
      <c r="S20" s="47">
        <f t="shared" si="6"/>
        <v>149.56800000000001</v>
      </c>
      <c r="T20" s="47">
        <f t="shared" si="7"/>
        <v>6.2320000000000002</v>
      </c>
      <c r="U20" s="109">
        <v>8.6999999999999993</v>
      </c>
      <c r="V20" s="109">
        <f t="shared" si="1"/>
        <v>8.6999999999999993</v>
      </c>
      <c r="W20" s="110" t="s">
        <v>137</v>
      </c>
      <c r="X20" s="112">
        <v>0</v>
      </c>
      <c r="Y20" s="112">
        <v>1017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7738</v>
      </c>
      <c r="AH20" s="49">
        <f t="shared" si="9"/>
        <v>1174</v>
      </c>
      <c r="AI20" s="50">
        <f t="shared" si="8"/>
        <v>188.38254172015402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11303273</v>
      </c>
      <c r="AQ20" s="112">
        <f t="shared" si="2"/>
        <v>0</v>
      </c>
      <c r="AR20" s="53">
        <v>1.03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7</v>
      </c>
      <c r="E21" s="41">
        <f t="shared" si="0"/>
        <v>4.9295774647887329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131</v>
      </c>
      <c r="P21" s="108">
        <v>143</v>
      </c>
      <c r="Q21" s="108">
        <v>19668114</v>
      </c>
      <c r="R21" s="46">
        <f t="shared" si="5"/>
        <v>6151</v>
      </c>
      <c r="S21" s="47">
        <f t="shared" si="6"/>
        <v>147.624</v>
      </c>
      <c r="T21" s="47">
        <f t="shared" si="7"/>
        <v>6.1509999999999998</v>
      </c>
      <c r="U21" s="109">
        <v>8.1999999999999993</v>
      </c>
      <c r="V21" s="109">
        <f t="shared" si="1"/>
        <v>8.1999999999999993</v>
      </c>
      <c r="W21" s="110" t="s">
        <v>137</v>
      </c>
      <c r="X21" s="112">
        <v>0</v>
      </c>
      <c r="Y21" s="112">
        <v>1047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8957</v>
      </c>
      <c r="AH21" s="49">
        <f t="shared" si="9"/>
        <v>1219</v>
      </c>
      <c r="AI21" s="50">
        <f t="shared" si="8"/>
        <v>198.17915786051049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11303273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6</v>
      </c>
      <c r="E22" s="41">
        <f t="shared" si="0"/>
        <v>4.2253521126760569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131</v>
      </c>
      <c r="P22" s="108">
        <v>141</v>
      </c>
      <c r="Q22" s="108">
        <v>19674122</v>
      </c>
      <c r="R22" s="46">
        <f t="shared" si="5"/>
        <v>6008</v>
      </c>
      <c r="S22" s="47">
        <f t="shared" si="6"/>
        <v>144.19200000000001</v>
      </c>
      <c r="T22" s="47">
        <f t="shared" si="7"/>
        <v>6.008</v>
      </c>
      <c r="U22" s="109">
        <v>7.5</v>
      </c>
      <c r="V22" s="109">
        <f t="shared" si="1"/>
        <v>7.5</v>
      </c>
      <c r="W22" s="110" t="s">
        <v>137</v>
      </c>
      <c r="X22" s="112">
        <v>0</v>
      </c>
      <c r="Y22" s="112">
        <v>1047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10143</v>
      </c>
      <c r="AH22" s="49">
        <f t="shared" si="9"/>
        <v>1186</v>
      </c>
      <c r="AI22" s="50">
        <f t="shared" si="8"/>
        <v>197.40346205059919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11303273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6</v>
      </c>
      <c r="E23" s="41">
        <f t="shared" si="0"/>
        <v>4.2253521126760569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131</v>
      </c>
      <c r="P23" s="108">
        <v>140</v>
      </c>
      <c r="Q23" s="108">
        <v>19680319</v>
      </c>
      <c r="R23" s="46">
        <f t="shared" si="5"/>
        <v>6197</v>
      </c>
      <c r="S23" s="47">
        <f t="shared" si="6"/>
        <v>148.72800000000001</v>
      </c>
      <c r="T23" s="47">
        <f t="shared" si="7"/>
        <v>6.1970000000000001</v>
      </c>
      <c r="U23" s="109">
        <v>6.8</v>
      </c>
      <c r="V23" s="109">
        <f t="shared" si="1"/>
        <v>6.8</v>
      </c>
      <c r="W23" s="110" t="s">
        <v>137</v>
      </c>
      <c r="X23" s="112">
        <v>0</v>
      </c>
      <c r="Y23" s="112">
        <v>1057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11366</v>
      </c>
      <c r="AH23" s="49">
        <f t="shared" si="9"/>
        <v>1223</v>
      </c>
      <c r="AI23" s="50">
        <f t="shared" si="8"/>
        <v>197.35355817330966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11303273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131</v>
      </c>
      <c r="P24" s="108">
        <v>144</v>
      </c>
      <c r="Q24" s="108">
        <v>19686453</v>
      </c>
      <c r="R24" s="46">
        <f t="shared" si="5"/>
        <v>6134</v>
      </c>
      <c r="S24" s="47">
        <f t="shared" si="6"/>
        <v>147.21600000000001</v>
      </c>
      <c r="T24" s="47">
        <f t="shared" si="7"/>
        <v>6.1340000000000003</v>
      </c>
      <c r="U24" s="109">
        <v>6.2</v>
      </c>
      <c r="V24" s="109">
        <f t="shared" si="1"/>
        <v>6.2</v>
      </c>
      <c r="W24" s="110" t="s">
        <v>137</v>
      </c>
      <c r="X24" s="112">
        <v>0</v>
      </c>
      <c r="Y24" s="112">
        <v>1057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12575</v>
      </c>
      <c r="AH24" s="49">
        <f>IF(ISBLANK(AG24),"-",AG24-AG23)</f>
        <v>1209</v>
      </c>
      <c r="AI24" s="50">
        <f t="shared" si="8"/>
        <v>197.09814150635799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11303273</v>
      </c>
      <c r="AQ24" s="112">
        <f t="shared" si="2"/>
        <v>0</v>
      </c>
      <c r="AR24" s="53">
        <v>1.1000000000000001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134</v>
      </c>
      <c r="P25" s="108">
        <v>139</v>
      </c>
      <c r="Q25" s="108">
        <v>19692309</v>
      </c>
      <c r="R25" s="46">
        <f t="shared" si="5"/>
        <v>5856</v>
      </c>
      <c r="S25" s="47">
        <f t="shared" si="6"/>
        <v>140.54400000000001</v>
      </c>
      <c r="T25" s="47">
        <f t="shared" si="7"/>
        <v>5.8559999999999999</v>
      </c>
      <c r="U25" s="109">
        <v>5.7</v>
      </c>
      <c r="V25" s="109">
        <f t="shared" si="1"/>
        <v>5.7</v>
      </c>
      <c r="W25" s="110" t="s">
        <v>137</v>
      </c>
      <c r="X25" s="112">
        <v>0</v>
      </c>
      <c r="Y25" s="112">
        <v>1035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13760</v>
      </c>
      <c r="AH25" s="49">
        <f t="shared" si="9"/>
        <v>1185</v>
      </c>
      <c r="AI25" s="50">
        <f t="shared" si="8"/>
        <v>202.35655737704917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11303273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133</v>
      </c>
      <c r="P26" s="108">
        <v>140</v>
      </c>
      <c r="Q26" s="108">
        <v>19698337</v>
      </c>
      <c r="R26" s="46">
        <f t="shared" si="5"/>
        <v>6028</v>
      </c>
      <c r="S26" s="47">
        <f t="shared" si="6"/>
        <v>144.672</v>
      </c>
      <c r="T26" s="47">
        <f t="shared" si="7"/>
        <v>6.0279999999999996</v>
      </c>
      <c r="U26" s="109">
        <v>5.2</v>
      </c>
      <c r="V26" s="109">
        <f t="shared" si="1"/>
        <v>5.2</v>
      </c>
      <c r="W26" s="110" t="s">
        <v>137</v>
      </c>
      <c r="X26" s="112">
        <v>0</v>
      </c>
      <c r="Y26" s="112">
        <v>1035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14949</v>
      </c>
      <c r="AH26" s="49">
        <f t="shared" si="9"/>
        <v>1189</v>
      </c>
      <c r="AI26" s="50">
        <f t="shared" si="8"/>
        <v>197.24618447246186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11303273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132</v>
      </c>
      <c r="P27" s="108">
        <v>139</v>
      </c>
      <c r="Q27" s="108">
        <v>19704217</v>
      </c>
      <c r="R27" s="46">
        <f t="shared" si="5"/>
        <v>5880</v>
      </c>
      <c r="S27" s="47">
        <f t="shared" si="6"/>
        <v>141.12</v>
      </c>
      <c r="T27" s="47">
        <f t="shared" si="7"/>
        <v>5.88</v>
      </c>
      <c r="U27" s="109">
        <v>4.7</v>
      </c>
      <c r="V27" s="109">
        <f t="shared" si="1"/>
        <v>4.7</v>
      </c>
      <c r="W27" s="110" t="s">
        <v>137</v>
      </c>
      <c r="X27" s="112">
        <v>0</v>
      </c>
      <c r="Y27" s="112">
        <v>1035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16131</v>
      </c>
      <c r="AH27" s="49">
        <f t="shared" si="9"/>
        <v>1182</v>
      </c>
      <c r="AI27" s="50">
        <f t="shared" si="8"/>
        <v>201.0204081632653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11303273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132</v>
      </c>
      <c r="P28" s="108">
        <v>138</v>
      </c>
      <c r="Q28" s="108">
        <v>19710018</v>
      </c>
      <c r="R28" s="46">
        <f t="shared" si="5"/>
        <v>5801</v>
      </c>
      <c r="S28" s="47">
        <f t="shared" si="6"/>
        <v>139.22399999999999</v>
      </c>
      <c r="T28" s="47">
        <f t="shared" si="7"/>
        <v>5.8010000000000002</v>
      </c>
      <c r="U28" s="109">
        <v>4.3</v>
      </c>
      <c r="V28" s="109">
        <f t="shared" si="1"/>
        <v>4.3</v>
      </c>
      <c r="W28" s="110" t="s">
        <v>137</v>
      </c>
      <c r="X28" s="112">
        <v>0</v>
      </c>
      <c r="Y28" s="112">
        <v>1036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17314</v>
      </c>
      <c r="AH28" s="49">
        <f t="shared" si="9"/>
        <v>1183</v>
      </c>
      <c r="AI28" s="50">
        <f t="shared" si="8"/>
        <v>203.93035683502845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11303273</v>
      </c>
      <c r="AQ28" s="112">
        <f t="shared" si="2"/>
        <v>0</v>
      </c>
      <c r="AR28" s="53">
        <v>1.1399999999999999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131</v>
      </c>
      <c r="P29" s="108">
        <v>136</v>
      </c>
      <c r="Q29" s="108">
        <v>19715737</v>
      </c>
      <c r="R29" s="46">
        <f t="shared" si="5"/>
        <v>5719</v>
      </c>
      <c r="S29" s="47">
        <f t="shared" si="6"/>
        <v>137.256</v>
      </c>
      <c r="T29" s="47">
        <f t="shared" si="7"/>
        <v>5.7190000000000003</v>
      </c>
      <c r="U29" s="109">
        <v>3.8</v>
      </c>
      <c r="V29" s="109">
        <f t="shared" si="1"/>
        <v>3.8</v>
      </c>
      <c r="W29" s="110" t="s">
        <v>137</v>
      </c>
      <c r="X29" s="112">
        <v>0</v>
      </c>
      <c r="Y29" s="112">
        <v>1036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18495</v>
      </c>
      <c r="AH29" s="49">
        <f t="shared" si="9"/>
        <v>1181</v>
      </c>
      <c r="AI29" s="50">
        <f t="shared" si="8"/>
        <v>206.50463367721628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11303273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5</v>
      </c>
      <c r="E30" s="41">
        <f t="shared" si="0"/>
        <v>3.5211267605633805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132</v>
      </c>
      <c r="P30" s="108">
        <v>131</v>
      </c>
      <c r="Q30" s="108">
        <v>19721422</v>
      </c>
      <c r="R30" s="46">
        <f t="shared" si="5"/>
        <v>5685</v>
      </c>
      <c r="S30" s="47">
        <f t="shared" si="6"/>
        <v>136.44</v>
      </c>
      <c r="T30" s="47">
        <f t="shared" si="7"/>
        <v>5.6849999999999996</v>
      </c>
      <c r="U30" s="109">
        <v>3.5</v>
      </c>
      <c r="V30" s="109">
        <f t="shared" si="1"/>
        <v>3.5</v>
      </c>
      <c r="W30" s="110" t="s">
        <v>137</v>
      </c>
      <c r="X30" s="112">
        <v>0</v>
      </c>
      <c r="Y30" s="112">
        <v>1015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19667</v>
      </c>
      <c r="AH30" s="49">
        <f t="shared" si="9"/>
        <v>1172</v>
      </c>
      <c r="AI30" s="50">
        <f t="shared" si="8"/>
        <v>206.15655233069484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11303273</v>
      </c>
      <c r="AQ30" s="112">
        <f t="shared" si="2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133</v>
      </c>
      <c r="P31" s="108">
        <v>127</v>
      </c>
      <c r="Q31" s="108">
        <v>19727163</v>
      </c>
      <c r="R31" s="46">
        <f t="shared" si="5"/>
        <v>5741</v>
      </c>
      <c r="S31" s="47">
        <f t="shared" si="6"/>
        <v>137.78399999999999</v>
      </c>
      <c r="T31" s="47">
        <f t="shared" si="7"/>
        <v>5.7409999999999997</v>
      </c>
      <c r="U31" s="109">
        <v>3.3</v>
      </c>
      <c r="V31" s="109">
        <f t="shared" si="1"/>
        <v>3.3</v>
      </c>
      <c r="W31" s="110" t="s">
        <v>137</v>
      </c>
      <c r="X31" s="112">
        <v>0</v>
      </c>
      <c r="Y31" s="112">
        <v>1025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20854</v>
      </c>
      <c r="AH31" s="49">
        <f t="shared" si="9"/>
        <v>1187</v>
      </c>
      <c r="AI31" s="50">
        <f t="shared" si="8"/>
        <v>206.75840445915347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11303273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128</v>
      </c>
      <c r="P32" s="108">
        <v>132</v>
      </c>
      <c r="Q32" s="108">
        <v>19733102</v>
      </c>
      <c r="R32" s="46">
        <f t="shared" si="5"/>
        <v>5939</v>
      </c>
      <c r="S32" s="47">
        <f t="shared" si="6"/>
        <v>142.536</v>
      </c>
      <c r="T32" s="47">
        <f t="shared" si="7"/>
        <v>5.9390000000000001</v>
      </c>
      <c r="U32" s="109">
        <v>3.1</v>
      </c>
      <c r="V32" s="109">
        <f t="shared" si="1"/>
        <v>3.1</v>
      </c>
      <c r="W32" s="110" t="s">
        <v>137</v>
      </c>
      <c r="X32" s="112">
        <v>0</v>
      </c>
      <c r="Y32" s="112">
        <v>1025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22032</v>
      </c>
      <c r="AH32" s="49">
        <f t="shared" si="9"/>
        <v>1178</v>
      </c>
      <c r="AI32" s="50">
        <f t="shared" si="8"/>
        <v>198.34989055396531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11303273</v>
      </c>
      <c r="AQ32" s="112">
        <f t="shared" si="2"/>
        <v>0</v>
      </c>
      <c r="AR32" s="53">
        <v>1.1000000000000001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130</v>
      </c>
      <c r="P33" s="108">
        <v>125</v>
      </c>
      <c r="Q33" s="108">
        <v>19738266</v>
      </c>
      <c r="R33" s="46">
        <f t="shared" si="5"/>
        <v>5164</v>
      </c>
      <c r="S33" s="47">
        <f t="shared" si="6"/>
        <v>123.93600000000001</v>
      </c>
      <c r="T33" s="47">
        <f t="shared" si="7"/>
        <v>5.1639999999999997</v>
      </c>
      <c r="U33" s="109">
        <v>3.1</v>
      </c>
      <c r="V33" s="109">
        <f t="shared" si="1"/>
        <v>3.1</v>
      </c>
      <c r="W33" s="110" t="s">
        <v>129</v>
      </c>
      <c r="X33" s="112">
        <v>0</v>
      </c>
      <c r="Y33" s="112">
        <v>0</v>
      </c>
      <c r="Z33" s="112">
        <v>1177</v>
      </c>
      <c r="AA33" s="112">
        <v>1185</v>
      </c>
      <c r="AB33" s="112">
        <v>1177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23110</v>
      </c>
      <c r="AH33" s="49">
        <f t="shared" si="9"/>
        <v>1078</v>
      </c>
      <c r="AI33" s="50">
        <f t="shared" si="8"/>
        <v>208.75290472501936</v>
      </c>
      <c r="AJ33" s="96">
        <v>0</v>
      </c>
      <c r="AK33" s="96">
        <v>1</v>
      </c>
      <c r="AL33" s="96">
        <v>1</v>
      </c>
      <c r="AM33" s="96">
        <v>1</v>
      </c>
      <c r="AN33" s="96">
        <v>1</v>
      </c>
      <c r="AO33" s="96">
        <v>0.3</v>
      </c>
      <c r="AP33" s="112">
        <v>11303320</v>
      </c>
      <c r="AQ33" s="112">
        <f t="shared" si="2"/>
        <v>47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138</v>
      </c>
      <c r="P34" s="108">
        <v>121</v>
      </c>
      <c r="Q34" s="108">
        <v>19743324</v>
      </c>
      <c r="R34" s="46">
        <f t="shared" si="5"/>
        <v>5058</v>
      </c>
      <c r="S34" s="47">
        <f t="shared" si="6"/>
        <v>121.392</v>
      </c>
      <c r="T34" s="47">
        <f t="shared" si="7"/>
        <v>5.0579999999999998</v>
      </c>
      <c r="U34" s="109">
        <v>3.7</v>
      </c>
      <c r="V34" s="109">
        <f t="shared" si="1"/>
        <v>3.7</v>
      </c>
      <c r="W34" s="110" t="s">
        <v>129</v>
      </c>
      <c r="X34" s="112">
        <v>0</v>
      </c>
      <c r="Y34" s="112">
        <v>0</v>
      </c>
      <c r="Z34" s="112">
        <v>1156</v>
      </c>
      <c r="AA34" s="112">
        <v>1185</v>
      </c>
      <c r="AB34" s="112">
        <v>1156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24142</v>
      </c>
      <c r="AH34" s="49">
        <f t="shared" si="9"/>
        <v>1032</v>
      </c>
      <c r="AI34" s="50">
        <f t="shared" si="8"/>
        <v>204.03321470937129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11303938</v>
      </c>
      <c r="AQ34" s="112">
        <f t="shared" si="2"/>
        <v>618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132643</v>
      </c>
      <c r="S35" s="65">
        <f>AVERAGE(S11:S34)</f>
        <v>132.643</v>
      </c>
      <c r="T35" s="65">
        <f>SUM(T11:T34)</f>
        <v>132.643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24142</v>
      </c>
      <c r="AH35" s="67">
        <f>SUM(AH11:AH34)</f>
        <v>24142</v>
      </c>
      <c r="AI35" s="68">
        <f>$AH$35/$T35</f>
        <v>182.00734301847817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2982</v>
      </c>
      <c r="AQ35" s="71">
        <f>SUM(AQ11:AQ34)</f>
        <v>2982</v>
      </c>
      <c r="AR35" s="72">
        <f>AVERAGE(AR11:AR34)</f>
        <v>1.0833333333333333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66" t="s">
        <v>148</v>
      </c>
      <c r="C42" s="167"/>
      <c r="D42" s="167"/>
      <c r="E42" s="167"/>
      <c r="F42" s="167"/>
      <c r="G42" s="167"/>
      <c r="H42" s="167"/>
      <c r="I42" s="182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68" t="s">
        <v>162</v>
      </c>
      <c r="C43" s="167"/>
      <c r="D43" s="167"/>
      <c r="E43" s="167"/>
      <c r="F43" s="167"/>
      <c r="G43" s="167"/>
      <c r="H43" s="167"/>
      <c r="I43" s="182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169" t="s">
        <v>149</v>
      </c>
      <c r="C44" s="167"/>
      <c r="D44" s="170"/>
      <c r="E44" s="167"/>
      <c r="F44" s="167"/>
      <c r="G44" s="167"/>
      <c r="H44" s="174"/>
      <c r="I44" s="174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68" t="s">
        <v>150</v>
      </c>
      <c r="C45" s="171"/>
      <c r="D45" s="172"/>
      <c r="E45" s="171"/>
      <c r="F45" s="171"/>
      <c r="G45" s="171"/>
      <c r="H45" s="175"/>
      <c r="I45" s="175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68" t="s">
        <v>151</v>
      </c>
      <c r="C46" s="168"/>
      <c r="D46" s="173"/>
      <c r="E46" s="168"/>
      <c r="F46" s="168"/>
      <c r="G46" s="168"/>
      <c r="H46" s="176"/>
      <c r="I46" s="176"/>
      <c r="J46" s="133"/>
      <c r="K46" s="133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L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68" t="s">
        <v>152</v>
      </c>
      <c r="C47" s="167"/>
      <c r="D47" s="170"/>
      <c r="E47" s="167"/>
      <c r="F47" s="167"/>
      <c r="G47" s="167"/>
      <c r="H47" s="174"/>
      <c r="I47" s="174"/>
      <c r="J47" s="128"/>
      <c r="K47" s="128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68" t="s">
        <v>153</v>
      </c>
      <c r="C48" s="167"/>
      <c r="D48" s="170"/>
      <c r="E48" s="167"/>
      <c r="F48" s="167"/>
      <c r="G48" s="167"/>
      <c r="H48" s="174"/>
      <c r="I48" s="174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68" t="s">
        <v>154</v>
      </c>
      <c r="C49" s="168"/>
      <c r="D49" s="173"/>
      <c r="E49" s="168"/>
      <c r="F49" s="168"/>
      <c r="G49" s="168"/>
      <c r="H49" s="168"/>
      <c r="I49" s="176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68" t="s">
        <v>155</v>
      </c>
      <c r="C50" s="168"/>
      <c r="D50" s="173"/>
      <c r="E50" s="168"/>
      <c r="F50" s="168"/>
      <c r="G50" s="168"/>
      <c r="H50" s="168"/>
      <c r="I50" s="176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68" t="s">
        <v>156</v>
      </c>
      <c r="C51" s="168"/>
      <c r="D51" s="173"/>
      <c r="E51" s="168"/>
      <c r="F51" s="168"/>
      <c r="G51" s="168"/>
      <c r="H51" s="168"/>
      <c r="I51" s="176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83" t="s">
        <v>157</v>
      </c>
      <c r="C52" s="174"/>
      <c r="D52" s="184"/>
      <c r="E52" s="174"/>
      <c r="F52" s="174"/>
      <c r="G52" s="174"/>
      <c r="H52" s="174"/>
      <c r="I52" s="174"/>
      <c r="J52" s="128"/>
      <c r="K52" s="128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83" t="s">
        <v>158</v>
      </c>
      <c r="C53" s="174"/>
      <c r="D53" s="184"/>
      <c r="E53" s="174"/>
      <c r="F53" s="174"/>
      <c r="G53" s="174"/>
      <c r="H53" s="174"/>
      <c r="I53" s="174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4"/>
      <c r="U53" s="124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8" t="s">
        <v>159</v>
      </c>
      <c r="C54" s="121"/>
      <c r="D54" s="122"/>
      <c r="E54" s="121"/>
      <c r="F54" s="121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46" t="s">
        <v>134</v>
      </c>
      <c r="C55" s="121"/>
      <c r="D55" s="122"/>
      <c r="E55" s="121"/>
      <c r="F55" s="121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82" t="s">
        <v>161</v>
      </c>
      <c r="C56" s="121"/>
      <c r="D56" s="122"/>
      <c r="E56" s="121"/>
      <c r="F56" s="121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6" t="s">
        <v>135</v>
      </c>
      <c r="C57" s="128"/>
      <c r="D57" s="129"/>
      <c r="E57" s="128"/>
      <c r="F57" s="128"/>
      <c r="G57" s="128"/>
      <c r="H57" s="128"/>
      <c r="I57" s="128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4" t="s">
        <v>164</v>
      </c>
      <c r="C58" s="121"/>
      <c r="D58" s="122"/>
      <c r="E58" s="121"/>
      <c r="F58" s="121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6" t="s">
        <v>140</v>
      </c>
      <c r="C59" s="140"/>
      <c r="D59" s="125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6" t="s">
        <v>163</v>
      </c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46" t="s">
        <v>166</v>
      </c>
      <c r="C61" s="140"/>
      <c r="D61" s="125"/>
      <c r="E61" s="140"/>
      <c r="F61" s="140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B62" s="146" t="s">
        <v>142</v>
      </c>
      <c r="C62" s="140"/>
      <c r="D62" s="125"/>
      <c r="E62" s="140"/>
      <c r="F62" s="140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79"/>
      <c r="W62" s="99"/>
      <c r="X62" s="99"/>
      <c r="Y62" s="99"/>
      <c r="Z62" s="80"/>
      <c r="AA62" s="99"/>
      <c r="AB62" s="99"/>
      <c r="AC62" s="99"/>
      <c r="AD62" s="99"/>
      <c r="AE62" s="99"/>
      <c r="AM62" s="100"/>
      <c r="AN62" s="100"/>
      <c r="AO62" s="100"/>
      <c r="AP62" s="100"/>
      <c r="AQ62" s="100"/>
      <c r="AR62" s="100"/>
      <c r="AS62" s="101"/>
      <c r="AV62" s="98"/>
      <c r="AW62" s="95"/>
      <c r="AX62" s="95"/>
      <c r="AY62" s="95"/>
    </row>
    <row r="63" spans="1:51" x14ac:dyDescent="0.25">
      <c r="B63" s="146" t="s">
        <v>143</v>
      </c>
      <c r="C63" s="140"/>
      <c r="D63" s="125"/>
      <c r="E63" s="140"/>
      <c r="F63" s="140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79"/>
      <c r="W63" s="99"/>
      <c r="X63" s="99"/>
      <c r="Y63" s="99"/>
      <c r="Z63" s="80"/>
      <c r="AA63" s="99"/>
      <c r="AB63" s="99"/>
      <c r="AC63" s="99"/>
      <c r="AD63" s="99"/>
      <c r="AE63" s="99"/>
      <c r="AM63" s="100"/>
      <c r="AN63" s="100"/>
      <c r="AO63" s="100"/>
      <c r="AP63" s="100"/>
      <c r="AQ63" s="100"/>
      <c r="AR63" s="100"/>
      <c r="AS63" s="101"/>
      <c r="AV63" s="98"/>
      <c r="AW63" s="95"/>
      <c r="AX63" s="95"/>
      <c r="AY63" s="95"/>
    </row>
    <row r="64" spans="1:51" x14ac:dyDescent="0.25">
      <c r="A64" s="99"/>
      <c r="B64" s="146" t="s">
        <v>144</v>
      </c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4" t="s">
        <v>167</v>
      </c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6" t="s">
        <v>146</v>
      </c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17"/>
      <c r="U66" s="11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A67" s="99"/>
      <c r="B67" s="160" t="s">
        <v>147</v>
      </c>
      <c r="C67" s="145"/>
      <c r="D67" s="114"/>
      <c r="E67" s="145"/>
      <c r="F67" s="145"/>
      <c r="G67" s="102"/>
      <c r="H67" s="102"/>
      <c r="I67" s="102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17"/>
      <c r="U67" s="119"/>
      <c r="V67" s="79"/>
      <c r="AS67" s="95"/>
      <c r="AT67" s="95"/>
      <c r="AU67" s="95"/>
      <c r="AV67" s="95"/>
      <c r="AW67" s="95"/>
      <c r="AX67" s="95"/>
      <c r="AY67" s="95"/>
    </row>
    <row r="68" spans="1:51" x14ac:dyDescent="0.25">
      <c r="A68" s="99"/>
      <c r="B68" s="146"/>
      <c r="C68" s="145"/>
      <c r="D68" s="114"/>
      <c r="E68" s="145"/>
      <c r="F68" s="145"/>
      <c r="G68" s="102"/>
      <c r="H68" s="102"/>
      <c r="I68" s="102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17"/>
      <c r="U68" s="119"/>
      <c r="V68" s="79"/>
      <c r="AS68" s="95"/>
      <c r="AT68" s="95"/>
      <c r="AU68" s="95"/>
      <c r="AV68" s="95"/>
      <c r="AW68" s="95"/>
      <c r="AX68" s="95"/>
      <c r="AY68" s="95"/>
    </row>
    <row r="69" spans="1:51" x14ac:dyDescent="0.25">
      <c r="A69" s="99"/>
      <c r="B69" s="146"/>
      <c r="C69" s="145"/>
      <c r="D69" s="114"/>
      <c r="E69" s="145"/>
      <c r="F69" s="145"/>
      <c r="G69" s="102"/>
      <c r="H69" s="102"/>
      <c r="I69" s="102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17"/>
      <c r="U69" s="119"/>
      <c r="V69" s="79"/>
      <c r="AS69" s="95"/>
      <c r="AT69" s="95"/>
      <c r="AU69" s="95"/>
      <c r="AV69" s="95"/>
      <c r="AW69" s="95"/>
      <c r="AX69" s="95"/>
      <c r="AY69" s="95"/>
    </row>
    <row r="70" spans="1:51" x14ac:dyDescent="0.25">
      <c r="A70" s="99"/>
      <c r="B70" s="146"/>
      <c r="C70" s="145"/>
      <c r="D70" s="114"/>
      <c r="E70" s="145"/>
      <c r="F70" s="145"/>
      <c r="G70" s="102"/>
      <c r="H70" s="102"/>
      <c r="I70" s="102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17"/>
      <c r="U70" s="119"/>
      <c r="V70" s="79"/>
      <c r="AS70" s="95"/>
      <c r="AT70" s="95"/>
      <c r="AU70" s="95"/>
      <c r="AV70" s="95"/>
      <c r="AW70" s="95"/>
      <c r="AX70" s="95"/>
      <c r="AY70" s="95"/>
    </row>
    <row r="71" spans="1:51" x14ac:dyDescent="0.25">
      <c r="A71" s="99"/>
      <c r="B71" s="146"/>
      <c r="C71" s="145"/>
      <c r="D71" s="114"/>
      <c r="E71" s="145"/>
      <c r="F71" s="145"/>
      <c r="G71" s="102"/>
      <c r="H71" s="102"/>
      <c r="I71" s="102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17"/>
      <c r="U71" s="119"/>
      <c r="V71" s="79"/>
      <c r="AS71" s="95"/>
      <c r="AT71" s="95"/>
      <c r="AU71" s="95"/>
      <c r="AV71" s="95"/>
      <c r="AW71" s="95"/>
      <c r="AX71" s="95"/>
      <c r="AY71" s="95"/>
    </row>
    <row r="72" spans="1:51" x14ac:dyDescent="0.25">
      <c r="A72" s="99"/>
      <c r="B72" s="146"/>
      <c r="C72" s="145"/>
      <c r="D72" s="114"/>
      <c r="E72" s="145"/>
      <c r="F72" s="145"/>
      <c r="G72" s="102"/>
      <c r="H72" s="102"/>
      <c r="I72" s="102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17"/>
      <c r="U72" s="119"/>
      <c r="V72" s="79"/>
      <c r="AS72" s="95"/>
      <c r="AT72" s="95"/>
      <c r="AU72" s="95"/>
      <c r="AV72" s="95"/>
      <c r="AW72" s="95"/>
      <c r="AX72" s="95"/>
      <c r="AY72" s="95"/>
    </row>
    <row r="73" spans="1:51" x14ac:dyDescent="0.25">
      <c r="A73" s="99"/>
      <c r="B73" s="146"/>
      <c r="C73" s="145"/>
      <c r="D73" s="114"/>
      <c r="E73" s="145"/>
      <c r="F73" s="145"/>
      <c r="G73" s="102"/>
      <c r="H73" s="102"/>
      <c r="I73" s="102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17"/>
      <c r="U73" s="119"/>
      <c r="V73" s="79"/>
      <c r="AS73" s="95"/>
      <c r="AT73" s="95"/>
      <c r="AU73" s="95"/>
      <c r="AV73" s="95"/>
      <c r="AW73" s="95"/>
      <c r="AX73" s="95"/>
      <c r="AY73" s="95"/>
    </row>
    <row r="74" spans="1:51" x14ac:dyDescent="0.25">
      <c r="A74" s="99"/>
      <c r="B74" s="146"/>
      <c r="C74" s="145"/>
      <c r="D74" s="114"/>
      <c r="E74" s="145"/>
      <c r="F74" s="145"/>
      <c r="G74" s="102"/>
      <c r="H74" s="102"/>
      <c r="I74" s="102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17"/>
      <c r="U74" s="119"/>
      <c r="V74" s="79"/>
      <c r="AS74" s="95"/>
      <c r="AT74" s="95"/>
      <c r="AU74" s="95"/>
      <c r="AV74" s="95"/>
      <c r="AW74" s="95"/>
      <c r="AX74" s="95"/>
      <c r="AY74" s="95"/>
    </row>
    <row r="75" spans="1:51" x14ac:dyDescent="0.25">
      <c r="A75" s="99"/>
      <c r="B75" s="146"/>
      <c r="C75" s="145"/>
      <c r="D75" s="114"/>
      <c r="E75" s="145"/>
      <c r="F75" s="145"/>
      <c r="G75" s="102"/>
      <c r="H75" s="102"/>
      <c r="I75" s="102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17"/>
      <c r="U75" s="119"/>
      <c r="V75" s="79"/>
      <c r="AS75" s="95"/>
      <c r="AT75" s="95"/>
      <c r="AU75" s="95"/>
      <c r="AV75" s="95"/>
      <c r="AW75" s="95"/>
      <c r="AX75" s="95"/>
      <c r="AY75" s="95"/>
    </row>
    <row r="76" spans="1:51" x14ac:dyDescent="0.25">
      <c r="A76" s="99"/>
      <c r="B76" s="146"/>
      <c r="C76" s="145"/>
      <c r="D76" s="114"/>
      <c r="E76" s="145"/>
      <c r="F76" s="145"/>
      <c r="G76" s="102"/>
      <c r="H76" s="102"/>
      <c r="I76" s="102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17"/>
      <c r="U76" s="119"/>
      <c r="V76" s="79"/>
      <c r="AS76" s="95"/>
      <c r="AT76" s="95"/>
      <c r="AU76" s="95"/>
      <c r="AV76" s="95"/>
      <c r="AW76" s="95"/>
      <c r="AX76" s="95"/>
      <c r="AY76" s="95"/>
    </row>
    <row r="77" spans="1:51" x14ac:dyDescent="0.25">
      <c r="A77" s="99"/>
      <c r="B77" s="146"/>
      <c r="C77" s="145"/>
      <c r="D77" s="114"/>
      <c r="E77" s="145"/>
      <c r="F77" s="145"/>
      <c r="G77" s="102"/>
      <c r="H77" s="102"/>
      <c r="I77" s="102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17"/>
      <c r="U77" s="119"/>
      <c r="V77" s="79"/>
      <c r="AS77" s="95"/>
      <c r="AT77" s="95"/>
      <c r="AU77" s="95"/>
      <c r="AV77" s="95"/>
      <c r="AW77" s="95"/>
      <c r="AX77" s="95"/>
      <c r="AY77" s="95"/>
    </row>
    <row r="78" spans="1:51" x14ac:dyDescent="0.25">
      <c r="A78" s="99"/>
      <c r="B78" s="145"/>
      <c r="C78" s="145"/>
      <c r="D78" s="114"/>
      <c r="E78" s="145"/>
      <c r="F78" s="145"/>
      <c r="G78" s="102"/>
      <c r="H78" s="102"/>
      <c r="I78" s="102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5"/>
      <c r="U78" s="79"/>
      <c r="V78" s="79"/>
      <c r="AS78" s="95"/>
      <c r="AT78" s="95"/>
      <c r="AU78" s="95"/>
      <c r="AV78" s="95"/>
      <c r="AW78" s="95"/>
      <c r="AX78" s="95"/>
      <c r="AY78" s="95"/>
    </row>
    <row r="79" spans="1:51" x14ac:dyDescent="0.25">
      <c r="O79" s="12"/>
      <c r="P79" s="97"/>
      <c r="Q79" s="97"/>
      <c r="AS79" s="95"/>
      <c r="AT79" s="95"/>
      <c r="AU79" s="95"/>
      <c r="AV79" s="95"/>
      <c r="AW79" s="95"/>
      <c r="AX79" s="95"/>
      <c r="AY79" s="95"/>
    </row>
    <row r="80" spans="1:51" x14ac:dyDescent="0.25">
      <c r="O80" s="12"/>
      <c r="P80" s="97"/>
      <c r="Q80" s="97"/>
      <c r="AS80" s="95"/>
      <c r="AT80" s="95"/>
      <c r="AU80" s="95"/>
      <c r="AV80" s="95"/>
      <c r="AW80" s="95"/>
      <c r="AX80" s="95"/>
      <c r="AY80" s="95"/>
    </row>
    <row r="81" spans="15:51" x14ac:dyDescent="0.25">
      <c r="O81" s="12"/>
      <c r="P81" s="97"/>
      <c r="Q81" s="97"/>
      <c r="AS81" s="95"/>
      <c r="AT81" s="95"/>
      <c r="AU81" s="95"/>
      <c r="AV81" s="95"/>
      <c r="AW81" s="95"/>
      <c r="AX81" s="95"/>
      <c r="AY81" s="95"/>
    </row>
    <row r="82" spans="15:51" x14ac:dyDescent="0.25">
      <c r="O82" s="12"/>
      <c r="P82" s="97"/>
      <c r="Q82" s="97"/>
      <c r="AS82" s="95"/>
      <c r="AT82" s="95"/>
      <c r="AU82" s="95"/>
      <c r="AV82" s="95"/>
      <c r="AW82" s="95"/>
      <c r="AX82" s="95"/>
      <c r="AY82" s="95"/>
    </row>
    <row r="83" spans="15:51" x14ac:dyDescent="0.25">
      <c r="O83" s="12"/>
      <c r="P83" s="97"/>
      <c r="Q83" s="97"/>
      <c r="R83" s="97"/>
      <c r="S83" s="97"/>
      <c r="AS83" s="95"/>
      <c r="AT83" s="95"/>
      <c r="AU83" s="95"/>
      <c r="AV83" s="95"/>
      <c r="AW83" s="95"/>
      <c r="AX83" s="95"/>
      <c r="AY83" s="95"/>
    </row>
    <row r="84" spans="15:51" x14ac:dyDescent="0.25">
      <c r="O84" s="12"/>
      <c r="P84" s="97"/>
      <c r="Q84" s="97"/>
      <c r="R84" s="97"/>
      <c r="S84" s="97"/>
      <c r="T84" s="97"/>
      <c r="AS84" s="95"/>
      <c r="AT84" s="95"/>
      <c r="AU84" s="95"/>
      <c r="AV84" s="95"/>
      <c r="AW84" s="95"/>
      <c r="AX84" s="95"/>
      <c r="AY84" s="95"/>
    </row>
    <row r="85" spans="15:51" x14ac:dyDescent="0.25">
      <c r="O85" s="12"/>
      <c r="P85" s="97"/>
      <c r="Q85" s="97"/>
      <c r="R85" s="97"/>
      <c r="S85" s="97"/>
      <c r="T85" s="97"/>
      <c r="AS85" s="95"/>
      <c r="AT85" s="95"/>
      <c r="AU85" s="95"/>
      <c r="AV85" s="95"/>
      <c r="AW85" s="95"/>
      <c r="AX85" s="95"/>
      <c r="AY85" s="95"/>
    </row>
    <row r="86" spans="15:51" x14ac:dyDescent="0.25">
      <c r="O86" s="12"/>
      <c r="P86" s="97"/>
      <c r="T86" s="97"/>
      <c r="AS86" s="95"/>
      <c r="AT86" s="95"/>
      <c r="AU86" s="95"/>
      <c r="AV86" s="95"/>
      <c r="AW86" s="95"/>
      <c r="AX86" s="95"/>
      <c r="AY86" s="95"/>
    </row>
    <row r="87" spans="15:51" x14ac:dyDescent="0.25">
      <c r="O87" s="97"/>
      <c r="Q87" s="97"/>
      <c r="R87" s="97"/>
      <c r="S87" s="97"/>
      <c r="AS87" s="95"/>
      <c r="AT87" s="95"/>
      <c r="AU87" s="95"/>
      <c r="AV87" s="95"/>
      <c r="AW87" s="95"/>
      <c r="AX87" s="95"/>
      <c r="AY87" s="95"/>
    </row>
    <row r="88" spans="15:51" x14ac:dyDescent="0.25">
      <c r="O88" s="12"/>
      <c r="P88" s="97"/>
      <c r="Q88" s="97"/>
      <c r="R88" s="97"/>
      <c r="S88" s="97"/>
      <c r="T88" s="97"/>
      <c r="AS88" s="95"/>
      <c r="AT88" s="95"/>
      <c r="AU88" s="95"/>
      <c r="AV88" s="95"/>
      <c r="AW88" s="95"/>
      <c r="AX88" s="95"/>
      <c r="AY88" s="95"/>
    </row>
    <row r="89" spans="15:51" x14ac:dyDescent="0.25">
      <c r="O89" s="12"/>
      <c r="P89" s="97"/>
      <c r="Q89" s="97"/>
      <c r="R89" s="97"/>
      <c r="S89" s="97"/>
      <c r="T89" s="97"/>
      <c r="U89" s="97"/>
      <c r="AS89" s="95"/>
      <c r="AT89" s="95"/>
      <c r="AU89" s="95"/>
      <c r="AV89" s="95"/>
      <c r="AW89" s="95"/>
      <c r="AX89" s="95"/>
      <c r="AY89" s="95"/>
    </row>
    <row r="90" spans="15:51" x14ac:dyDescent="0.25">
      <c r="O90" s="12"/>
      <c r="P90" s="97"/>
      <c r="T90" s="97"/>
      <c r="U90" s="97"/>
      <c r="AS90" s="95"/>
      <c r="AT90" s="95"/>
      <c r="AU90" s="95"/>
      <c r="AV90" s="95"/>
      <c r="AW90" s="95"/>
      <c r="AX90" s="95"/>
      <c r="AY90" s="95"/>
    </row>
    <row r="102" spans="45:51" x14ac:dyDescent="0.25">
      <c r="AS102" s="95"/>
      <c r="AT102" s="95"/>
      <c r="AU102" s="95"/>
      <c r="AV102" s="95"/>
      <c r="AW102" s="95"/>
      <c r="AX102" s="95"/>
      <c r="AY102" s="95"/>
    </row>
  </sheetData>
  <protectedRanges>
    <protectedRange sqref="S64:T78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3" name="Range2_2_1_10_1_1_1_2"/>
    <protectedRange sqref="N64:R78" name="Range2_12_1_6_1_1"/>
    <protectedRange sqref="L64:M78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4:K78" name="Range2_2_12_1_4_1_1_1_1_1_1_1_1_1_1_1_1_1_1_1"/>
    <protectedRange sqref="I64:I78" name="Range2_2_12_1_7_1_1_2_2_1_2"/>
    <protectedRange sqref="F64:H78" name="Range2_2_12_1_3_1_2_1_1_1_1_2_1_1_1_1_1_1_1_1_1_1_1"/>
    <protectedRange sqref="E64:E78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8 W33:W34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" name="Range2_12_5_1_1_1_2_2_1_1_1_1_1_1_1_1_1_1_1_2_1_1_1_2_1_1_1_1_1_1_1_1_1_1_1_1_1_1_1_1_2_1_1_1_1_1_1_1_1_1_2_1_1_3_1_1_1_3_1_1_1_1_1_1_1_1_1_1_1_1_1_1_1_1_1_1_1_1_1_1_2_1_1_1_1_1_1_1_1_1_1_1_2_2_1_2_1_1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9:U59 F60:G63" name="Range2_12_5_1_1_1_2_2_1_1_1_1_1_1_1_1_1_1_1_2_1_1_1_2_1_1_1_1_1_1_1_1_1_1_1_1_1_1_1_1_2_1_1_1_1_1_1_1_1_1_2_1_1_3_1_1_1_3_1_1_1_1_1_1_1_1_1_1_1_1_1_1_1_1_1_1_1_1_1_1_2_1_1_1_1_1_1_1_1_1_1_1_2_2_1_2_1_1_1_1_1_1_1_1_1_1_1_1_1"/>
    <protectedRange sqref="S53:T58" name="Range2_12_5_1_1_2_1_1_1_2_1_1_1_1_1_1_1_1_1_1_1_1_1"/>
    <protectedRange sqref="N53:R58" name="Range2_12_1_6_1_1_2_1_1_1_2_1_1_1_1_1_1_1_1_1_1_1_1_1"/>
    <protectedRange sqref="L53:M58" name="Range2_2_12_1_7_1_1_3_1_1_1_2_1_1_1_1_1_1_1_1_1_1_1_1_1"/>
    <protectedRange sqref="J53:K58" name="Range2_2_12_1_4_1_1_1_1_1_1_1_1_1_1_1_1_1_1_1_2_1_1_1_2_1_1_1_1_1_1_1_1_1_1_1_1_1"/>
    <protectedRange sqref="I54:I56 I58" name="Range2_2_12_1_7_1_1_2_2_1_2_2_1_1_1_2_1_1_1_1_1_1_1_1_1_1_1_1_1"/>
    <protectedRange sqref="G54:H56 G58:H58" name="Range2_2_12_1_3_1_2_1_1_1_1_2_1_1_1_1_1_1_1_1_1_1_1_2_1_1_1_2_1_1_1_1_1_1_1_1_1_1_1_1_1"/>
    <protectedRange sqref="F54:F56 F58" name="Range2_2_12_1_3_1_2_1_1_1_1_2_1_1_1_1_1_1_1_1_1_1_1_2_2_1_1_2_1_1_1_1_1_1_1_1_1_1_1_1_1"/>
    <protectedRange sqref="E54:E56 E58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55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57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W19:W32" name="Range1_16_3_1_1_3_2_2"/>
    <protectedRange sqref="B59" name="Range2_12_5_1_1_1_2_1_1_1_1_1_1_1_1_1_1_1_2_1_1_1_1_1_1_1_1_1_1_1_1_1_1_1_1_1_1_1_1_1_1_2_1_1_1_1_1_1_1_1_1_1_1_2_1_1_1_1_2_1_1_1_1_1_1_1_1_1_1_1_2_1_1_1_1_1_1_1_1_1_1_1_1_1_1_3_1_1_1_1_2_1_1_1_1_1_1_1_2_1_1_1_1_1_1_1_1_1_1_1_1_1_1_1_1_1_1_1_1_1_1_1_1__6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581" priority="25" operator="containsText" text="N/A">
      <formula>NOT(ISERROR(SEARCH("N/A",X11)))</formula>
    </cfRule>
    <cfRule type="cellIs" dxfId="580" priority="39" operator="equal">
      <formula>0</formula>
    </cfRule>
  </conditionalFormatting>
  <conditionalFormatting sqref="AC11:AE34 X11:Y34 AA11:AA34">
    <cfRule type="cellIs" dxfId="579" priority="38" operator="greaterThanOrEqual">
      <formula>1185</formula>
    </cfRule>
  </conditionalFormatting>
  <conditionalFormatting sqref="AC11:AE34 X11:Y34 AA11:AA34">
    <cfRule type="cellIs" dxfId="578" priority="37" operator="between">
      <formula>0.1</formula>
      <formula>1184</formula>
    </cfRule>
  </conditionalFormatting>
  <conditionalFormatting sqref="X8">
    <cfRule type="cellIs" dxfId="577" priority="36" operator="equal">
      <formula>0</formula>
    </cfRule>
  </conditionalFormatting>
  <conditionalFormatting sqref="X8">
    <cfRule type="cellIs" dxfId="576" priority="35" operator="greaterThan">
      <formula>1179</formula>
    </cfRule>
  </conditionalFormatting>
  <conditionalFormatting sqref="X8">
    <cfRule type="cellIs" dxfId="575" priority="34" operator="greaterThan">
      <formula>99</formula>
    </cfRule>
  </conditionalFormatting>
  <conditionalFormatting sqref="X8">
    <cfRule type="cellIs" dxfId="574" priority="33" operator="greaterThan">
      <formula>0.99</formula>
    </cfRule>
  </conditionalFormatting>
  <conditionalFormatting sqref="AB8">
    <cfRule type="cellIs" dxfId="573" priority="32" operator="equal">
      <formula>0</formula>
    </cfRule>
  </conditionalFormatting>
  <conditionalFormatting sqref="AB8">
    <cfRule type="cellIs" dxfId="572" priority="31" operator="greaterThan">
      <formula>1179</formula>
    </cfRule>
  </conditionalFormatting>
  <conditionalFormatting sqref="AB8">
    <cfRule type="cellIs" dxfId="571" priority="30" operator="greaterThan">
      <formula>99</formula>
    </cfRule>
  </conditionalFormatting>
  <conditionalFormatting sqref="AB8">
    <cfRule type="cellIs" dxfId="570" priority="29" operator="greaterThan">
      <formula>0.99</formula>
    </cfRule>
  </conditionalFormatting>
  <conditionalFormatting sqref="AI11:AI34">
    <cfRule type="cellIs" dxfId="569" priority="28" operator="greaterThan">
      <formula>$AI$8</formula>
    </cfRule>
  </conditionalFormatting>
  <conditionalFormatting sqref="AH11:AH34">
    <cfRule type="cellIs" dxfId="568" priority="26" operator="greaterThan">
      <formula>$AH$8</formula>
    </cfRule>
    <cfRule type="cellIs" dxfId="567" priority="27" operator="greaterThan">
      <formula>$AH$8</formula>
    </cfRule>
  </conditionalFormatting>
  <conditionalFormatting sqref="AB11:AB34">
    <cfRule type="containsText" dxfId="566" priority="21" operator="containsText" text="N/A">
      <formula>NOT(ISERROR(SEARCH("N/A",AB11)))</formula>
    </cfRule>
    <cfRule type="cellIs" dxfId="565" priority="24" operator="equal">
      <formula>0</formula>
    </cfRule>
  </conditionalFormatting>
  <conditionalFormatting sqref="AB11:AB34">
    <cfRule type="cellIs" dxfId="564" priority="23" operator="greaterThanOrEqual">
      <formula>1185</formula>
    </cfRule>
  </conditionalFormatting>
  <conditionalFormatting sqref="AB11:AB34">
    <cfRule type="cellIs" dxfId="563" priority="22" operator="between">
      <formula>0.1</formula>
      <formula>1184</formula>
    </cfRule>
  </conditionalFormatting>
  <conditionalFormatting sqref="AN11:AO11 AO12:AO34 AN12:AN35">
    <cfRule type="cellIs" dxfId="562" priority="20" operator="equal">
      <formula>0</formula>
    </cfRule>
  </conditionalFormatting>
  <conditionalFormatting sqref="AN11:AO11 AO12:AO34 AN12:AN35">
    <cfRule type="cellIs" dxfId="561" priority="19" operator="greaterThan">
      <formula>1179</formula>
    </cfRule>
  </conditionalFormatting>
  <conditionalFormatting sqref="AN11:AO11 AO12:AO34 AN12:AN35">
    <cfRule type="cellIs" dxfId="560" priority="18" operator="greaterThan">
      <formula>99</formula>
    </cfRule>
  </conditionalFormatting>
  <conditionalFormatting sqref="AN11:AO11 AO12:AO34 AN12:AN35">
    <cfRule type="cellIs" dxfId="559" priority="17" operator="greaterThan">
      <formula>0.99</formula>
    </cfRule>
  </conditionalFormatting>
  <conditionalFormatting sqref="AQ11:AQ34">
    <cfRule type="cellIs" dxfId="558" priority="16" operator="equal">
      <formula>0</formula>
    </cfRule>
  </conditionalFormatting>
  <conditionalFormatting sqref="AQ11:AQ34">
    <cfRule type="cellIs" dxfId="557" priority="15" operator="greaterThan">
      <formula>1179</formula>
    </cfRule>
  </conditionalFormatting>
  <conditionalFormatting sqref="AQ11:AQ34">
    <cfRule type="cellIs" dxfId="556" priority="14" operator="greaterThan">
      <formula>99</formula>
    </cfRule>
  </conditionalFormatting>
  <conditionalFormatting sqref="AQ11:AQ34">
    <cfRule type="cellIs" dxfId="555" priority="13" operator="greaterThan">
      <formula>0.99</formula>
    </cfRule>
  </conditionalFormatting>
  <conditionalFormatting sqref="Z11:Z34">
    <cfRule type="containsText" dxfId="554" priority="9" operator="containsText" text="N/A">
      <formula>NOT(ISERROR(SEARCH("N/A",Z11)))</formula>
    </cfRule>
    <cfRule type="cellIs" dxfId="553" priority="12" operator="equal">
      <formula>0</formula>
    </cfRule>
  </conditionalFormatting>
  <conditionalFormatting sqref="Z11:Z34">
    <cfRule type="cellIs" dxfId="552" priority="11" operator="greaterThanOrEqual">
      <formula>1185</formula>
    </cfRule>
  </conditionalFormatting>
  <conditionalFormatting sqref="Z11:Z34">
    <cfRule type="cellIs" dxfId="551" priority="10" operator="between">
      <formula>0.1</formula>
      <formula>1184</formula>
    </cfRule>
  </conditionalFormatting>
  <conditionalFormatting sqref="AJ11:AN35">
    <cfRule type="cellIs" dxfId="550" priority="8" operator="equal">
      <formula>0</formula>
    </cfRule>
  </conditionalFormatting>
  <conditionalFormatting sqref="AJ11:AN35">
    <cfRule type="cellIs" dxfId="549" priority="7" operator="greaterThan">
      <formula>1179</formula>
    </cfRule>
  </conditionalFormatting>
  <conditionalFormatting sqref="AJ11:AN35">
    <cfRule type="cellIs" dxfId="548" priority="6" operator="greaterThan">
      <formula>99</formula>
    </cfRule>
  </conditionalFormatting>
  <conditionalFormatting sqref="AJ11:AN35">
    <cfRule type="cellIs" dxfId="547" priority="5" operator="greaterThan">
      <formula>0.99</formula>
    </cfRule>
  </conditionalFormatting>
  <conditionalFormatting sqref="AP11:AP34">
    <cfRule type="cellIs" dxfId="546" priority="4" operator="equal">
      <formula>0</formula>
    </cfRule>
  </conditionalFormatting>
  <conditionalFormatting sqref="AP11:AP34">
    <cfRule type="cellIs" dxfId="545" priority="3" operator="greaterThan">
      <formula>1179</formula>
    </cfRule>
  </conditionalFormatting>
  <conditionalFormatting sqref="AP11:AP34">
    <cfRule type="cellIs" dxfId="544" priority="2" operator="greaterThan">
      <formula>99</formula>
    </cfRule>
  </conditionalFormatting>
  <conditionalFormatting sqref="AP11:AP34">
    <cfRule type="cellIs" dxfId="543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1"/>
  <sheetViews>
    <sheetView topLeftCell="A37" zoomScale="90" zoomScaleNormal="90" workbookViewId="0">
      <selection activeCell="B53" sqref="B53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126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181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125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24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27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27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42663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26820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25" t="s">
        <v>51</v>
      </c>
      <c r="V9" s="225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23" t="s">
        <v>55</v>
      </c>
      <c r="AG9" s="223" t="s">
        <v>56</v>
      </c>
      <c r="AH9" s="259" t="s">
        <v>57</v>
      </c>
      <c r="AI9" s="274" t="s">
        <v>58</v>
      </c>
      <c r="AJ9" s="225" t="s">
        <v>59</v>
      </c>
      <c r="AK9" s="225" t="s">
        <v>60</v>
      </c>
      <c r="AL9" s="225" t="s">
        <v>61</v>
      </c>
      <c r="AM9" s="225" t="s">
        <v>62</v>
      </c>
      <c r="AN9" s="225" t="s">
        <v>63</v>
      </c>
      <c r="AO9" s="225" t="s">
        <v>64</v>
      </c>
      <c r="AP9" s="225" t="s">
        <v>65</v>
      </c>
      <c r="AQ9" s="276" t="s">
        <v>66</v>
      </c>
      <c r="AR9" s="225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25" t="s">
        <v>72</v>
      </c>
      <c r="C10" s="225" t="s">
        <v>73</v>
      </c>
      <c r="D10" s="225" t="s">
        <v>74</v>
      </c>
      <c r="E10" s="225" t="s">
        <v>75</v>
      </c>
      <c r="F10" s="225" t="s">
        <v>74</v>
      </c>
      <c r="G10" s="225" t="s">
        <v>75</v>
      </c>
      <c r="H10" s="285"/>
      <c r="I10" s="225" t="s">
        <v>75</v>
      </c>
      <c r="J10" s="225" t="s">
        <v>75</v>
      </c>
      <c r="K10" s="225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19'!Q34</f>
        <v>21978118</v>
      </c>
      <c r="R10" s="267"/>
      <c r="S10" s="268"/>
      <c r="T10" s="269"/>
      <c r="U10" s="225" t="s">
        <v>75</v>
      </c>
      <c r="V10" s="225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23"/>
      <c r="AG10" s="116">
        <f>'OCT 19'!AG34</f>
        <v>472390</v>
      </c>
      <c r="AH10" s="259"/>
      <c r="AI10" s="275"/>
      <c r="AJ10" s="225" t="s">
        <v>84</v>
      </c>
      <c r="AK10" s="225" t="s">
        <v>84</v>
      </c>
      <c r="AL10" s="225" t="s">
        <v>84</v>
      </c>
      <c r="AM10" s="225" t="s">
        <v>84</v>
      </c>
      <c r="AN10" s="225" t="s">
        <v>84</v>
      </c>
      <c r="AO10" s="225" t="s">
        <v>84</v>
      </c>
      <c r="AP10" s="116">
        <f>'OCT 19'!AP34</f>
        <v>11370775</v>
      </c>
      <c r="AQ10" s="277"/>
      <c r="AR10" s="226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130</v>
      </c>
      <c r="P11" s="108">
        <v>112</v>
      </c>
      <c r="Q11" s="108">
        <v>21983182</v>
      </c>
      <c r="R11" s="46">
        <f>IF(ISBLANK(Q11),"-",Q11-Q10)</f>
        <v>5064</v>
      </c>
      <c r="S11" s="47">
        <f>R11*24/1000</f>
        <v>121.536</v>
      </c>
      <c r="T11" s="47">
        <f>R11/1000</f>
        <v>5.0640000000000001</v>
      </c>
      <c r="U11" s="109">
        <v>4.8</v>
      </c>
      <c r="V11" s="109">
        <f t="shared" ref="V11:V34" si="1">U11</f>
        <v>4.8</v>
      </c>
      <c r="W11" s="110" t="s">
        <v>129</v>
      </c>
      <c r="X11" s="112">
        <v>0</v>
      </c>
      <c r="Y11" s="112">
        <v>0</v>
      </c>
      <c r="Z11" s="112">
        <v>1116</v>
      </c>
      <c r="AA11" s="112">
        <v>1185</v>
      </c>
      <c r="AB11" s="112">
        <v>1116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473432</v>
      </c>
      <c r="AH11" s="49">
        <f>IF(ISBLANK(AG11),"-",AG11-AG10)</f>
        <v>1042</v>
      </c>
      <c r="AI11" s="50">
        <f t="shared" ref="AI11:AI34" si="2">AH11/T11</f>
        <v>205.76619273301736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11371722</v>
      </c>
      <c r="AQ11" s="112">
        <f t="shared" ref="AQ11:AQ34" si="3">AP11-AP10</f>
        <v>947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4">F12/1.42</f>
        <v>58.450704225352112</v>
      </c>
      <c r="H12" s="42" t="s">
        <v>88</v>
      </c>
      <c r="I12" s="42">
        <f t="shared" ref="I12:I34" si="5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126</v>
      </c>
      <c r="P12" s="108">
        <v>110</v>
      </c>
      <c r="Q12" s="108">
        <v>21988244</v>
      </c>
      <c r="R12" s="46">
        <f t="shared" ref="R12:R34" si="6">IF(ISBLANK(Q12),"-",Q12-Q11)</f>
        <v>5062</v>
      </c>
      <c r="S12" s="47">
        <f t="shared" ref="S12:S34" si="7">R12*24/1000</f>
        <v>121.488</v>
      </c>
      <c r="T12" s="47">
        <f t="shared" ref="T12:T34" si="8">R12/1000</f>
        <v>5.0620000000000003</v>
      </c>
      <c r="U12" s="109">
        <v>5.6</v>
      </c>
      <c r="V12" s="109">
        <f t="shared" si="1"/>
        <v>5.6</v>
      </c>
      <c r="W12" s="110" t="s">
        <v>129</v>
      </c>
      <c r="X12" s="112">
        <v>0</v>
      </c>
      <c r="Y12" s="112">
        <v>0</v>
      </c>
      <c r="Z12" s="112">
        <v>1106</v>
      </c>
      <c r="AA12" s="112">
        <v>1185</v>
      </c>
      <c r="AB12" s="112">
        <v>1106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474470</v>
      </c>
      <c r="AH12" s="49">
        <f>IF(ISBLANK(AG12),"-",AG12-AG11)</f>
        <v>1038</v>
      </c>
      <c r="AI12" s="50">
        <f t="shared" si="2"/>
        <v>205.05728960885025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11372624</v>
      </c>
      <c r="AQ12" s="112">
        <f t="shared" si="3"/>
        <v>902</v>
      </c>
      <c r="AR12" s="115">
        <v>1.04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6</v>
      </c>
      <c r="E13" s="41">
        <f t="shared" si="0"/>
        <v>4.2253521126760569</v>
      </c>
      <c r="F13" s="151">
        <v>83</v>
      </c>
      <c r="G13" s="41">
        <f t="shared" si="4"/>
        <v>58.450704225352112</v>
      </c>
      <c r="H13" s="42" t="s">
        <v>88</v>
      </c>
      <c r="I13" s="42">
        <f t="shared" si="5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138</v>
      </c>
      <c r="P13" s="108">
        <v>103</v>
      </c>
      <c r="Q13" s="108">
        <v>21993308</v>
      </c>
      <c r="R13" s="46">
        <f>IF(ISBLANK(Q13),"-",Q13-Q12)</f>
        <v>5064</v>
      </c>
      <c r="S13" s="47">
        <f t="shared" si="7"/>
        <v>121.536</v>
      </c>
      <c r="T13" s="47">
        <f t="shared" si="8"/>
        <v>5.0640000000000001</v>
      </c>
      <c r="U13" s="109">
        <v>7.4</v>
      </c>
      <c r="V13" s="109">
        <f t="shared" si="1"/>
        <v>7.4</v>
      </c>
      <c r="W13" s="110" t="s">
        <v>129</v>
      </c>
      <c r="X13" s="112">
        <v>0</v>
      </c>
      <c r="Y13" s="112">
        <v>0</v>
      </c>
      <c r="Z13" s="112">
        <v>1106</v>
      </c>
      <c r="AA13" s="112">
        <v>1185</v>
      </c>
      <c r="AB13" s="112">
        <v>1106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475502</v>
      </c>
      <c r="AH13" s="49">
        <f>IF(ISBLANK(AG13),"-",AG13-AG12)</f>
        <v>1032</v>
      </c>
      <c r="AI13" s="50">
        <f t="shared" si="2"/>
        <v>203.79146919431278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11373412</v>
      </c>
      <c r="AQ13" s="112">
        <f>AP13-AP12</f>
        <v>788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6</v>
      </c>
      <c r="E14" s="41">
        <f t="shared" si="0"/>
        <v>4.2253521126760569</v>
      </c>
      <c r="F14" s="151">
        <v>83</v>
      </c>
      <c r="G14" s="41">
        <f t="shared" si="4"/>
        <v>58.450704225352112</v>
      </c>
      <c r="H14" s="42" t="s">
        <v>88</v>
      </c>
      <c r="I14" s="42">
        <f t="shared" si="5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130</v>
      </c>
      <c r="P14" s="108">
        <v>110</v>
      </c>
      <c r="Q14" s="108">
        <v>21996848</v>
      </c>
      <c r="R14" s="46">
        <f t="shared" si="6"/>
        <v>3540</v>
      </c>
      <c r="S14" s="47">
        <f t="shared" si="7"/>
        <v>84.96</v>
      </c>
      <c r="T14" s="47">
        <f t="shared" si="8"/>
        <v>3.54</v>
      </c>
      <c r="U14" s="109">
        <v>8.1999999999999993</v>
      </c>
      <c r="V14" s="109">
        <f t="shared" si="1"/>
        <v>8.1999999999999993</v>
      </c>
      <c r="W14" s="110" t="s">
        <v>129</v>
      </c>
      <c r="X14" s="112">
        <v>0</v>
      </c>
      <c r="Y14" s="112">
        <v>0</v>
      </c>
      <c r="Z14" s="112">
        <v>1106</v>
      </c>
      <c r="AA14" s="112">
        <v>1185</v>
      </c>
      <c r="AB14" s="112">
        <v>1106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476328</v>
      </c>
      <c r="AH14" s="49">
        <f t="shared" ref="AH14:AH34" si="9">IF(ISBLANK(AG14),"-",AG14-AG13)</f>
        <v>826</v>
      </c>
      <c r="AI14" s="50">
        <f t="shared" si="2"/>
        <v>233.33333333333334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11374022</v>
      </c>
      <c r="AQ14" s="112">
        <f t="shared" si="3"/>
        <v>610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220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4"/>
        <v>58.450704225352112</v>
      </c>
      <c r="H15" s="42" t="s">
        <v>88</v>
      </c>
      <c r="I15" s="42">
        <f t="shared" si="5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121</v>
      </c>
      <c r="P15" s="108">
        <v>118</v>
      </c>
      <c r="Q15" s="108">
        <v>22000382</v>
      </c>
      <c r="R15" s="46">
        <f t="shared" si="6"/>
        <v>3534</v>
      </c>
      <c r="S15" s="47">
        <f t="shared" si="7"/>
        <v>84.816000000000003</v>
      </c>
      <c r="T15" s="47">
        <f t="shared" si="8"/>
        <v>3.5339999999999998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1107</v>
      </c>
      <c r="AA15" s="112">
        <v>1185</v>
      </c>
      <c r="AB15" s="112">
        <v>1106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477162</v>
      </c>
      <c r="AH15" s="49">
        <f t="shared" si="9"/>
        <v>834</v>
      </c>
      <c r="AI15" s="50">
        <f t="shared" si="2"/>
        <v>235.99320882852294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0.6</v>
      </c>
      <c r="AP15" s="112">
        <v>11374095</v>
      </c>
      <c r="AQ15" s="112">
        <f t="shared" si="3"/>
        <v>73</v>
      </c>
      <c r="AR15" s="51"/>
      <c r="AS15" s="52" t="s">
        <v>113</v>
      </c>
      <c r="AV15" s="39" t="s">
        <v>98</v>
      </c>
      <c r="AW15" s="39" t="s">
        <v>99</v>
      </c>
      <c r="AY15" s="81" t="s">
        <v>223</v>
      </c>
    </row>
    <row r="16" spans="2:51" x14ac:dyDescent="0.25">
      <c r="B16" s="40">
        <v>2.2083333333333299</v>
      </c>
      <c r="C16" s="40">
        <v>0.25</v>
      </c>
      <c r="D16" s="107">
        <v>6</v>
      </c>
      <c r="E16" s="41">
        <f t="shared" si="0"/>
        <v>4.2253521126760569</v>
      </c>
      <c r="F16" s="151">
        <v>83</v>
      </c>
      <c r="G16" s="41">
        <f t="shared" si="4"/>
        <v>58.450704225352112</v>
      </c>
      <c r="H16" s="42" t="s">
        <v>88</v>
      </c>
      <c r="I16" s="42">
        <f t="shared" si="5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140</v>
      </c>
      <c r="P16" s="108">
        <v>138</v>
      </c>
      <c r="Q16" s="108">
        <v>22006258</v>
      </c>
      <c r="R16" s="46">
        <f t="shared" si="6"/>
        <v>5876</v>
      </c>
      <c r="S16" s="47">
        <f t="shared" si="7"/>
        <v>141.024</v>
      </c>
      <c r="T16" s="47">
        <f t="shared" si="8"/>
        <v>5.8760000000000003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1167</v>
      </c>
      <c r="AA16" s="112">
        <v>1185</v>
      </c>
      <c r="AB16" s="112">
        <v>1166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478228</v>
      </c>
      <c r="AH16" s="49">
        <f t="shared" si="9"/>
        <v>1066</v>
      </c>
      <c r="AI16" s="50">
        <f t="shared" si="2"/>
        <v>181.4159292035398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11374095</v>
      </c>
      <c r="AQ16" s="112">
        <f t="shared" si="3"/>
        <v>0</v>
      </c>
      <c r="AR16" s="53">
        <v>1.1200000000000001</v>
      </c>
      <c r="AS16" s="52" t="s">
        <v>101</v>
      </c>
      <c r="AV16" s="39" t="s">
        <v>102</v>
      </c>
      <c r="AW16" s="39" t="s">
        <v>103</v>
      </c>
      <c r="AY16" s="81" t="s">
        <v>224</v>
      </c>
    </row>
    <row r="17" spans="1:51" x14ac:dyDescent="0.25">
      <c r="B17" s="40">
        <v>2.25</v>
      </c>
      <c r="C17" s="40">
        <v>0.29166666666666702</v>
      </c>
      <c r="D17" s="107">
        <v>6</v>
      </c>
      <c r="E17" s="41">
        <f t="shared" si="0"/>
        <v>4.2253521126760569</v>
      </c>
      <c r="F17" s="151">
        <v>83</v>
      </c>
      <c r="G17" s="41">
        <f t="shared" si="4"/>
        <v>58.450704225352112</v>
      </c>
      <c r="H17" s="42" t="s">
        <v>88</v>
      </c>
      <c r="I17" s="42">
        <f t="shared" si="5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135</v>
      </c>
      <c r="P17" s="108">
        <v>141</v>
      </c>
      <c r="Q17" s="108">
        <v>22011502</v>
      </c>
      <c r="R17" s="46">
        <f t="shared" si="6"/>
        <v>5244</v>
      </c>
      <c r="S17" s="47">
        <f t="shared" si="7"/>
        <v>125.85599999999999</v>
      </c>
      <c r="T17" s="47">
        <f t="shared" si="8"/>
        <v>5.2439999999999998</v>
      </c>
      <c r="U17" s="109">
        <v>9.3000000000000007</v>
      </c>
      <c r="V17" s="109">
        <f t="shared" si="1"/>
        <v>9.3000000000000007</v>
      </c>
      <c r="W17" s="110" t="s">
        <v>137</v>
      </c>
      <c r="X17" s="112">
        <v>0</v>
      </c>
      <c r="Y17" s="112">
        <v>1005</v>
      </c>
      <c r="Z17" s="112">
        <v>1187</v>
      </c>
      <c r="AA17" s="112">
        <v>1185</v>
      </c>
      <c r="AB17" s="112">
        <v>1188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479251</v>
      </c>
      <c r="AH17" s="49">
        <f t="shared" si="9"/>
        <v>1023</v>
      </c>
      <c r="AI17" s="50">
        <f t="shared" si="2"/>
        <v>195.08009153318079</v>
      </c>
      <c r="AJ17" s="96">
        <v>0</v>
      </c>
      <c r="AK17" s="96">
        <v>1</v>
      </c>
      <c r="AL17" s="96">
        <v>1</v>
      </c>
      <c r="AM17" s="96">
        <v>1</v>
      </c>
      <c r="AN17" s="96">
        <v>1</v>
      </c>
      <c r="AO17" s="96">
        <v>0</v>
      </c>
      <c r="AP17" s="112">
        <v>11374095</v>
      </c>
      <c r="AQ17" s="112">
        <f t="shared" si="3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165</v>
      </c>
    </row>
    <row r="18" spans="1:51" ht="15.75" customHeight="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4"/>
        <v>58.450704225352112</v>
      </c>
      <c r="H18" s="42" t="s">
        <v>88</v>
      </c>
      <c r="I18" s="42">
        <f t="shared" si="5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134</v>
      </c>
      <c r="P18" s="108">
        <v>143</v>
      </c>
      <c r="Q18" s="108">
        <v>22017765</v>
      </c>
      <c r="R18" s="46">
        <f t="shared" si="6"/>
        <v>6263</v>
      </c>
      <c r="S18" s="47">
        <f t="shared" si="7"/>
        <v>150.31200000000001</v>
      </c>
      <c r="T18" s="47">
        <f t="shared" si="8"/>
        <v>6.2629999999999999</v>
      </c>
      <c r="U18" s="109">
        <v>8.8000000000000007</v>
      </c>
      <c r="V18" s="109">
        <f t="shared" si="1"/>
        <v>8.8000000000000007</v>
      </c>
      <c r="W18" s="110" t="s">
        <v>137</v>
      </c>
      <c r="X18" s="112">
        <v>0</v>
      </c>
      <c r="Y18" s="112">
        <v>1037</v>
      </c>
      <c r="Z18" s="112">
        <v>1187</v>
      </c>
      <c r="AA18" s="112">
        <v>1185</v>
      </c>
      <c r="AB18" s="112">
        <v>1188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480461</v>
      </c>
      <c r="AH18" s="49">
        <f t="shared" si="9"/>
        <v>1210</v>
      </c>
      <c r="AI18" s="50">
        <f t="shared" si="2"/>
        <v>193.19814785246686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11374095</v>
      </c>
      <c r="AQ18" s="112">
        <f t="shared" si="3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6</v>
      </c>
      <c r="E19" s="41">
        <f t="shared" si="0"/>
        <v>4.2253521126760569</v>
      </c>
      <c r="F19" s="151">
        <v>83</v>
      </c>
      <c r="G19" s="41">
        <f t="shared" si="4"/>
        <v>58.450704225352112</v>
      </c>
      <c r="H19" s="42" t="s">
        <v>88</v>
      </c>
      <c r="I19" s="42">
        <f t="shared" si="5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134</v>
      </c>
      <c r="P19" s="108">
        <v>148</v>
      </c>
      <c r="Q19" s="108">
        <v>22023905</v>
      </c>
      <c r="R19" s="46">
        <f t="shared" si="6"/>
        <v>6140</v>
      </c>
      <c r="S19" s="47">
        <f t="shared" si="7"/>
        <v>147.36000000000001</v>
      </c>
      <c r="T19" s="47">
        <f t="shared" si="8"/>
        <v>6.14</v>
      </c>
      <c r="U19" s="109">
        <v>8.1</v>
      </c>
      <c r="V19" s="109">
        <f t="shared" si="1"/>
        <v>8.1</v>
      </c>
      <c r="W19" s="110" t="s">
        <v>137</v>
      </c>
      <c r="X19" s="112">
        <v>0</v>
      </c>
      <c r="Y19" s="112">
        <v>1056</v>
      </c>
      <c r="Z19" s="112">
        <v>1187</v>
      </c>
      <c r="AA19" s="112">
        <v>1185</v>
      </c>
      <c r="AB19" s="112">
        <v>1188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481672</v>
      </c>
      <c r="AH19" s="49">
        <f t="shared" si="9"/>
        <v>1211</v>
      </c>
      <c r="AI19" s="50">
        <f t="shared" si="2"/>
        <v>197.2312703583062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11374095</v>
      </c>
      <c r="AQ19" s="112">
        <f t="shared" si="3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4"/>
        <v>58.450704225352112</v>
      </c>
      <c r="H20" s="42" t="s">
        <v>88</v>
      </c>
      <c r="I20" s="42">
        <f t="shared" si="5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136</v>
      </c>
      <c r="P20" s="108">
        <v>150</v>
      </c>
      <c r="Q20" s="108">
        <v>22030260</v>
      </c>
      <c r="R20" s="46">
        <f t="shared" si="6"/>
        <v>6355</v>
      </c>
      <c r="S20" s="47">
        <f t="shared" si="7"/>
        <v>152.52000000000001</v>
      </c>
      <c r="T20" s="47">
        <f t="shared" si="8"/>
        <v>6.3550000000000004</v>
      </c>
      <c r="U20" s="109">
        <v>7.4</v>
      </c>
      <c r="V20" s="109">
        <f t="shared" si="1"/>
        <v>7.4</v>
      </c>
      <c r="W20" s="110" t="s">
        <v>137</v>
      </c>
      <c r="X20" s="112">
        <v>0</v>
      </c>
      <c r="Y20" s="112">
        <v>1056</v>
      </c>
      <c r="Z20" s="112">
        <v>1187</v>
      </c>
      <c r="AA20" s="112">
        <v>1185</v>
      </c>
      <c r="AB20" s="112">
        <v>1188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482895</v>
      </c>
      <c r="AH20" s="49">
        <f t="shared" si="9"/>
        <v>1223</v>
      </c>
      <c r="AI20" s="50">
        <f t="shared" si="2"/>
        <v>192.44689221085758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11374095</v>
      </c>
      <c r="AQ20" s="112">
        <f t="shared" si="3"/>
        <v>0</v>
      </c>
      <c r="AR20" s="53">
        <v>1.1599999999999999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6</v>
      </c>
      <c r="E21" s="41">
        <f t="shared" si="0"/>
        <v>4.2253521126760569</v>
      </c>
      <c r="F21" s="151">
        <v>83</v>
      </c>
      <c r="G21" s="41">
        <f t="shared" si="4"/>
        <v>58.450704225352112</v>
      </c>
      <c r="H21" s="42" t="s">
        <v>88</v>
      </c>
      <c r="I21" s="42">
        <f t="shared" si="5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134</v>
      </c>
      <c r="P21" s="108">
        <v>140</v>
      </c>
      <c r="Q21" s="108">
        <v>22036403</v>
      </c>
      <c r="R21" s="46">
        <f t="shared" si="6"/>
        <v>6143</v>
      </c>
      <c r="S21" s="47">
        <f t="shared" si="7"/>
        <v>147.43199999999999</v>
      </c>
      <c r="T21" s="47">
        <f t="shared" si="8"/>
        <v>6.1429999999999998</v>
      </c>
      <c r="U21" s="109">
        <v>6.8</v>
      </c>
      <c r="V21" s="109">
        <f t="shared" si="1"/>
        <v>6.8</v>
      </c>
      <c r="W21" s="110" t="s">
        <v>137</v>
      </c>
      <c r="X21" s="112">
        <v>0</v>
      </c>
      <c r="Y21" s="112">
        <v>1056</v>
      </c>
      <c r="Z21" s="112">
        <v>1187</v>
      </c>
      <c r="AA21" s="112">
        <v>1185</v>
      </c>
      <c r="AB21" s="112">
        <v>1188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484120</v>
      </c>
      <c r="AH21" s="49">
        <f t="shared" si="9"/>
        <v>1225</v>
      </c>
      <c r="AI21" s="50">
        <f t="shared" si="2"/>
        <v>199.4139671170438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11374095</v>
      </c>
      <c r="AQ21" s="112">
        <f t="shared" si="3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5</v>
      </c>
      <c r="E22" s="41">
        <f t="shared" si="0"/>
        <v>3.5211267605633805</v>
      </c>
      <c r="F22" s="151">
        <v>83</v>
      </c>
      <c r="G22" s="41">
        <f t="shared" si="4"/>
        <v>58.450704225352112</v>
      </c>
      <c r="H22" s="42" t="s">
        <v>88</v>
      </c>
      <c r="I22" s="42">
        <f t="shared" si="5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132</v>
      </c>
      <c r="P22" s="108">
        <v>143</v>
      </c>
      <c r="Q22" s="108">
        <v>22042515</v>
      </c>
      <c r="R22" s="46">
        <f t="shared" si="6"/>
        <v>6112</v>
      </c>
      <c r="S22" s="47">
        <f t="shared" si="7"/>
        <v>146.68799999999999</v>
      </c>
      <c r="T22" s="47">
        <f t="shared" si="8"/>
        <v>6.1120000000000001</v>
      </c>
      <c r="U22" s="109">
        <v>6.1</v>
      </c>
      <c r="V22" s="109">
        <f t="shared" si="1"/>
        <v>6.1</v>
      </c>
      <c r="W22" s="110" t="s">
        <v>137</v>
      </c>
      <c r="X22" s="112">
        <v>0</v>
      </c>
      <c r="Y22" s="112">
        <v>1056</v>
      </c>
      <c r="Z22" s="112">
        <v>1187</v>
      </c>
      <c r="AA22" s="112">
        <v>1185</v>
      </c>
      <c r="AB22" s="112">
        <v>1188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485327</v>
      </c>
      <c r="AH22" s="49">
        <f t="shared" si="9"/>
        <v>1207</v>
      </c>
      <c r="AI22" s="50">
        <f t="shared" si="2"/>
        <v>197.4803664921466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11374095</v>
      </c>
      <c r="AQ22" s="112">
        <f t="shared" si="3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4"/>
        <v>57.04225352112676</v>
      </c>
      <c r="H23" s="42" t="s">
        <v>88</v>
      </c>
      <c r="I23" s="42">
        <f t="shared" si="5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129</v>
      </c>
      <c r="P23" s="108">
        <v>132</v>
      </c>
      <c r="Q23" s="108">
        <v>22048569</v>
      </c>
      <c r="R23" s="46">
        <f t="shared" si="6"/>
        <v>6054</v>
      </c>
      <c r="S23" s="47">
        <f t="shared" si="7"/>
        <v>145.29599999999999</v>
      </c>
      <c r="T23" s="47">
        <f t="shared" si="8"/>
        <v>6.0540000000000003</v>
      </c>
      <c r="U23" s="109">
        <v>5.6</v>
      </c>
      <c r="V23" s="109">
        <f t="shared" si="1"/>
        <v>5.6</v>
      </c>
      <c r="W23" s="110" t="s">
        <v>137</v>
      </c>
      <c r="X23" s="112">
        <v>0</v>
      </c>
      <c r="Y23" s="112">
        <v>1025</v>
      </c>
      <c r="Z23" s="112">
        <v>1187</v>
      </c>
      <c r="AA23" s="112">
        <v>1185</v>
      </c>
      <c r="AB23" s="112">
        <v>1188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486533</v>
      </c>
      <c r="AH23" s="49">
        <f t="shared" si="9"/>
        <v>1206</v>
      </c>
      <c r="AI23" s="50">
        <f t="shared" si="2"/>
        <v>199.20713577799802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11374095</v>
      </c>
      <c r="AQ23" s="112">
        <f t="shared" si="3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4"/>
        <v>57.04225352112676</v>
      </c>
      <c r="H24" s="42" t="s">
        <v>88</v>
      </c>
      <c r="I24" s="42">
        <f t="shared" si="5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131</v>
      </c>
      <c r="P24" s="108">
        <v>131</v>
      </c>
      <c r="Q24" s="108">
        <v>22055019</v>
      </c>
      <c r="R24" s="46">
        <f t="shared" si="6"/>
        <v>6450</v>
      </c>
      <c r="S24" s="47">
        <f t="shared" si="7"/>
        <v>154.80000000000001</v>
      </c>
      <c r="T24" s="47">
        <f t="shared" si="8"/>
        <v>6.45</v>
      </c>
      <c r="U24" s="109">
        <v>5.3</v>
      </c>
      <c r="V24" s="109">
        <f t="shared" si="1"/>
        <v>5.3</v>
      </c>
      <c r="W24" s="110" t="s">
        <v>137</v>
      </c>
      <c r="X24" s="112">
        <v>0</v>
      </c>
      <c r="Y24" s="112">
        <v>1025</v>
      </c>
      <c r="Z24" s="112">
        <v>1186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487974</v>
      </c>
      <c r="AH24" s="49">
        <f>IF(ISBLANK(AG24),"-",AG24-AG23)</f>
        <v>1441</v>
      </c>
      <c r="AI24" s="50">
        <f t="shared" si="2"/>
        <v>223.41085271317829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11374095</v>
      </c>
      <c r="AQ24" s="112">
        <f t="shared" si="3"/>
        <v>0</v>
      </c>
      <c r="AR24" s="53">
        <v>1.35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4"/>
        <v>57.04225352112676</v>
      </c>
      <c r="H25" s="42" t="s">
        <v>88</v>
      </c>
      <c r="I25" s="42">
        <f t="shared" si="5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135</v>
      </c>
      <c r="P25" s="108">
        <v>128</v>
      </c>
      <c r="Q25" s="108">
        <v>22060679</v>
      </c>
      <c r="R25" s="46">
        <f t="shared" si="6"/>
        <v>5660</v>
      </c>
      <c r="S25" s="47">
        <f t="shared" si="7"/>
        <v>135.84</v>
      </c>
      <c r="T25" s="47">
        <f t="shared" si="8"/>
        <v>5.66</v>
      </c>
      <c r="U25" s="109">
        <v>4.9000000000000004</v>
      </c>
      <c r="V25" s="109">
        <f t="shared" si="1"/>
        <v>4.9000000000000004</v>
      </c>
      <c r="W25" s="110" t="s">
        <v>137</v>
      </c>
      <c r="X25" s="112">
        <v>0</v>
      </c>
      <c r="Y25" s="112">
        <v>1015</v>
      </c>
      <c r="Z25" s="112">
        <v>1188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488979</v>
      </c>
      <c r="AH25" s="49">
        <f t="shared" si="9"/>
        <v>1005</v>
      </c>
      <c r="AI25" s="50">
        <f t="shared" si="2"/>
        <v>177.56183745583039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11374095</v>
      </c>
      <c r="AQ25" s="112">
        <f t="shared" si="3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4"/>
        <v>57.04225352112676</v>
      </c>
      <c r="H26" s="42" t="s">
        <v>88</v>
      </c>
      <c r="I26" s="42">
        <f t="shared" si="5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134</v>
      </c>
      <c r="P26" s="108">
        <v>138</v>
      </c>
      <c r="Q26" s="108">
        <v>22066716</v>
      </c>
      <c r="R26" s="46">
        <f t="shared" si="6"/>
        <v>6037</v>
      </c>
      <c r="S26" s="47">
        <f t="shared" si="7"/>
        <v>144.88800000000001</v>
      </c>
      <c r="T26" s="47">
        <f t="shared" si="8"/>
        <v>6.0369999999999999</v>
      </c>
      <c r="U26" s="109">
        <v>4.5999999999999996</v>
      </c>
      <c r="V26" s="109">
        <f t="shared" si="1"/>
        <v>4.5999999999999996</v>
      </c>
      <c r="W26" s="110" t="s">
        <v>137</v>
      </c>
      <c r="X26" s="112">
        <v>0</v>
      </c>
      <c r="Y26" s="112">
        <v>1015</v>
      </c>
      <c r="Z26" s="112">
        <v>1186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490137</v>
      </c>
      <c r="AH26" s="49">
        <f t="shared" si="9"/>
        <v>1158</v>
      </c>
      <c r="AI26" s="50">
        <f t="shared" si="2"/>
        <v>191.81712771243997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11374095</v>
      </c>
      <c r="AQ26" s="112">
        <f t="shared" si="3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4"/>
        <v>57.04225352112676</v>
      </c>
      <c r="H27" s="42" t="s">
        <v>88</v>
      </c>
      <c r="I27" s="42">
        <f t="shared" si="5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133</v>
      </c>
      <c r="P27" s="108">
        <v>134</v>
      </c>
      <c r="Q27" s="108">
        <v>22072499</v>
      </c>
      <c r="R27" s="46">
        <f t="shared" si="6"/>
        <v>5783</v>
      </c>
      <c r="S27" s="47">
        <f t="shared" si="7"/>
        <v>138.792</v>
      </c>
      <c r="T27" s="47">
        <f t="shared" si="8"/>
        <v>5.7830000000000004</v>
      </c>
      <c r="U27" s="109">
        <v>4.2</v>
      </c>
      <c r="V27" s="109">
        <f t="shared" si="1"/>
        <v>4.2</v>
      </c>
      <c r="W27" s="110" t="s">
        <v>137</v>
      </c>
      <c r="X27" s="112">
        <v>0</v>
      </c>
      <c r="Y27" s="112">
        <v>1015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491298</v>
      </c>
      <c r="AH27" s="49">
        <f t="shared" si="9"/>
        <v>1161</v>
      </c>
      <c r="AI27" s="50">
        <f t="shared" si="2"/>
        <v>200.76085076949678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11374095</v>
      </c>
      <c r="AQ27" s="112">
        <f t="shared" si="3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4"/>
        <v>54.929577464788736</v>
      </c>
      <c r="H28" s="42" t="s">
        <v>88</v>
      </c>
      <c r="I28" s="42">
        <f t="shared" si="5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133</v>
      </c>
      <c r="P28" s="108">
        <v>135</v>
      </c>
      <c r="Q28" s="108">
        <v>22078579</v>
      </c>
      <c r="R28" s="46">
        <f t="shared" si="6"/>
        <v>6080</v>
      </c>
      <c r="S28" s="47">
        <f t="shared" si="7"/>
        <v>145.91999999999999</v>
      </c>
      <c r="T28" s="47">
        <f t="shared" si="8"/>
        <v>6.08</v>
      </c>
      <c r="U28" s="109">
        <v>3.9</v>
      </c>
      <c r="V28" s="109">
        <f t="shared" si="1"/>
        <v>3.9</v>
      </c>
      <c r="W28" s="110" t="s">
        <v>137</v>
      </c>
      <c r="X28" s="112">
        <v>0</v>
      </c>
      <c r="Y28" s="112">
        <v>1016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492483</v>
      </c>
      <c r="AH28" s="49">
        <f t="shared" si="9"/>
        <v>1185</v>
      </c>
      <c r="AI28" s="50">
        <f t="shared" si="2"/>
        <v>194.90131578947367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11374095</v>
      </c>
      <c r="AQ28" s="112">
        <f t="shared" si="3"/>
        <v>0</v>
      </c>
      <c r="AR28" s="53">
        <v>1.25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4"/>
        <v>54.929577464788736</v>
      </c>
      <c r="H29" s="42" t="s">
        <v>88</v>
      </c>
      <c r="I29" s="42">
        <f t="shared" si="5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132</v>
      </c>
      <c r="P29" s="108">
        <v>135</v>
      </c>
      <c r="Q29" s="108">
        <v>22084438</v>
      </c>
      <c r="R29" s="46">
        <f t="shared" si="6"/>
        <v>5859</v>
      </c>
      <c r="S29" s="47">
        <f t="shared" si="7"/>
        <v>140.61600000000001</v>
      </c>
      <c r="T29" s="47">
        <f t="shared" si="8"/>
        <v>5.859</v>
      </c>
      <c r="U29" s="109">
        <v>3.6</v>
      </c>
      <c r="V29" s="109">
        <f t="shared" si="1"/>
        <v>3.6</v>
      </c>
      <c r="W29" s="110" t="s">
        <v>137</v>
      </c>
      <c r="X29" s="112">
        <v>0</v>
      </c>
      <c r="Y29" s="112">
        <v>1015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493641</v>
      </c>
      <c r="AH29" s="49">
        <f t="shared" si="9"/>
        <v>1158</v>
      </c>
      <c r="AI29" s="50">
        <f t="shared" si="2"/>
        <v>197.64464925755249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11374095</v>
      </c>
      <c r="AQ29" s="112">
        <f t="shared" si="3"/>
        <v>0</v>
      </c>
      <c r="AR29" s="51"/>
      <c r="AS29" s="52" t="s">
        <v>113</v>
      </c>
      <c r="AY29" s="98"/>
    </row>
    <row r="30" spans="1:51" x14ac:dyDescent="0.25">
      <c r="A30" s="95" t="s">
        <v>226</v>
      </c>
      <c r="B30" s="40">
        <v>2.7916666666666701</v>
      </c>
      <c r="C30" s="40">
        <v>0.83333333333333703</v>
      </c>
      <c r="D30" s="107">
        <v>5</v>
      </c>
      <c r="E30" s="41">
        <f t="shared" si="0"/>
        <v>3.5211267605633805</v>
      </c>
      <c r="F30" s="154">
        <v>76</v>
      </c>
      <c r="G30" s="41">
        <f t="shared" si="4"/>
        <v>53.521126760563384</v>
      </c>
      <c r="H30" s="42" t="s">
        <v>88</v>
      </c>
      <c r="I30" s="42">
        <f t="shared" si="5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132</v>
      </c>
      <c r="P30" s="108">
        <v>157</v>
      </c>
      <c r="Q30" s="108">
        <v>22090381</v>
      </c>
      <c r="R30" s="46">
        <f t="shared" si="6"/>
        <v>5943</v>
      </c>
      <c r="S30" s="47">
        <f t="shared" si="7"/>
        <v>142.63200000000001</v>
      </c>
      <c r="T30" s="47">
        <f t="shared" si="8"/>
        <v>5.9429999999999996</v>
      </c>
      <c r="U30" s="109">
        <v>3.4</v>
      </c>
      <c r="V30" s="109">
        <f t="shared" si="1"/>
        <v>3.4</v>
      </c>
      <c r="W30" s="110" t="s">
        <v>137</v>
      </c>
      <c r="X30" s="112">
        <v>0</v>
      </c>
      <c r="Y30" s="112">
        <v>1015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494823</v>
      </c>
      <c r="AH30" s="49">
        <f t="shared" si="9"/>
        <v>1182</v>
      </c>
      <c r="AI30" s="50">
        <f t="shared" si="2"/>
        <v>198.889449772842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11374095</v>
      </c>
      <c r="AQ30" s="112">
        <f t="shared" si="3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5</v>
      </c>
      <c r="E31" s="41">
        <f t="shared" si="0"/>
        <v>3.5211267605633805</v>
      </c>
      <c r="F31" s="151">
        <v>83</v>
      </c>
      <c r="G31" s="41">
        <f t="shared" si="4"/>
        <v>58.450704225352112</v>
      </c>
      <c r="H31" s="42" t="s">
        <v>88</v>
      </c>
      <c r="I31" s="42">
        <f t="shared" si="5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130</v>
      </c>
      <c r="P31" s="108">
        <v>132</v>
      </c>
      <c r="Q31" s="108">
        <v>22096011</v>
      </c>
      <c r="R31" s="46">
        <f t="shared" si="6"/>
        <v>5630</v>
      </c>
      <c r="S31" s="47">
        <f t="shared" si="7"/>
        <v>135.12</v>
      </c>
      <c r="T31" s="47">
        <f t="shared" si="8"/>
        <v>5.63</v>
      </c>
      <c r="U31" s="109">
        <v>3.2</v>
      </c>
      <c r="V31" s="109">
        <f t="shared" si="1"/>
        <v>3.2</v>
      </c>
      <c r="W31" s="110" t="s">
        <v>137</v>
      </c>
      <c r="X31" s="112">
        <v>0</v>
      </c>
      <c r="Y31" s="112">
        <v>1013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495968</v>
      </c>
      <c r="AH31" s="49">
        <f t="shared" si="9"/>
        <v>1145</v>
      </c>
      <c r="AI31" s="50">
        <f t="shared" si="2"/>
        <v>203.37477797513321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11374095</v>
      </c>
      <c r="AQ31" s="112">
        <f t="shared" si="3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4"/>
        <v>58.450704225352112</v>
      </c>
      <c r="H32" s="42" t="s">
        <v>88</v>
      </c>
      <c r="I32" s="42">
        <f t="shared" si="5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129</v>
      </c>
      <c r="P32" s="108">
        <v>132</v>
      </c>
      <c r="Q32" s="108">
        <v>22101776</v>
      </c>
      <c r="R32" s="46">
        <f t="shared" si="6"/>
        <v>5765</v>
      </c>
      <c r="S32" s="47">
        <f t="shared" si="7"/>
        <v>138.36000000000001</v>
      </c>
      <c r="T32" s="47">
        <f t="shared" si="8"/>
        <v>5.7649999999999997</v>
      </c>
      <c r="U32" s="109">
        <v>3.1</v>
      </c>
      <c r="V32" s="109">
        <f t="shared" si="1"/>
        <v>3.1</v>
      </c>
      <c r="W32" s="110" t="s">
        <v>137</v>
      </c>
      <c r="X32" s="112">
        <v>0</v>
      </c>
      <c r="Y32" s="112">
        <v>1014</v>
      </c>
      <c r="Z32" s="112">
        <v>1187</v>
      </c>
      <c r="AA32" s="112">
        <v>1185</v>
      </c>
      <c r="AB32" s="112">
        <v>1186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497146</v>
      </c>
      <c r="AH32" s="49">
        <f t="shared" si="9"/>
        <v>1178</v>
      </c>
      <c r="AI32" s="50">
        <f t="shared" si="2"/>
        <v>204.33651344319168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11374095</v>
      </c>
      <c r="AQ32" s="112">
        <f t="shared" si="3"/>
        <v>0</v>
      </c>
      <c r="AR32" s="53">
        <v>1.08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4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127</v>
      </c>
      <c r="P33" s="108">
        <v>117</v>
      </c>
      <c r="Q33" s="108">
        <v>22107108</v>
      </c>
      <c r="R33" s="46">
        <f t="shared" si="6"/>
        <v>5332</v>
      </c>
      <c r="S33" s="47">
        <f t="shared" si="7"/>
        <v>127.968</v>
      </c>
      <c r="T33" s="47">
        <f t="shared" si="8"/>
        <v>5.3319999999999999</v>
      </c>
      <c r="U33" s="109">
        <v>3.4</v>
      </c>
      <c r="V33" s="109">
        <f t="shared" si="1"/>
        <v>3.4</v>
      </c>
      <c r="W33" s="110" t="s">
        <v>129</v>
      </c>
      <c r="X33" s="112">
        <v>0</v>
      </c>
      <c r="Y33" s="112">
        <v>0</v>
      </c>
      <c r="Z33" s="112">
        <v>1177</v>
      </c>
      <c r="AA33" s="112">
        <v>1185</v>
      </c>
      <c r="AB33" s="112">
        <v>1177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498222</v>
      </c>
      <c r="AH33" s="49">
        <f t="shared" si="9"/>
        <v>1076</v>
      </c>
      <c r="AI33" s="50">
        <f t="shared" si="2"/>
        <v>201.80045011252813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11374354</v>
      </c>
      <c r="AQ33" s="112">
        <f t="shared" si="3"/>
        <v>259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4"/>
        <v>58.450704225352112</v>
      </c>
      <c r="H34" s="42" t="s">
        <v>88</v>
      </c>
      <c r="I34" s="42">
        <f t="shared" si="5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140</v>
      </c>
      <c r="P34" s="108">
        <v>115</v>
      </c>
      <c r="Q34" s="108">
        <v>22111674</v>
      </c>
      <c r="R34" s="46">
        <f t="shared" si="6"/>
        <v>4566</v>
      </c>
      <c r="S34" s="47">
        <f t="shared" si="7"/>
        <v>109.584</v>
      </c>
      <c r="T34" s="47">
        <f t="shared" si="8"/>
        <v>4.5659999999999998</v>
      </c>
      <c r="U34" s="109">
        <v>4.2</v>
      </c>
      <c r="V34" s="109">
        <f t="shared" si="1"/>
        <v>4.2</v>
      </c>
      <c r="W34" s="110" t="s">
        <v>129</v>
      </c>
      <c r="X34" s="112">
        <v>0</v>
      </c>
      <c r="Y34" s="112">
        <v>0</v>
      </c>
      <c r="Z34" s="112">
        <v>1177</v>
      </c>
      <c r="AA34" s="112">
        <v>1185</v>
      </c>
      <c r="AB34" s="112">
        <v>1176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499210</v>
      </c>
      <c r="AH34" s="49">
        <f t="shared" si="9"/>
        <v>988</v>
      </c>
      <c r="AI34" s="50">
        <f t="shared" si="2"/>
        <v>216.38195356986421</v>
      </c>
      <c r="AJ34" s="96">
        <v>0</v>
      </c>
      <c r="AK34" s="96">
        <v>0</v>
      </c>
      <c r="AL34" s="96">
        <v>1</v>
      </c>
      <c r="AM34" s="96">
        <v>1</v>
      </c>
      <c r="AN34" s="96">
        <v>10</v>
      </c>
      <c r="AO34" s="96">
        <v>0.3</v>
      </c>
      <c r="AP34" s="112">
        <v>11375012</v>
      </c>
      <c r="AQ34" s="112">
        <f t="shared" si="3"/>
        <v>658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133556</v>
      </c>
      <c r="S35" s="65">
        <f>AVERAGE(S11:S34)</f>
        <v>133.55599999999998</v>
      </c>
      <c r="T35" s="65">
        <f>SUM(T11:T34)</f>
        <v>133.55599999999998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26820</v>
      </c>
      <c r="AH35" s="67">
        <f>SUM(AH11:AH34)</f>
        <v>26820</v>
      </c>
      <c r="AI35" s="68">
        <f>$AH$35/$T35</f>
        <v>200.81463955194826</v>
      </c>
      <c r="AJ35" s="89"/>
      <c r="AK35" s="89"/>
      <c r="AL35" s="89"/>
      <c r="AM35" s="89"/>
      <c r="AN35" s="89"/>
      <c r="AO35" s="69"/>
      <c r="AP35" s="70">
        <f>AP34-AP10</f>
        <v>4237</v>
      </c>
      <c r="AQ35" s="71">
        <f>SUM(AQ11:AQ34)</f>
        <v>4237</v>
      </c>
      <c r="AR35" s="72">
        <f>AVERAGE(AR11:AR34)</f>
        <v>1.1666666666666667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243"/>
      <c r="D41" s="243"/>
      <c r="E41" s="243"/>
      <c r="F41" s="243"/>
      <c r="G41" s="243"/>
      <c r="H41" s="243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50"/>
      <c r="T41" s="150"/>
      <c r="U41" s="150"/>
      <c r="V41" s="150"/>
      <c r="W41" s="244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73"/>
      <c r="AW41" s="73"/>
      <c r="AY41" s="98"/>
    </row>
    <row r="42" spans="2:51" x14ac:dyDescent="0.25">
      <c r="B42" s="148" t="s">
        <v>133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84"/>
      <c r="T42" s="84"/>
      <c r="U42" s="84"/>
      <c r="V42" s="8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97"/>
      <c r="AP42" s="97"/>
      <c r="AQ42" s="97"/>
      <c r="AR42" s="99"/>
      <c r="AV42" s="73"/>
      <c r="AW42" s="73"/>
      <c r="AY42" s="98"/>
    </row>
    <row r="43" spans="2:51" x14ac:dyDescent="0.25">
      <c r="B43" s="146" t="s">
        <v>134</v>
      </c>
      <c r="C43" s="103"/>
      <c r="D43" s="103"/>
      <c r="E43" s="103"/>
      <c r="F43" s="239"/>
      <c r="G43" s="239"/>
      <c r="H43" s="239"/>
      <c r="I43" s="103"/>
      <c r="J43" s="103"/>
      <c r="K43" s="103"/>
      <c r="L43" s="239"/>
      <c r="M43" s="239"/>
      <c r="N43" s="239"/>
      <c r="O43" s="103"/>
      <c r="P43" s="103"/>
      <c r="Q43" s="103"/>
      <c r="R43" s="103"/>
      <c r="S43" s="239"/>
      <c r="T43" s="239"/>
      <c r="U43" s="239"/>
      <c r="V43" s="84"/>
      <c r="W43" s="99"/>
      <c r="X43" s="99"/>
      <c r="Y43" s="99"/>
      <c r="Z43" s="99"/>
      <c r="AA43" s="99"/>
      <c r="AB43" s="99"/>
      <c r="AC43" s="99"/>
      <c r="AD43" s="99"/>
      <c r="AE43" s="99"/>
      <c r="AM43" s="20"/>
      <c r="AN43" s="97"/>
      <c r="AO43" s="97"/>
      <c r="AP43" s="97"/>
      <c r="AQ43" s="97"/>
      <c r="AR43" s="99"/>
      <c r="AV43" s="127"/>
      <c r="AW43" s="127"/>
      <c r="AY43" s="98"/>
    </row>
    <row r="44" spans="2:51" x14ac:dyDescent="0.25">
      <c r="B44" s="82" t="s">
        <v>229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1"/>
      <c r="D45" s="122"/>
      <c r="E45" s="121"/>
      <c r="F45" s="121"/>
      <c r="G45" s="121"/>
      <c r="H45" s="121"/>
      <c r="I45" s="121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4" t="s">
        <v>230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140</v>
      </c>
      <c r="C47" s="121"/>
      <c r="D47" s="122"/>
      <c r="E47" s="121"/>
      <c r="F47" s="121"/>
      <c r="G47" s="121"/>
      <c r="H47" s="121"/>
      <c r="I47" s="121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4"/>
      <c r="U47" s="124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231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144"/>
      <c r="D50" s="200"/>
      <c r="E50" s="144"/>
      <c r="F50" s="144"/>
      <c r="G50" s="106"/>
      <c r="H50" s="106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143</v>
      </c>
      <c r="C51" s="144"/>
      <c r="D51" s="200"/>
      <c r="E51" s="144"/>
      <c r="F51" s="144"/>
      <c r="G51" s="106"/>
      <c r="H51" s="106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144</v>
      </c>
      <c r="C52" s="228"/>
      <c r="D52" s="229"/>
      <c r="E52" s="228"/>
      <c r="F52" s="228"/>
      <c r="G52" s="230"/>
      <c r="H52" s="230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A53" s="99"/>
      <c r="B53" s="144" t="s">
        <v>167</v>
      </c>
      <c r="C53" s="228"/>
      <c r="D53" s="228"/>
      <c r="E53" s="230"/>
      <c r="F53" s="144"/>
      <c r="G53" s="106"/>
      <c r="H53" s="106"/>
      <c r="I53" s="102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17"/>
      <c r="U53" s="119"/>
      <c r="V53" s="79"/>
      <c r="AS53" s="95"/>
      <c r="AT53" s="95"/>
      <c r="AU53" s="95"/>
      <c r="AV53" s="95"/>
      <c r="AW53" s="95"/>
      <c r="AX53" s="95"/>
      <c r="AY53" s="95"/>
    </row>
    <row r="54" spans="1:51" x14ac:dyDescent="0.25">
      <c r="A54" s="99"/>
      <c r="B54" s="146" t="s">
        <v>146</v>
      </c>
      <c r="C54" s="228"/>
      <c r="D54" s="229"/>
      <c r="E54" s="144"/>
      <c r="F54" s="144"/>
      <c r="G54" s="106"/>
      <c r="H54" s="102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 t="s">
        <v>147</v>
      </c>
      <c r="C55" s="228"/>
      <c r="D55" s="229"/>
      <c r="E55" s="145"/>
      <c r="F55" s="145"/>
      <c r="G55" s="102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228"/>
      <c r="C56" s="228"/>
      <c r="D56" s="229"/>
      <c r="E56" s="145"/>
      <c r="F56" s="145"/>
      <c r="G56" s="102"/>
      <c r="H56" s="228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228"/>
      <c r="C57" s="228"/>
      <c r="D57" s="229"/>
      <c r="E57" s="228"/>
      <c r="F57" s="118"/>
      <c r="G57" s="230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228"/>
      <c r="C58" s="228"/>
      <c r="D58" s="229"/>
      <c r="E58" s="228"/>
      <c r="F58" s="228"/>
      <c r="G58" s="102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60"/>
      <c r="C59" s="145"/>
      <c r="D59" s="114"/>
      <c r="E59" s="145"/>
      <c r="F59" s="145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46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6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17"/>
      <c r="U66" s="11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A67" s="99"/>
      <c r="B67" s="145"/>
      <c r="C67" s="145"/>
      <c r="D67" s="114"/>
      <c r="E67" s="145"/>
      <c r="F67" s="145"/>
      <c r="G67" s="102"/>
      <c r="H67" s="102"/>
      <c r="I67" s="102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5"/>
      <c r="U67" s="79"/>
      <c r="V67" s="79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Q74" s="97"/>
      <c r="R74" s="97"/>
      <c r="S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97"/>
      <c r="Q76" s="97"/>
      <c r="R76" s="97"/>
      <c r="S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Q77" s="97"/>
      <c r="R77" s="97"/>
      <c r="S77" s="97"/>
      <c r="T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Q78" s="97"/>
      <c r="R78" s="97"/>
      <c r="S78" s="97"/>
      <c r="T78" s="97"/>
      <c r="U78" s="97"/>
      <c r="AS78" s="95"/>
      <c r="AT78" s="95"/>
      <c r="AU78" s="95"/>
      <c r="AV78" s="95"/>
      <c r="AW78" s="95"/>
      <c r="AX78" s="95"/>
      <c r="AY78" s="95"/>
    </row>
    <row r="79" spans="1:51" x14ac:dyDescent="0.25">
      <c r="O79" s="12"/>
      <c r="P79" s="97"/>
      <c r="T79" s="97"/>
      <c r="U79" s="97"/>
      <c r="AS79" s="95"/>
      <c r="AT79" s="95"/>
      <c r="AU79" s="95"/>
      <c r="AV79" s="95"/>
      <c r="AW79" s="95"/>
      <c r="AX79" s="95"/>
      <c r="AY79" s="95"/>
    </row>
    <row r="91" spans="45:51" x14ac:dyDescent="0.25">
      <c r="AS91" s="95"/>
      <c r="AT91" s="95"/>
      <c r="AU91" s="95"/>
      <c r="AV91" s="95"/>
      <c r="AW91" s="95"/>
      <c r="AX91" s="95"/>
      <c r="AY91" s="95"/>
    </row>
  </sheetData>
  <protectedRanges>
    <protectedRange sqref="S53:T67" name="Range2_12_5_1_1"/>
    <protectedRange sqref="L10 AD8 AF8 AJ8:AR8 AF10 L24:N31 N32:N34 R11:T34 AC11:AF34 G11:G34 N10:N23 E11:E34" name="Range1_16_3_1_1"/>
    <protectedRange sqref="L16:M23" name="Range1_1_1_1_10_1_1_1"/>
    <protectedRange sqref="L32:M34" name="Range1_1_10_1_1_1"/>
    <protectedRange sqref="K16:K34 I16:J24 I25:I34 J25 I11:I15 K11:L15" name="Range1_1_2_1_10_2_1_1"/>
    <protectedRange sqref="M11:M15" name="Range1_2_1_2_1_10_1_1_1"/>
    <protectedRange sqref="AS16:AS34" name="Range1_1_1_1"/>
    <protectedRange sqref="H11:H34" name="Range1_1_1_1_1_1_1"/>
    <protectedRange sqref="Z44:Z52" name="Range2_2_1_10_1_1_1_2"/>
    <protectedRange sqref="N53:R67" name="Range2_12_1_6_1_1"/>
    <protectedRange sqref="L53:M67" name="Range2_2_12_1_7_1_1"/>
    <protectedRange sqref="AS11:AS15" name="Range1_4_1_1_1_1"/>
    <protectedRange sqref="J26:J34 J11:J15" name="Range1_1_2_1_10_1_1_1_1"/>
    <protectedRange sqref="F43 L43 S38:S43" name="Range2_12_3_1_1_1_1"/>
    <protectedRange sqref="D38:H38 I43:K43 C43:E43 O43:R43 N38:R42" name="Range2_12_1_3_1_1_1_1"/>
    <protectedRange sqref="I38:M38 E39:M42" name="Range2_2_12_1_6_1_1_1_1"/>
    <protectedRange sqref="D39:D42" name="Range2_1_1_1_1_11_1_1_1_1_1_1"/>
    <protectedRange sqref="C39:C42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3:K67" name="Range2_2_12_1_4_1_1_1_1_1_1_1_1_1_1_1_1_1_1_1"/>
    <protectedRange sqref="I53:I67" name="Range2_2_12_1_7_1_1_2_2_1_2"/>
    <protectedRange sqref="F53:H53 F58:H67 H54:H55 H57 F54:G56" name="Range2_2_12_1_3_1_2_1_1_1_1_2_1_1_1_1_1_1_1_1_1_1_1"/>
    <protectedRange sqref="E58:E67 E54:E56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8:U48 F49:G52 H56 G57 D53:E53" name="Range2_12_5_1_1_1_2_2_1_1_1_1_1_1_1_1_1_1_1_2_1_1_1_2_1_1_1_1_1_1_1_1_1_1_1_1_1_1_1_1_2_1_1_1_1_1_1_1_1_1_2_1_1_3_1_1_1_3_1_1_1_1_1_1_1_1_1_1_1_1_1_1_1_1_1_1_1_1_1_1_2_1_1_1_1_1_1_1_1_1_1_1_2_2_1_2_1_1_1_1_1_1_1_1_1_1_1_1_1"/>
    <protectedRange sqref="S44:T47" name="Range2_12_5_1_1_2_1_1_1_2_1_1_1_1_1_1_1_1_1_1_1_1_1"/>
    <protectedRange sqref="N44:R47" name="Range2_12_1_6_1_1_2_1_1_1_2_1_1_1_1_1_1_1_1_1_1_1_1_1"/>
    <protectedRange sqref="L44:M47" name="Range2_2_12_1_7_1_1_3_1_1_1_2_1_1_1_1_1_1_1_1_1_1_1_1_1"/>
    <protectedRange sqref="J44:K47" name="Range2_2_12_1_4_1_1_1_1_1_1_1_1_1_1_1_1_1_1_1_2_1_1_1_2_1_1_1_1_1_1_1_1_1_1_1_1_1"/>
    <protectedRange sqref="I44:I47" name="Range2_2_12_1_7_1_1_2_2_1_2_2_1_1_1_2_1_1_1_1_1_1_1_1_1_1_1_1_1"/>
    <protectedRange sqref="G44:H47" name="Range2_2_12_1_3_1_2_1_1_1_1_2_1_1_1_1_1_1_1_1_1_1_1_2_1_1_1_2_1_1_1_1_1_1_1_1_1_1_1_1_1"/>
    <protectedRange sqref="F44:F47" name="Range2_2_12_1_3_1_2_1_1_1_1_2_1_1_1_1_1_1_1_1_1_1_1_2_2_1_1_2_1_1_1_1_1_1_1_1_1_1_1_1_1"/>
    <protectedRange sqref="E44:E4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AG10" name="Range1_16_3_1_1_1_1_1_3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91" priority="1" operator="containsText" text="N/A">
      <formula>NOT(ISERROR(SEARCH("N/A",X11)))</formula>
    </cfRule>
    <cfRule type="cellIs" dxfId="190" priority="15" operator="equal">
      <formula>0</formula>
    </cfRule>
  </conditionalFormatting>
  <conditionalFormatting sqref="X11:AE34">
    <cfRule type="cellIs" dxfId="189" priority="14" operator="greaterThanOrEqual">
      <formula>1185</formula>
    </cfRule>
  </conditionalFormatting>
  <conditionalFormatting sqref="X11:AE34">
    <cfRule type="cellIs" dxfId="188" priority="13" operator="between">
      <formula>0.1</formula>
      <formula>1184</formula>
    </cfRule>
  </conditionalFormatting>
  <conditionalFormatting sqref="X8 AJ11:AQ34">
    <cfRule type="cellIs" dxfId="187" priority="12" operator="equal">
      <formula>0</formula>
    </cfRule>
  </conditionalFormatting>
  <conditionalFormatting sqref="X8 AJ11:AQ34">
    <cfRule type="cellIs" dxfId="186" priority="11" operator="greaterThan">
      <formula>1179</formula>
    </cfRule>
  </conditionalFormatting>
  <conditionalFormatting sqref="X8 AJ11:AQ34">
    <cfRule type="cellIs" dxfId="185" priority="10" operator="greaterThan">
      <formula>99</formula>
    </cfRule>
  </conditionalFormatting>
  <conditionalFormatting sqref="X8 AJ11:AQ34">
    <cfRule type="cellIs" dxfId="184" priority="9" operator="greaterThan">
      <formula>0.99</formula>
    </cfRule>
  </conditionalFormatting>
  <conditionalFormatting sqref="AB8">
    <cfRule type="cellIs" dxfId="183" priority="8" operator="equal">
      <formula>0</formula>
    </cfRule>
  </conditionalFormatting>
  <conditionalFormatting sqref="AB8">
    <cfRule type="cellIs" dxfId="182" priority="7" operator="greaterThan">
      <formula>1179</formula>
    </cfRule>
  </conditionalFormatting>
  <conditionalFormatting sqref="AB8">
    <cfRule type="cellIs" dxfId="181" priority="6" operator="greaterThan">
      <formula>99</formula>
    </cfRule>
  </conditionalFormatting>
  <conditionalFormatting sqref="AB8">
    <cfRule type="cellIs" dxfId="180" priority="5" operator="greaterThan">
      <formula>0.99</formula>
    </cfRule>
  </conditionalFormatting>
  <conditionalFormatting sqref="AI11:AI34">
    <cfRule type="cellIs" dxfId="179" priority="4" operator="greaterThan">
      <formula>$AI$8</formula>
    </cfRule>
  </conditionalFormatting>
  <conditionalFormatting sqref="AH11:AH34">
    <cfRule type="cellIs" dxfId="178" priority="2" operator="greaterThan">
      <formula>$AH$8</formula>
    </cfRule>
    <cfRule type="cellIs" dxfId="177" priority="3" operator="greaterThan">
      <formula>$AH$8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1"/>
  <sheetViews>
    <sheetView topLeftCell="A43" zoomScale="90" zoomScaleNormal="90" workbookViewId="0">
      <selection activeCell="B54" sqref="B54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125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165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220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24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27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27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42664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26790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25" t="s">
        <v>51</v>
      </c>
      <c r="V9" s="225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23" t="s">
        <v>55</v>
      </c>
      <c r="AG9" s="223" t="s">
        <v>56</v>
      </c>
      <c r="AH9" s="259" t="s">
        <v>57</v>
      </c>
      <c r="AI9" s="274" t="s">
        <v>58</v>
      </c>
      <c r="AJ9" s="225" t="s">
        <v>59</v>
      </c>
      <c r="AK9" s="225" t="s">
        <v>60</v>
      </c>
      <c r="AL9" s="225" t="s">
        <v>61</v>
      </c>
      <c r="AM9" s="225" t="s">
        <v>62</v>
      </c>
      <c r="AN9" s="225" t="s">
        <v>63</v>
      </c>
      <c r="AO9" s="225" t="s">
        <v>64</v>
      </c>
      <c r="AP9" s="225" t="s">
        <v>65</v>
      </c>
      <c r="AQ9" s="276" t="s">
        <v>66</v>
      </c>
      <c r="AR9" s="225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25" t="s">
        <v>72</v>
      </c>
      <c r="C10" s="225" t="s">
        <v>73</v>
      </c>
      <c r="D10" s="225" t="s">
        <v>74</v>
      </c>
      <c r="E10" s="225" t="s">
        <v>75</v>
      </c>
      <c r="F10" s="225" t="s">
        <v>74</v>
      </c>
      <c r="G10" s="225" t="s">
        <v>75</v>
      </c>
      <c r="H10" s="285"/>
      <c r="I10" s="225" t="s">
        <v>75</v>
      </c>
      <c r="J10" s="225" t="s">
        <v>75</v>
      </c>
      <c r="K10" s="225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20'!Q34</f>
        <v>22111674</v>
      </c>
      <c r="R10" s="267"/>
      <c r="S10" s="268"/>
      <c r="T10" s="269"/>
      <c r="U10" s="225" t="s">
        <v>75</v>
      </c>
      <c r="V10" s="225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23"/>
      <c r="AG10" s="116">
        <f>'OCT 20'!AG34</f>
        <v>499210</v>
      </c>
      <c r="AH10" s="259"/>
      <c r="AI10" s="275"/>
      <c r="AJ10" s="225" t="s">
        <v>84</v>
      </c>
      <c r="AK10" s="225" t="s">
        <v>84</v>
      </c>
      <c r="AL10" s="225" t="s">
        <v>84</v>
      </c>
      <c r="AM10" s="225" t="s">
        <v>84</v>
      </c>
      <c r="AN10" s="225" t="s">
        <v>84</v>
      </c>
      <c r="AO10" s="225" t="s">
        <v>84</v>
      </c>
      <c r="AP10" s="116">
        <f>'OCT 20'!AP34</f>
        <v>11375012</v>
      </c>
      <c r="AQ10" s="277"/>
      <c r="AR10" s="226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142</v>
      </c>
      <c r="P11" s="108">
        <v>104</v>
      </c>
      <c r="Q11" s="108">
        <v>22116302</v>
      </c>
      <c r="R11" s="46">
        <f>IF(ISBLANK(Q11),"-",Q11-Q10)</f>
        <v>4628</v>
      </c>
      <c r="S11" s="47">
        <f>R11*24/1000</f>
        <v>111.072</v>
      </c>
      <c r="T11" s="47">
        <f>R11/1000</f>
        <v>4.6280000000000001</v>
      </c>
      <c r="U11" s="109">
        <v>5.8</v>
      </c>
      <c r="V11" s="109">
        <f t="shared" ref="V11:V34" si="1">U11</f>
        <v>5.8</v>
      </c>
      <c r="W11" s="110" t="s">
        <v>129</v>
      </c>
      <c r="X11" s="112">
        <v>0</v>
      </c>
      <c r="Y11" s="112">
        <v>0</v>
      </c>
      <c r="Z11" s="112">
        <v>1116</v>
      </c>
      <c r="AA11" s="112">
        <v>1185</v>
      </c>
      <c r="AB11" s="112">
        <v>1116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500156</v>
      </c>
      <c r="AH11" s="49">
        <f>IF(ISBLANK(AG11),"-",AG11-AG10)</f>
        <v>946</v>
      </c>
      <c r="AI11" s="50">
        <f t="shared" ref="AI11:AI34" si="2">AH11/T11</f>
        <v>204.40795159896282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11375546</v>
      </c>
      <c r="AQ11" s="112">
        <f t="shared" ref="AQ11:AQ34" si="3">AP11-AP10</f>
        <v>534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4">F12/1.42</f>
        <v>58.450704225352112</v>
      </c>
      <c r="H12" s="42" t="s">
        <v>88</v>
      </c>
      <c r="I12" s="42">
        <f t="shared" ref="I12:I34" si="5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130</v>
      </c>
      <c r="P12" s="108">
        <v>106</v>
      </c>
      <c r="Q12" s="108">
        <v>22120930</v>
      </c>
      <c r="R12" s="46">
        <f t="shared" ref="R12:R34" si="6">IF(ISBLANK(Q12),"-",Q12-Q11)</f>
        <v>4628</v>
      </c>
      <c r="S12" s="47">
        <f t="shared" ref="S12:S34" si="7">R12*24/1000</f>
        <v>111.072</v>
      </c>
      <c r="T12" s="47">
        <f t="shared" ref="T12:T34" si="8">R12/1000</f>
        <v>4.6280000000000001</v>
      </c>
      <c r="U12" s="109">
        <v>6.4</v>
      </c>
      <c r="V12" s="109">
        <f t="shared" si="1"/>
        <v>6.4</v>
      </c>
      <c r="W12" s="110" t="s">
        <v>129</v>
      </c>
      <c r="X12" s="112">
        <v>0</v>
      </c>
      <c r="Y12" s="112">
        <v>0</v>
      </c>
      <c r="Z12" s="112">
        <v>1116</v>
      </c>
      <c r="AA12" s="112">
        <v>1185</v>
      </c>
      <c r="AB12" s="112">
        <v>1116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501104</v>
      </c>
      <c r="AH12" s="49">
        <f>IF(ISBLANK(AG12),"-",AG12-AG11)</f>
        <v>948</v>
      </c>
      <c r="AI12" s="50">
        <f t="shared" si="2"/>
        <v>204.8401037165082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11376146</v>
      </c>
      <c r="AQ12" s="112">
        <f t="shared" si="3"/>
        <v>600</v>
      </c>
      <c r="AR12" s="115">
        <v>1.1599999999999999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6</v>
      </c>
      <c r="E13" s="41">
        <f t="shared" si="0"/>
        <v>4.2253521126760569</v>
      </c>
      <c r="F13" s="151">
        <v>83</v>
      </c>
      <c r="G13" s="41">
        <f t="shared" si="4"/>
        <v>58.450704225352112</v>
      </c>
      <c r="H13" s="42" t="s">
        <v>88</v>
      </c>
      <c r="I13" s="42">
        <f t="shared" si="5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132</v>
      </c>
      <c r="P13" s="108">
        <v>110</v>
      </c>
      <c r="Q13" s="108">
        <v>22125556</v>
      </c>
      <c r="R13" s="46">
        <f>IF(ISBLANK(Q13),"-",Q13-Q12)</f>
        <v>4626</v>
      </c>
      <c r="S13" s="47">
        <f t="shared" si="7"/>
        <v>111.024</v>
      </c>
      <c r="T13" s="47">
        <f t="shared" si="8"/>
        <v>4.6260000000000003</v>
      </c>
      <c r="U13" s="109">
        <v>7.3</v>
      </c>
      <c r="V13" s="109">
        <f t="shared" si="1"/>
        <v>7.3</v>
      </c>
      <c r="W13" s="110" t="s">
        <v>129</v>
      </c>
      <c r="X13" s="112">
        <v>0</v>
      </c>
      <c r="Y13" s="112">
        <v>0</v>
      </c>
      <c r="Z13" s="112">
        <v>1116</v>
      </c>
      <c r="AA13" s="112">
        <v>1185</v>
      </c>
      <c r="AB13" s="112">
        <v>1116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502052</v>
      </c>
      <c r="AH13" s="49">
        <f>IF(ISBLANK(AG13),"-",AG13-AG12)</f>
        <v>948</v>
      </c>
      <c r="AI13" s="50">
        <f t="shared" si="2"/>
        <v>204.92866407263293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11377130</v>
      </c>
      <c r="AQ13" s="112">
        <f>AP13-AP12</f>
        <v>984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6</v>
      </c>
      <c r="E14" s="41">
        <f t="shared" si="0"/>
        <v>4.2253521126760569</v>
      </c>
      <c r="F14" s="151">
        <v>83</v>
      </c>
      <c r="G14" s="41">
        <f t="shared" si="4"/>
        <v>58.450704225352112</v>
      </c>
      <c r="H14" s="42" t="s">
        <v>88</v>
      </c>
      <c r="I14" s="42">
        <f t="shared" si="5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118</v>
      </c>
      <c r="P14" s="108">
        <v>114</v>
      </c>
      <c r="Q14" s="108">
        <v>22130062</v>
      </c>
      <c r="R14" s="46">
        <f t="shared" si="6"/>
        <v>4506</v>
      </c>
      <c r="S14" s="47">
        <f t="shared" si="7"/>
        <v>108.14400000000001</v>
      </c>
      <c r="T14" s="47">
        <f t="shared" si="8"/>
        <v>4.5060000000000002</v>
      </c>
      <c r="U14" s="109">
        <v>8.1</v>
      </c>
      <c r="V14" s="109">
        <f t="shared" si="1"/>
        <v>8.1</v>
      </c>
      <c r="W14" s="110" t="s">
        <v>129</v>
      </c>
      <c r="X14" s="112">
        <v>0</v>
      </c>
      <c r="Y14" s="112">
        <v>0</v>
      </c>
      <c r="Z14" s="112">
        <v>1116</v>
      </c>
      <c r="AA14" s="112">
        <v>1185</v>
      </c>
      <c r="AB14" s="112">
        <v>1116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503066</v>
      </c>
      <c r="AH14" s="49">
        <f t="shared" ref="AH14:AH34" si="9">IF(ISBLANK(AG14),"-",AG14-AG13)</f>
        <v>1014</v>
      </c>
      <c r="AI14" s="50">
        <f t="shared" si="2"/>
        <v>225.03328894806924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11377982</v>
      </c>
      <c r="AQ14" s="112">
        <f t="shared" si="3"/>
        <v>852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220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4"/>
        <v>58.450704225352112</v>
      </c>
      <c r="H15" s="42" t="s">
        <v>88</v>
      </c>
      <c r="I15" s="42">
        <f t="shared" si="5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125</v>
      </c>
      <c r="P15" s="108">
        <v>119</v>
      </c>
      <c r="Q15" s="108">
        <v>22134578</v>
      </c>
      <c r="R15" s="46">
        <f t="shared" si="6"/>
        <v>4516</v>
      </c>
      <c r="S15" s="47">
        <f t="shared" si="7"/>
        <v>108.384</v>
      </c>
      <c r="T15" s="47">
        <f t="shared" si="8"/>
        <v>4.516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1116</v>
      </c>
      <c r="AA15" s="112">
        <v>1185</v>
      </c>
      <c r="AB15" s="112">
        <v>1116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504092</v>
      </c>
      <c r="AH15" s="49">
        <f t="shared" si="9"/>
        <v>1026</v>
      </c>
      <c r="AI15" s="50">
        <f t="shared" si="2"/>
        <v>227.19220549158547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0.6</v>
      </c>
      <c r="AP15" s="112">
        <v>11378030</v>
      </c>
      <c r="AQ15" s="112">
        <f t="shared" si="3"/>
        <v>48</v>
      </c>
      <c r="AR15" s="51"/>
      <c r="AS15" s="52" t="s">
        <v>113</v>
      </c>
      <c r="AV15" s="39" t="s">
        <v>98</v>
      </c>
      <c r="AW15" s="39" t="s">
        <v>99</v>
      </c>
      <c r="AY15" s="81" t="s">
        <v>223</v>
      </c>
    </row>
    <row r="16" spans="2:51" x14ac:dyDescent="0.25">
      <c r="B16" s="40">
        <v>2.2083333333333299</v>
      </c>
      <c r="C16" s="40">
        <v>0.25</v>
      </c>
      <c r="D16" s="107">
        <v>6</v>
      </c>
      <c r="E16" s="41">
        <f t="shared" si="0"/>
        <v>4.2253521126760569</v>
      </c>
      <c r="F16" s="151">
        <v>83</v>
      </c>
      <c r="G16" s="41">
        <f t="shared" si="4"/>
        <v>58.450704225352112</v>
      </c>
      <c r="H16" s="42" t="s">
        <v>88</v>
      </c>
      <c r="I16" s="42">
        <f t="shared" si="5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142</v>
      </c>
      <c r="P16" s="108">
        <v>152</v>
      </c>
      <c r="Q16" s="108">
        <v>22139904</v>
      </c>
      <c r="R16" s="46">
        <f t="shared" si="6"/>
        <v>5326</v>
      </c>
      <c r="S16" s="47">
        <f t="shared" si="7"/>
        <v>127.824</v>
      </c>
      <c r="T16" s="47">
        <f t="shared" si="8"/>
        <v>5.3259999999999996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1187</v>
      </c>
      <c r="AA16" s="112">
        <v>1185</v>
      </c>
      <c r="AB16" s="112">
        <v>1188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505104</v>
      </c>
      <c r="AH16" s="49">
        <f t="shared" si="9"/>
        <v>1012</v>
      </c>
      <c r="AI16" s="50">
        <f t="shared" si="2"/>
        <v>190.01126549004883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11378030</v>
      </c>
      <c r="AQ16" s="112">
        <f t="shared" si="3"/>
        <v>0</v>
      </c>
      <c r="AR16" s="53">
        <v>1.1000000000000001</v>
      </c>
      <c r="AS16" s="52" t="s">
        <v>101</v>
      </c>
      <c r="AV16" s="39" t="s">
        <v>102</v>
      </c>
      <c r="AW16" s="39" t="s">
        <v>103</v>
      </c>
      <c r="AY16" s="81" t="s">
        <v>224</v>
      </c>
    </row>
    <row r="17" spans="1:51" x14ac:dyDescent="0.25">
      <c r="B17" s="40">
        <v>2.25</v>
      </c>
      <c r="C17" s="40">
        <v>0.29166666666666702</v>
      </c>
      <c r="D17" s="107">
        <v>6</v>
      </c>
      <c r="E17" s="41">
        <f t="shared" si="0"/>
        <v>4.2253521126760569</v>
      </c>
      <c r="F17" s="151">
        <v>83</v>
      </c>
      <c r="G17" s="41">
        <f t="shared" si="4"/>
        <v>58.450704225352112</v>
      </c>
      <c r="H17" s="42" t="s">
        <v>88</v>
      </c>
      <c r="I17" s="42">
        <f t="shared" si="5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133</v>
      </c>
      <c r="P17" s="108">
        <v>141</v>
      </c>
      <c r="Q17" s="108">
        <v>22146168</v>
      </c>
      <c r="R17" s="46">
        <f t="shared" si="6"/>
        <v>6264</v>
      </c>
      <c r="S17" s="47">
        <f t="shared" si="7"/>
        <v>150.33600000000001</v>
      </c>
      <c r="T17" s="47">
        <f t="shared" si="8"/>
        <v>6.2640000000000002</v>
      </c>
      <c r="U17" s="109">
        <v>9.1</v>
      </c>
      <c r="V17" s="109">
        <f t="shared" si="1"/>
        <v>9.1</v>
      </c>
      <c r="W17" s="110" t="s">
        <v>137</v>
      </c>
      <c r="X17" s="112">
        <v>1016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506310</v>
      </c>
      <c r="AH17" s="49">
        <f t="shared" si="9"/>
        <v>1206</v>
      </c>
      <c r="AI17" s="50">
        <f t="shared" si="2"/>
        <v>192.5287356321839</v>
      </c>
      <c r="AJ17" s="96">
        <v>1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11378030</v>
      </c>
      <c r="AQ17" s="112">
        <f t="shared" si="3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165</v>
      </c>
    </row>
    <row r="18" spans="1:51" ht="15.75" customHeight="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4"/>
        <v>58.450704225352112</v>
      </c>
      <c r="H18" s="42" t="s">
        <v>88</v>
      </c>
      <c r="I18" s="42">
        <f t="shared" si="5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133</v>
      </c>
      <c r="P18" s="108">
        <v>140</v>
      </c>
      <c r="Q18" s="108">
        <v>22152224</v>
      </c>
      <c r="R18" s="46">
        <f t="shared" si="6"/>
        <v>6056</v>
      </c>
      <c r="S18" s="47">
        <f t="shared" si="7"/>
        <v>145.34399999999999</v>
      </c>
      <c r="T18" s="47">
        <f t="shared" si="8"/>
        <v>6.056</v>
      </c>
      <c r="U18" s="109">
        <v>8.6</v>
      </c>
      <c r="V18" s="109">
        <f t="shared" si="1"/>
        <v>8.6</v>
      </c>
      <c r="W18" s="110" t="s">
        <v>137</v>
      </c>
      <c r="X18" s="112">
        <v>1036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507464</v>
      </c>
      <c r="AH18" s="49">
        <f t="shared" si="9"/>
        <v>1154</v>
      </c>
      <c r="AI18" s="50">
        <f t="shared" si="2"/>
        <v>190.55482166446498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11378030</v>
      </c>
      <c r="AQ18" s="112">
        <f t="shared" si="3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6</v>
      </c>
      <c r="E19" s="41">
        <f t="shared" si="0"/>
        <v>4.2253521126760569</v>
      </c>
      <c r="F19" s="151">
        <v>83</v>
      </c>
      <c r="G19" s="41">
        <f t="shared" si="4"/>
        <v>58.450704225352112</v>
      </c>
      <c r="H19" s="42" t="s">
        <v>88</v>
      </c>
      <c r="I19" s="42">
        <f t="shared" si="5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135</v>
      </c>
      <c r="P19" s="108">
        <v>142</v>
      </c>
      <c r="Q19" s="108">
        <v>22158696</v>
      </c>
      <c r="R19" s="46">
        <f t="shared" si="6"/>
        <v>6472</v>
      </c>
      <c r="S19" s="47">
        <f t="shared" si="7"/>
        <v>155.328</v>
      </c>
      <c r="T19" s="47">
        <f t="shared" si="8"/>
        <v>6.4720000000000004</v>
      </c>
      <c r="U19" s="109">
        <v>7.9</v>
      </c>
      <c r="V19" s="109">
        <f t="shared" si="1"/>
        <v>7.9</v>
      </c>
      <c r="W19" s="110" t="s">
        <v>137</v>
      </c>
      <c r="X19" s="112">
        <v>1037</v>
      </c>
      <c r="Y19" s="112">
        <v>0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508704</v>
      </c>
      <c r="AH19" s="49">
        <f t="shared" si="9"/>
        <v>1240</v>
      </c>
      <c r="AI19" s="50">
        <f t="shared" si="2"/>
        <v>191.59456118665017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11378030</v>
      </c>
      <c r="AQ19" s="112">
        <f t="shared" si="3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5</v>
      </c>
      <c r="E20" s="41">
        <f t="shared" si="0"/>
        <v>3.5211267605633805</v>
      </c>
      <c r="F20" s="151">
        <v>83</v>
      </c>
      <c r="G20" s="41">
        <f t="shared" si="4"/>
        <v>58.450704225352112</v>
      </c>
      <c r="H20" s="42" t="s">
        <v>88</v>
      </c>
      <c r="I20" s="42">
        <f t="shared" si="5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135</v>
      </c>
      <c r="P20" s="108">
        <v>145</v>
      </c>
      <c r="Q20" s="108">
        <v>22164886</v>
      </c>
      <c r="R20" s="46">
        <f t="shared" si="6"/>
        <v>6190</v>
      </c>
      <c r="S20" s="47">
        <f t="shared" si="7"/>
        <v>148.56</v>
      </c>
      <c r="T20" s="47">
        <f t="shared" si="8"/>
        <v>6.19</v>
      </c>
      <c r="U20" s="109">
        <v>7.4</v>
      </c>
      <c r="V20" s="109">
        <f t="shared" si="1"/>
        <v>7.4</v>
      </c>
      <c r="W20" s="110" t="s">
        <v>137</v>
      </c>
      <c r="X20" s="112">
        <v>1037</v>
      </c>
      <c r="Y20" s="112">
        <v>0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509860</v>
      </c>
      <c r="AH20" s="49">
        <f t="shared" si="9"/>
        <v>1156</v>
      </c>
      <c r="AI20" s="50">
        <f t="shared" si="2"/>
        <v>186.75282714054927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11378030</v>
      </c>
      <c r="AQ20" s="112">
        <f t="shared" si="3"/>
        <v>0</v>
      </c>
      <c r="AR20" s="53">
        <v>1.1599999999999999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5</v>
      </c>
      <c r="E21" s="41">
        <f t="shared" si="0"/>
        <v>3.5211267605633805</v>
      </c>
      <c r="F21" s="151">
        <v>83</v>
      </c>
      <c r="G21" s="41">
        <f t="shared" si="4"/>
        <v>58.450704225352112</v>
      </c>
      <c r="H21" s="42" t="s">
        <v>88</v>
      </c>
      <c r="I21" s="42">
        <f t="shared" si="5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134</v>
      </c>
      <c r="P21" s="108">
        <v>148</v>
      </c>
      <c r="Q21" s="108">
        <v>22170988</v>
      </c>
      <c r="R21" s="46">
        <f t="shared" si="6"/>
        <v>6102</v>
      </c>
      <c r="S21" s="47">
        <f t="shared" si="7"/>
        <v>146.44800000000001</v>
      </c>
      <c r="T21" s="47">
        <f t="shared" si="8"/>
        <v>6.1020000000000003</v>
      </c>
      <c r="U21" s="109">
        <v>6.8</v>
      </c>
      <c r="V21" s="109">
        <f t="shared" si="1"/>
        <v>6.8</v>
      </c>
      <c r="W21" s="110" t="s">
        <v>137</v>
      </c>
      <c r="X21" s="112">
        <v>1037</v>
      </c>
      <c r="Y21" s="112">
        <v>0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511054</v>
      </c>
      <c r="AH21" s="49">
        <f t="shared" si="9"/>
        <v>1194</v>
      </c>
      <c r="AI21" s="50">
        <f t="shared" si="2"/>
        <v>195.67354965585054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11378030</v>
      </c>
      <c r="AQ21" s="112">
        <f t="shared" si="3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5</v>
      </c>
      <c r="E22" s="41">
        <f t="shared" si="0"/>
        <v>3.5211267605633805</v>
      </c>
      <c r="F22" s="151">
        <v>83</v>
      </c>
      <c r="G22" s="41">
        <f t="shared" si="4"/>
        <v>58.450704225352112</v>
      </c>
      <c r="H22" s="42" t="s">
        <v>88</v>
      </c>
      <c r="I22" s="42">
        <f t="shared" si="5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132</v>
      </c>
      <c r="P22" s="108">
        <v>136</v>
      </c>
      <c r="Q22" s="108">
        <v>22177286</v>
      </c>
      <c r="R22" s="46">
        <f t="shared" si="6"/>
        <v>6298</v>
      </c>
      <c r="S22" s="47">
        <f t="shared" si="7"/>
        <v>151.15199999999999</v>
      </c>
      <c r="T22" s="47">
        <f t="shared" si="8"/>
        <v>6.298</v>
      </c>
      <c r="U22" s="109">
        <v>6.3</v>
      </c>
      <c r="V22" s="109">
        <f t="shared" si="1"/>
        <v>6.3</v>
      </c>
      <c r="W22" s="110" t="s">
        <v>137</v>
      </c>
      <c r="X22" s="112">
        <v>1036</v>
      </c>
      <c r="Y22" s="112">
        <v>0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512256</v>
      </c>
      <c r="AH22" s="49">
        <f t="shared" si="9"/>
        <v>1202</v>
      </c>
      <c r="AI22" s="50">
        <f t="shared" si="2"/>
        <v>190.8542394410924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11378030</v>
      </c>
      <c r="AQ22" s="112">
        <f t="shared" si="3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4"/>
        <v>57.04225352112676</v>
      </c>
      <c r="H23" s="42" t="s">
        <v>88</v>
      </c>
      <c r="I23" s="42">
        <f t="shared" si="5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132</v>
      </c>
      <c r="P23" s="108">
        <v>138</v>
      </c>
      <c r="Q23" s="108">
        <v>22183648</v>
      </c>
      <c r="R23" s="46">
        <f t="shared" si="6"/>
        <v>6362</v>
      </c>
      <c r="S23" s="47">
        <f t="shared" si="7"/>
        <v>152.68799999999999</v>
      </c>
      <c r="T23" s="47">
        <f t="shared" si="8"/>
        <v>6.3620000000000001</v>
      </c>
      <c r="U23" s="109">
        <v>5.9</v>
      </c>
      <c r="V23" s="109">
        <f t="shared" si="1"/>
        <v>5.9</v>
      </c>
      <c r="W23" s="110" t="s">
        <v>137</v>
      </c>
      <c r="X23" s="112">
        <v>1037</v>
      </c>
      <c r="Y23" s="112">
        <v>0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513498</v>
      </c>
      <c r="AH23" s="49">
        <f t="shared" si="9"/>
        <v>1242</v>
      </c>
      <c r="AI23" s="50">
        <f t="shared" si="2"/>
        <v>195.22162841873623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11378030</v>
      </c>
      <c r="AQ23" s="112">
        <f t="shared" si="3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4"/>
        <v>57.04225352112676</v>
      </c>
      <c r="H24" s="42" t="s">
        <v>88</v>
      </c>
      <c r="I24" s="42">
        <f t="shared" si="5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132</v>
      </c>
      <c r="P24" s="108">
        <v>134</v>
      </c>
      <c r="Q24" s="108">
        <v>22189595</v>
      </c>
      <c r="R24" s="46">
        <f t="shared" si="6"/>
        <v>5947</v>
      </c>
      <c r="S24" s="47">
        <f t="shared" si="7"/>
        <v>142.72800000000001</v>
      </c>
      <c r="T24" s="47">
        <f t="shared" si="8"/>
        <v>5.9470000000000001</v>
      </c>
      <c r="U24" s="109">
        <v>5.5</v>
      </c>
      <c r="V24" s="109">
        <f t="shared" si="1"/>
        <v>5.5</v>
      </c>
      <c r="W24" s="110" t="s">
        <v>137</v>
      </c>
      <c r="X24" s="112">
        <v>1035</v>
      </c>
      <c r="Y24" s="112">
        <v>0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514664</v>
      </c>
      <c r="AH24" s="49">
        <f>IF(ISBLANK(AG24),"-",AG24-AG23)</f>
        <v>1166</v>
      </c>
      <c r="AI24" s="50">
        <f t="shared" si="2"/>
        <v>196.06524297965362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11378030</v>
      </c>
      <c r="AQ24" s="112">
        <f t="shared" si="3"/>
        <v>0</v>
      </c>
      <c r="AR24" s="53">
        <v>1.19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4"/>
        <v>57.04225352112676</v>
      </c>
      <c r="H25" s="42" t="s">
        <v>88</v>
      </c>
      <c r="I25" s="42">
        <f t="shared" si="5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133</v>
      </c>
      <c r="P25" s="108">
        <v>136</v>
      </c>
      <c r="Q25" s="108">
        <v>22195670</v>
      </c>
      <c r="R25" s="46">
        <f t="shared" si="6"/>
        <v>6075</v>
      </c>
      <c r="S25" s="47">
        <f t="shared" si="7"/>
        <v>145.80000000000001</v>
      </c>
      <c r="T25" s="47">
        <f t="shared" si="8"/>
        <v>6.0750000000000002</v>
      </c>
      <c r="U25" s="109">
        <v>5.0999999999999996</v>
      </c>
      <c r="V25" s="109">
        <f t="shared" si="1"/>
        <v>5.0999999999999996</v>
      </c>
      <c r="W25" s="110" t="s">
        <v>137</v>
      </c>
      <c r="X25" s="112">
        <v>1025</v>
      </c>
      <c r="Y25" s="112">
        <v>0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515837</v>
      </c>
      <c r="AH25" s="49">
        <f t="shared" si="9"/>
        <v>1173</v>
      </c>
      <c r="AI25" s="50">
        <f t="shared" si="2"/>
        <v>193.0864197530864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11378030</v>
      </c>
      <c r="AQ25" s="112">
        <f t="shared" si="3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4"/>
        <v>57.04225352112676</v>
      </c>
      <c r="H26" s="42" t="s">
        <v>88</v>
      </c>
      <c r="I26" s="42">
        <f t="shared" si="5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132</v>
      </c>
      <c r="P26" s="108">
        <v>140</v>
      </c>
      <c r="Q26" s="108">
        <v>22201743</v>
      </c>
      <c r="R26" s="46">
        <f t="shared" si="6"/>
        <v>6073</v>
      </c>
      <c r="S26" s="47">
        <f t="shared" si="7"/>
        <v>145.75200000000001</v>
      </c>
      <c r="T26" s="47">
        <f t="shared" si="8"/>
        <v>6.0730000000000004</v>
      </c>
      <c r="U26" s="109">
        <v>4.8</v>
      </c>
      <c r="V26" s="109">
        <f t="shared" si="1"/>
        <v>4.8</v>
      </c>
      <c r="W26" s="110" t="s">
        <v>137</v>
      </c>
      <c r="X26" s="112">
        <v>1015</v>
      </c>
      <c r="Y26" s="112">
        <v>0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517019</v>
      </c>
      <c r="AH26" s="49">
        <f t="shared" si="9"/>
        <v>1182</v>
      </c>
      <c r="AI26" s="50">
        <f t="shared" si="2"/>
        <v>194.63197760579612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11378030</v>
      </c>
      <c r="AQ26" s="112">
        <f t="shared" si="3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4"/>
        <v>57.04225352112676</v>
      </c>
      <c r="H27" s="42" t="s">
        <v>88</v>
      </c>
      <c r="I27" s="42">
        <f t="shared" si="5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132</v>
      </c>
      <c r="P27" s="108">
        <v>136</v>
      </c>
      <c r="Q27" s="108">
        <v>22207454</v>
      </c>
      <c r="R27" s="46">
        <f t="shared" si="6"/>
        <v>5711</v>
      </c>
      <c r="S27" s="47">
        <f t="shared" si="7"/>
        <v>137.06399999999999</v>
      </c>
      <c r="T27" s="47">
        <f t="shared" si="8"/>
        <v>5.7110000000000003</v>
      </c>
      <c r="U27" s="109">
        <v>4.5999999999999996</v>
      </c>
      <c r="V27" s="109">
        <f t="shared" si="1"/>
        <v>4.5999999999999996</v>
      </c>
      <c r="W27" s="110" t="s">
        <v>137</v>
      </c>
      <c r="X27" s="112">
        <v>1015</v>
      </c>
      <c r="Y27" s="112">
        <v>0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518175</v>
      </c>
      <c r="AH27" s="49">
        <f t="shared" si="9"/>
        <v>1156</v>
      </c>
      <c r="AI27" s="50">
        <f t="shared" si="2"/>
        <v>202.41638942391873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11378030</v>
      </c>
      <c r="AQ27" s="112">
        <f t="shared" si="3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4"/>
        <v>54.929577464788736</v>
      </c>
      <c r="H28" s="42" t="s">
        <v>88</v>
      </c>
      <c r="I28" s="42">
        <f t="shared" si="5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131</v>
      </c>
      <c r="P28" s="108">
        <v>131</v>
      </c>
      <c r="Q28" s="108">
        <v>22213242</v>
      </c>
      <c r="R28" s="46">
        <f t="shared" si="6"/>
        <v>5788</v>
      </c>
      <c r="S28" s="47">
        <f t="shared" si="7"/>
        <v>138.91200000000001</v>
      </c>
      <c r="T28" s="47">
        <f t="shared" si="8"/>
        <v>5.7880000000000003</v>
      </c>
      <c r="U28" s="109">
        <v>4.3</v>
      </c>
      <c r="V28" s="109">
        <f t="shared" si="1"/>
        <v>4.3</v>
      </c>
      <c r="W28" s="110" t="s">
        <v>137</v>
      </c>
      <c r="X28" s="112">
        <v>1015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519340</v>
      </c>
      <c r="AH28" s="49">
        <f t="shared" si="9"/>
        <v>1165</v>
      </c>
      <c r="AI28" s="50">
        <f t="shared" si="2"/>
        <v>201.27850725639252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11378030</v>
      </c>
      <c r="AQ28" s="112">
        <f t="shared" si="3"/>
        <v>0</v>
      </c>
      <c r="AR28" s="53">
        <v>1.21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4"/>
        <v>54.929577464788736</v>
      </c>
      <c r="H29" s="42" t="s">
        <v>88</v>
      </c>
      <c r="I29" s="42">
        <f t="shared" si="5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130</v>
      </c>
      <c r="P29" s="108">
        <v>128</v>
      </c>
      <c r="Q29" s="108">
        <v>22219012</v>
      </c>
      <c r="R29" s="46">
        <f t="shared" si="6"/>
        <v>5770</v>
      </c>
      <c r="S29" s="47">
        <f t="shared" si="7"/>
        <v>138.47999999999999</v>
      </c>
      <c r="T29" s="47">
        <f t="shared" si="8"/>
        <v>5.77</v>
      </c>
      <c r="U29" s="109">
        <v>4</v>
      </c>
      <c r="V29" s="109">
        <f t="shared" si="1"/>
        <v>4</v>
      </c>
      <c r="W29" s="110" t="s">
        <v>137</v>
      </c>
      <c r="X29" s="112">
        <v>1015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520507</v>
      </c>
      <c r="AH29" s="49">
        <f t="shared" si="9"/>
        <v>1167</v>
      </c>
      <c r="AI29" s="50">
        <f t="shared" si="2"/>
        <v>202.25303292894282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11378030</v>
      </c>
      <c r="AQ29" s="112">
        <f t="shared" si="3"/>
        <v>0</v>
      </c>
      <c r="AR29" s="51"/>
      <c r="AS29" s="52" t="s">
        <v>113</v>
      </c>
      <c r="AY29" s="98"/>
    </row>
    <row r="30" spans="1:51" x14ac:dyDescent="0.25">
      <c r="A30" s="95" t="s">
        <v>226</v>
      </c>
      <c r="B30" s="40">
        <v>2.7916666666666701</v>
      </c>
      <c r="C30" s="40">
        <v>0.83333333333333703</v>
      </c>
      <c r="D30" s="107">
        <v>5</v>
      </c>
      <c r="E30" s="41">
        <f t="shared" si="0"/>
        <v>3.5211267605633805</v>
      </c>
      <c r="F30" s="154">
        <v>76</v>
      </c>
      <c r="G30" s="41">
        <f t="shared" si="4"/>
        <v>53.521126760563384</v>
      </c>
      <c r="H30" s="42" t="s">
        <v>88</v>
      </c>
      <c r="I30" s="42">
        <f t="shared" si="5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129</v>
      </c>
      <c r="P30" s="108">
        <v>129</v>
      </c>
      <c r="Q30" s="108">
        <v>22224630</v>
      </c>
      <c r="R30" s="46">
        <f t="shared" si="6"/>
        <v>5618</v>
      </c>
      <c r="S30" s="47">
        <f t="shared" si="7"/>
        <v>134.83199999999999</v>
      </c>
      <c r="T30" s="47">
        <f t="shared" si="8"/>
        <v>5.6180000000000003</v>
      </c>
      <c r="U30" s="109">
        <v>3.7</v>
      </c>
      <c r="V30" s="109">
        <f t="shared" si="1"/>
        <v>3.7</v>
      </c>
      <c r="W30" s="110" t="s">
        <v>137</v>
      </c>
      <c r="X30" s="112">
        <v>1015</v>
      </c>
      <c r="Y30" s="112">
        <v>0</v>
      </c>
      <c r="Z30" s="112">
        <v>1166</v>
      </c>
      <c r="AA30" s="112">
        <v>1185</v>
      </c>
      <c r="AB30" s="112">
        <v>1167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521653</v>
      </c>
      <c r="AH30" s="49">
        <f t="shared" si="9"/>
        <v>1146</v>
      </c>
      <c r="AI30" s="50">
        <f t="shared" si="2"/>
        <v>203.9871840512638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11378030</v>
      </c>
      <c r="AQ30" s="112">
        <f t="shared" si="3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5</v>
      </c>
      <c r="E31" s="41">
        <f t="shared" si="0"/>
        <v>3.5211267605633805</v>
      </c>
      <c r="F31" s="151">
        <v>83</v>
      </c>
      <c r="G31" s="41">
        <f t="shared" si="4"/>
        <v>58.450704225352112</v>
      </c>
      <c r="H31" s="42" t="s">
        <v>88</v>
      </c>
      <c r="I31" s="42">
        <f t="shared" si="5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129</v>
      </c>
      <c r="P31" s="108">
        <v>131</v>
      </c>
      <c r="Q31" s="108">
        <v>22230153</v>
      </c>
      <c r="R31" s="46">
        <f t="shared" si="6"/>
        <v>5523</v>
      </c>
      <c r="S31" s="47">
        <f t="shared" si="7"/>
        <v>132.55199999999999</v>
      </c>
      <c r="T31" s="47">
        <f t="shared" si="8"/>
        <v>5.5229999999999997</v>
      </c>
      <c r="U31" s="109">
        <v>3.6</v>
      </c>
      <c r="V31" s="109">
        <f t="shared" si="1"/>
        <v>3.6</v>
      </c>
      <c r="W31" s="110" t="s">
        <v>137</v>
      </c>
      <c r="X31" s="112">
        <v>1025</v>
      </c>
      <c r="Y31" s="112">
        <v>0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522782</v>
      </c>
      <c r="AH31" s="49">
        <f t="shared" si="9"/>
        <v>1129</v>
      </c>
      <c r="AI31" s="50">
        <f t="shared" si="2"/>
        <v>204.41788882853524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11378030</v>
      </c>
      <c r="AQ31" s="112">
        <f t="shared" si="3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4"/>
        <v>58.450704225352112</v>
      </c>
      <c r="H32" s="42" t="s">
        <v>88</v>
      </c>
      <c r="I32" s="42">
        <f t="shared" si="5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126</v>
      </c>
      <c r="P32" s="108">
        <v>132</v>
      </c>
      <c r="Q32" s="108">
        <v>22235637</v>
      </c>
      <c r="R32" s="46">
        <f t="shared" si="6"/>
        <v>5484</v>
      </c>
      <c r="S32" s="47">
        <f t="shared" si="7"/>
        <v>131.61600000000001</v>
      </c>
      <c r="T32" s="47">
        <f t="shared" si="8"/>
        <v>5.484</v>
      </c>
      <c r="U32" s="109">
        <v>3.4</v>
      </c>
      <c r="V32" s="109">
        <f t="shared" si="1"/>
        <v>3.4</v>
      </c>
      <c r="W32" s="110" t="s">
        <v>137</v>
      </c>
      <c r="X32" s="112">
        <v>1024</v>
      </c>
      <c r="Y32" s="112">
        <v>0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523922</v>
      </c>
      <c r="AH32" s="49">
        <f t="shared" si="9"/>
        <v>1140</v>
      </c>
      <c r="AI32" s="50">
        <f t="shared" si="2"/>
        <v>207.87746170678338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11378030</v>
      </c>
      <c r="AQ32" s="112">
        <f t="shared" si="3"/>
        <v>0</v>
      </c>
      <c r="AR32" s="53">
        <v>1.25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4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129</v>
      </c>
      <c r="P33" s="108">
        <v>120</v>
      </c>
      <c r="Q33" s="108">
        <v>22240796</v>
      </c>
      <c r="R33" s="46">
        <f t="shared" si="6"/>
        <v>5159</v>
      </c>
      <c r="S33" s="47">
        <f t="shared" si="7"/>
        <v>123.816</v>
      </c>
      <c r="T33" s="47">
        <f t="shared" si="8"/>
        <v>5.1589999999999998</v>
      </c>
      <c r="U33" s="109">
        <v>3.6</v>
      </c>
      <c r="V33" s="109">
        <f t="shared" si="1"/>
        <v>3.6</v>
      </c>
      <c r="W33" s="110" t="s">
        <v>129</v>
      </c>
      <c r="X33" s="112">
        <v>0</v>
      </c>
      <c r="Y33" s="112">
        <v>0</v>
      </c>
      <c r="Z33" s="112">
        <v>1166</v>
      </c>
      <c r="AA33" s="112">
        <v>1185</v>
      </c>
      <c r="AB33" s="112">
        <v>1167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524984</v>
      </c>
      <c r="AH33" s="49">
        <f t="shared" si="9"/>
        <v>1062</v>
      </c>
      <c r="AI33" s="50">
        <f t="shared" si="2"/>
        <v>205.85384764489243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11378213</v>
      </c>
      <c r="AQ33" s="112">
        <f t="shared" si="3"/>
        <v>183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4"/>
        <v>58.450704225352112</v>
      </c>
      <c r="H34" s="42" t="s">
        <v>88</v>
      </c>
      <c r="I34" s="42">
        <f t="shared" si="5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136</v>
      </c>
      <c r="P34" s="108">
        <v>117</v>
      </c>
      <c r="Q34" s="108">
        <v>22245605</v>
      </c>
      <c r="R34" s="46">
        <f t="shared" si="6"/>
        <v>4809</v>
      </c>
      <c r="S34" s="47">
        <f t="shared" si="7"/>
        <v>115.416</v>
      </c>
      <c r="T34" s="47">
        <f t="shared" si="8"/>
        <v>4.8090000000000002</v>
      </c>
      <c r="U34" s="109">
        <v>4.3</v>
      </c>
      <c r="V34" s="109">
        <f t="shared" si="1"/>
        <v>4.3</v>
      </c>
      <c r="W34" s="110" t="s">
        <v>129</v>
      </c>
      <c r="X34" s="112">
        <v>0</v>
      </c>
      <c r="Y34" s="112">
        <v>0</v>
      </c>
      <c r="Z34" s="112">
        <v>1167</v>
      </c>
      <c r="AA34" s="112">
        <v>1185</v>
      </c>
      <c r="AB34" s="112">
        <v>1167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526000</v>
      </c>
      <c r="AH34" s="49">
        <f t="shared" si="9"/>
        <v>1016</v>
      </c>
      <c r="AI34" s="50">
        <f t="shared" si="2"/>
        <v>211.2705344146392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11378819</v>
      </c>
      <c r="AQ34" s="112">
        <f t="shared" si="3"/>
        <v>606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133931</v>
      </c>
      <c r="S35" s="65">
        <f>AVERAGE(S11:S34)</f>
        <v>133.93100000000001</v>
      </c>
      <c r="T35" s="65">
        <f>SUM(T11:T34)</f>
        <v>133.93099999999998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26790</v>
      </c>
      <c r="AH35" s="67">
        <f>SUM(AH11:AH34)</f>
        <v>26790</v>
      </c>
      <c r="AI35" s="68">
        <f>$AH$35/$T35</f>
        <v>200.02837281883959</v>
      </c>
      <c r="AJ35" s="89"/>
      <c r="AK35" s="89"/>
      <c r="AL35" s="89"/>
      <c r="AM35" s="89"/>
      <c r="AN35" s="89"/>
      <c r="AO35" s="69"/>
      <c r="AP35" s="70">
        <f>AP34-AP10</f>
        <v>3807</v>
      </c>
      <c r="AQ35" s="71">
        <f>SUM(AQ11:AQ34)</f>
        <v>3807</v>
      </c>
      <c r="AR35" s="72">
        <f>AVERAGE(AR11:AR34)</f>
        <v>1.1783333333333332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243"/>
      <c r="D41" s="243"/>
      <c r="E41" s="243"/>
      <c r="F41" s="243"/>
      <c r="G41" s="243"/>
      <c r="H41" s="243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50"/>
      <c r="T41" s="150"/>
      <c r="U41" s="150"/>
      <c r="V41" s="150"/>
      <c r="W41" s="244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73"/>
      <c r="AW41" s="73"/>
      <c r="AY41" s="98"/>
    </row>
    <row r="42" spans="2:51" x14ac:dyDescent="0.25">
      <c r="B42" s="148" t="s">
        <v>133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84"/>
      <c r="T42" s="84"/>
      <c r="U42" s="84"/>
      <c r="V42" s="8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97"/>
      <c r="AP42" s="97"/>
      <c r="AQ42" s="97"/>
      <c r="AR42" s="99"/>
      <c r="AV42" s="73"/>
      <c r="AW42" s="73"/>
      <c r="AY42" s="98"/>
    </row>
    <row r="43" spans="2:51" x14ac:dyDescent="0.25">
      <c r="B43" s="146" t="s">
        <v>134</v>
      </c>
      <c r="C43" s="103"/>
      <c r="D43" s="103"/>
      <c r="E43" s="103"/>
      <c r="F43" s="239"/>
      <c r="G43" s="239"/>
      <c r="H43" s="239"/>
      <c r="I43" s="103"/>
      <c r="J43" s="103"/>
      <c r="K43" s="103"/>
      <c r="L43" s="239"/>
      <c r="M43" s="239"/>
      <c r="N43" s="239"/>
      <c r="O43" s="103"/>
      <c r="P43" s="103"/>
      <c r="Q43" s="103"/>
      <c r="R43" s="103"/>
      <c r="S43" s="239"/>
      <c r="T43" s="239"/>
      <c r="U43" s="239"/>
      <c r="V43" s="84"/>
      <c r="W43" s="99"/>
      <c r="X43" s="99"/>
      <c r="Y43" s="99"/>
      <c r="Z43" s="99"/>
      <c r="AA43" s="99"/>
      <c r="AB43" s="99"/>
      <c r="AC43" s="99"/>
      <c r="AD43" s="99"/>
      <c r="AE43" s="99"/>
      <c r="AM43" s="20"/>
      <c r="AN43" s="97"/>
      <c r="AO43" s="97"/>
      <c r="AP43" s="97"/>
      <c r="AQ43" s="97"/>
      <c r="AR43" s="99"/>
      <c r="AV43" s="127"/>
      <c r="AW43" s="127"/>
      <c r="AY43" s="98"/>
    </row>
    <row r="44" spans="2:51" x14ac:dyDescent="0.25">
      <c r="B44" s="82" t="s">
        <v>204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1"/>
      <c r="D45" s="122"/>
      <c r="E45" s="121"/>
      <c r="F45" s="121"/>
      <c r="G45" s="121"/>
      <c r="H45" s="121"/>
      <c r="I45" s="121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4" t="s">
        <v>170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140</v>
      </c>
      <c r="C47" s="121"/>
      <c r="D47" s="122"/>
      <c r="E47" s="121"/>
      <c r="F47" s="121"/>
      <c r="G47" s="121"/>
      <c r="H47" s="121"/>
      <c r="I47" s="121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4"/>
      <c r="U47" s="124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232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144"/>
      <c r="D50" s="200"/>
      <c r="E50" s="144"/>
      <c r="F50" s="144"/>
      <c r="G50" s="106"/>
      <c r="H50" s="106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143</v>
      </c>
      <c r="C51" s="144"/>
      <c r="D51" s="200"/>
      <c r="E51" s="144"/>
      <c r="F51" s="144"/>
      <c r="G51" s="106"/>
      <c r="H51" s="106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144</v>
      </c>
      <c r="C52" s="228"/>
      <c r="D52" s="229"/>
      <c r="E52" s="228"/>
      <c r="F52" s="228"/>
      <c r="G52" s="230"/>
      <c r="H52" s="230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A53" s="99"/>
      <c r="B53" s="144" t="s">
        <v>145</v>
      </c>
      <c r="C53" s="228"/>
      <c r="D53" s="228"/>
      <c r="E53" s="230"/>
      <c r="F53" s="144"/>
      <c r="G53" s="106"/>
      <c r="H53" s="106"/>
      <c r="I53" s="102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17"/>
      <c r="U53" s="119"/>
      <c r="V53" s="79"/>
      <c r="AS53" s="95"/>
      <c r="AT53" s="95"/>
      <c r="AU53" s="95"/>
      <c r="AV53" s="95"/>
      <c r="AW53" s="95"/>
      <c r="AX53" s="95"/>
      <c r="AY53" s="95"/>
    </row>
    <row r="54" spans="1:51" x14ac:dyDescent="0.25">
      <c r="A54" s="99"/>
      <c r="B54" s="146" t="s">
        <v>146</v>
      </c>
      <c r="C54" s="228"/>
      <c r="D54" s="229"/>
      <c r="E54" s="144"/>
      <c r="F54" s="144"/>
      <c r="G54" s="106"/>
      <c r="H54" s="102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 t="s">
        <v>147</v>
      </c>
      <c r="C55" s="228"/>
      <c r="D55" s="229"/>
      <c r="E55" s="145"/>
      <c r="F55" s="145"/>
      <c r="G55" s="102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228"/>
      <c r="C56" s="228"/>
      <c r="D56" s="229"/>
      <c r="E56" s="145"/>
      <c r="F56" s="145"/>
      <c r="G56" s="102"/>
      <c r="H56" s="228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228"/>
      <c r="C57" s="228"/>
      <c r="D57" s="229"/>
      <c r="E57" s="228"/>
      <c r="F57" s="118"/>
      <c r="G57" s="230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228"/>
      <c r="C58" s="228"/>
      <c r="D58" s="229"/>
      <c r="E58" s="228"/>
      <c r="F58" s="228"/>
      <c r="G58" s="102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60"/>
      <c r="C59" s="145"/>
      <c r="D59" s="114"/>
      <c r="E59" s="145"/>
      <c r="F59" s="145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46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6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17"/>
      <c r="U66" s="11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A67" s="99"/>
      <c r="B67" s="145"/>
      <c r="C67" s="145"/>
      <c r="D67" s="114"/>
      <c r="E67" s="145"/>
      <c r="F67" s="145"/>
      <c r="G67" s="102"/>
      <c r="H67" s="102"/>
      <c r="I67" s="102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5"/>
      <c r="U67" s="79"/>
      <c r="V67" s="79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Q74" s="97"/>
      <c r="R74" s="97"/>
      <c r="S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97"/>
      <c r="Q76" s="97"/>
      <c r="R76" s="97"/>
      <c r="S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Q77" s="97"/>
      <c r="R77" s="97"/>
      <c r="S77" s="97"/>
      <c r="T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Q78" s="97"/>
      <c r="R78" s="97"/>
      <c r="S78" s="97"/>
      <c r="T78" s="97"/>
      <c r="U78" s="97"/>
      <c r="AS78" s="95"/>
      <c r="AT78" s="95"/>
      <c r="AU78" s="95"/>
      <c r="AV78" s="95"/>
      <c r="AW78" s="95"/>
      <c r="AX78" s="95"/>
      <c r="AY78" s="95"/>
    </row>
    <row r="79" spans="1:51" x14ac:dyDescent="0.25">
      <c r="O79" s="12"/>
      <c r="P79" s="97"/>
      <c r="T79" s="97"/>
      <c r="U79" s="97"/>
      <c r="AS79" s="95"/>
      <c r="AT79" s="95"/>
      <c r="AU79" s="95"/>
      <c r="AV79" s="95"/>
      <c r="AW79" s="95"/>
      <c r="AX79" s="95"/>
      <c r="AY79" s="95"/>
    </row>
    <row r="91" spans="45:51" x14ac:dyDescent="0.25">
      <c r="AS91" s="95"/>
      <c r="AT91" s="95"/>
      <c r="AU91" s="95"/>
      <c r="AV91" s="95"/>
      <c r="AW91" s="95"/>
      <c r="AX91" s="95"/>
      <c r="AY91" s="95"/>
    </row>
  </sheetData>
  <protectedRanges>
    <protectedRange sqref="S53:T67" name="Range2_12_5_1_1"/>
    <protectedRange sqref="L10 AD8 AF8 AJ8:AR8 AF10 L24:N31 N32:N34 R11:T34 AC11:AF34 G11:G34 N10:N23 E11:E34" name="Range1_16_3_1_1"/>
    <protectedRange sqref="L16:M23" name="Range1_1_1_1_10_1_1_1"/>
    <protectedRange sqref="L32:M34" name="Range1_1_10_1_1_1"/>
    <protectedRange sqref="K16:K34 I16:J24 I25:I34 J25 I11:I15 K11:L15" name="Range1_1_2_1_10_2_1_1"/>
    <protectedRange sqref="M11:M15" name="Range1_2_1_2_1_10_1_1_1"/>
    <protectedRange sqref="AS16:AS34" name="Range1_1_1_1"/>
    <protectedRange sqref="H11:H34" name="Range1_1_1_1_1_1_1"/>
    <protectedRange sqref="Z44:Z52" name="Range2_2_1_10_1_1_1_2"/>
    <protectedRange sqref="N53:R67" name="Range2_12_1_6_1_1"/>
    <protectedRange sqref="L53:M67" name="Range2_2_12_1_7_1_1"/>
    <protectedRange sqref="AS11:AS15" name="Range1_4_1_1_1_1"/>
    <protectedRange sqref="J26:J34 J11:J15" name="Range1_1_2_1_10_1_1_1_1"/>
    <protectedRange sqref="F43 L43 S38:S43" name="Range2_12_3_1_1_1_1"/>
    <protectedRange sqref="D38:H38 I43:K43 C43:E43 O43:R43 N38:R42" name="Range2_12_1_3_1_1_1_1"/>
    <protectedRange sqref="I38:M38 E39:M42" name="Range2_2_12_1_6_1_1_1_1"/>
    <protectedRange sqref="D39:D42" name="Range2_1_1_1_1_11_1_1_1_1_1_1"/>
    <protectedRange sqref="C39:C42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3:K67" name="Range2_2_12_1_4_1_1_1_1_1_1_1_1_1_1_1_1_1_1_1"/>
    <protectedRange sqref="I53:I67" name="Range2_2_12_1_7_1_1_2_2_1_2"/>
    <protectedRange sqref="F53:H53 F58:H67 H54:H55 H57 F54:G56" name="Range2_2_12_1_3_1_2_1_1_1_1_2_1_1_1_1_1_1_1_1_1_1_1"/>
    <protectedRange sqref="E58:E67 E54:E56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8:U48 F49:G52 H56 G57 D53:E53" name="Range2_12_5_1_1_1_2_2_1_1_1_1_1_1_1_1_1_1_1_2_1_1_1_2_1_1_1_1_1_1_1_1_1_1_1_1_1_1_1_1_2_1_1_1_1_1_1_1_1_1_2_1_1_3_1_1_1_3_1_1_1_1_1_1_1_1_1_1_1_1_1_1_1_1_1_1_1_1_1_1_2_1_1_1_1_1_1_1_1_1_1_1_2_2_1_2_1_1_1_1_1_1_1_1_1_1_1_1_1"/>
    <protectedRange sqref="S44:T47" name="Range2_12_5_1_1_2_1_1_1_2_1_1_1_1_1_1_1_1_1_1_1_1_1"/>
    <protectedRange sqref="N44:R47" name="Range2_12_1_6_1_1_2_1_1_1_2_1_1_1_1_1_1_1_1_1_1_1_1_1"/>
    <protectedRange sqref="L44:M47" name="Range2_2_12_1_7_1_1_3_1_1_1_2_1_1_1_1_1_1_1_1_1_1_1_1_1"/>
    <protectedRange sqref="J44:K47" name="Range2_2_12_1_4_1_1_1_1_1_1_1_1_1_1_1_1_1_1_1_2_1_1_1_2_1_1_1_1_1_1_1_1_1_1_1_1_1"/>
    <protectedRange sqref="I44:I47" name="Range2_2_12_1_7_1_1_2_2_1_2_2_1_1_1_2_1_1_1_1_1_1_1_1_1_1_1_1_1"/>
    <protectedRange sqref="G44:H47" name="Range2_2_12_1_3_1_2_1_1_1_1_2_1_1_1_1_1_1_1_1_1_1_1_2_1_1_1_2_1_1_1_1_1_1_1_1_1_1_1_1_1"/>
    <protectedRange sqref="F44:F47" name="Range2_2_12_1_3_1_2_1_1_1_1_2_1_1_1_1_1_1_1_1_1_1_1_2_2_1_1_2_1_1_1_1_1_1_1_1_1_1_1_1_1"/>
    <protectedRange sqref="E44:E4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AG10" name="Range1_16_3_1_1_1_1_1_3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5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76" priority="1" operator="containsText" text="N/A">
      <formula>NOT(ISERROR(SEARCH("N/A",X11)))</formula>
    </cfRule>
    <cfRule type="cellIs" dxfId="175" priority="15" operator="equal">
      <formula>0</formula>
    </cfRule>
  </conditionalFormatting>
  <conditionalFormatting sqref="X11:AE34">
    <cfRule type="cellIs" dxfId="174" priority="14" operator="greaterThanOrEqual">
      <formula>1185</formula>
    </cfRule>
  </conditionalFormatting>
  <conditionalFormatting sqref="X11:AE34">
    <cfRule type="cellIs" dxfId="173" priority="13" operator="between">
      <formula>0.1</formula>
      <formula>1184</formula>
    </cfRule>
  </conditionalFormatting>
  <conditionalFormatting sqref="X8 AJ11:AQ34">
    <cfRule type="cellIs" dxfId="172" priority="12" operator="equal">
      <formula>0</formula>
    </cfRule>
  </conditionalFormatting>
  <conditionalFormatting sqref="X8 AJ11:AQ34">
    <cfRule type="cellIs" dxfId="171" priority="11" operator="greaterThan">
      <formula>1179</formula>
    </cfRule>
  </conditionalFormatting>
  <conditionalFormatting sqref="X8 AJ11:AQ34">
    <cfRule type="cellIs" dxfId="170" priority="10" operator="greaterThan">
      <formula>99</formula>
    </cfRule>
  </conditionalFormatting>
  <conditionalFormatting sqref="X8 AJ11:AQ34">
    <cfRule type="cellIs" dxfId="169" priority="9" operator="greaterThan">
      <formula>0.99</formula>
    </cfRule>
  </conditionalFormatting>
  <conditionalFormatting sqref="AB8">
    <cfRule type="cellIs" dxfId="168" priority="8" operator="equal">
      <formula>0</formula>
    </cfRule>
  </conditionalFormatting>
  <conditionalFormatting sqref="AB8">
    <cfRule type="cellIs" dxfId="167" priority="7" operator="greaterThan">
      <formula>1179</formula>
    </cfRule>
  </conditionalFormatting>
  <conditionalFormatting sqref="AB8">
    <cfRule type="cellIs" dxfId="166" priority="6" operator="greaterThan">
      <formula>99</formula>
    </cfRule>
  </conditionalFormatting>
  <conditionalFormatting sqref="AB8">
    <cfRule type="cellIs" dxfId="165" priority="5" operator="greaterThan">
      <formula>0.99</formula>
    </cfRule>
  </conditionalFormatting>
  <conditionalFormatting sqref="AI11:AI34">
    <cfRule type="cellIs" dxfId="164" priority="4" operator="greaterThan">
      <formula>$AI$8</formula>
    </cfRule>
  </conditionalFormatting>
  <conditionalFormatting sqref="AH11:AH34">
    <cfRule type="cellIs" dxfId="163" priority="2" operator="greaterThan">
      <formula>$AH$8</formula>
    </cfRule>
    <cfRule type="cellIs" dxfId="162" priority="3" operator="greaterThan">
      <formula>$AH$8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1"/>
  <sheetViews>
    <sheetView topLeftCell="AJ2" zoomScale="90" zoomScaleNormal="90" workbookViewId="0">
      <selection activeCell="B48" sqref="B48:B49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125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126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220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46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49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49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42665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26907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47" t="s">
        <v>51</v>
      </c>
      <c r="V9" s="247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45" t="s">
        <v>55</v>
      </c>
      <c r="AG9" s="245" t="s">
        <v>56</v>
      </c>
      <c r="AH9" s="259" t="s">
        <v>57</v>
      </c>
      <c r="AI9" s="274" t="s">
        <v>58</v>
      </c>
      <c r="AJ9" s="247" t="s">
        <v>59</v>
      </c>
      <c r="AK9" s="247" t="s">
        <v>60</v>
      </c>
      <c r="AL9" s="247" t="s">
        <v>61</v>
      </c>
      <c r="AM9" s="247" t="s">
        <v>62</v>
      </c>
      <c r="AN9" s="247" t="s">
        <v>63</v>
      </c>
      <c r="AO9" s="247" t="s">
        <v>64</v>
      </c>
      <c r="AP9" s="247" t="s">
        <v>65</v>
      </c>
      <c r="AQ9" s="276" t="s">
        <v>66</v>
      </c>
      <c r="AR9" s="247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47" t="s">
        <v>72</v>
      </c>
      <c r="C10" s="247" t="s">
        <v>73</v>
      </c>
      <c r="D10" s="247" t="s">
        <v>74</v>
      </c>
      <c r="E10" s="247" t="s">
        <v>75</v>
      </c>
      <c r="F10" s="247" t="s">
        <v>74</v>
      </c>
      <c r="G10" s="247" t="s">
        <v>75</v>
      </c>
      <c r="H10" s="285"/>
      <c r="I10" s="247" t="s">
        <v>75</v>
      </c>
      <c r="J10" s="247" t="s">
        <v>75</v>
      </c>
      <c r="K10" s="247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21'!Q34</f>
        <v>22245605</v>
      </c>
      <c r="R10" s="267"/>
      <c r="S10" s="268"/>
      <c r="T10" s="269"/>
      <c r="U10" s="247" t="s">
        <v>75</v>
      </c>
      <c r="V10" s="247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45"/>
      <c r="AG10" s="116">
        <f>'OCT 21'!AG34</f>
        <v>526000</v>
      </c>
      <c r="AH10" s="259"/>
      <c r="AI10" s="275"/>
      <c r="AJ10" s="247" t="s">
        <v>84</v>
      </c>
      <c r="AK10" s="247" t="s">
        <v>84</v>
      </c>
      <c r="AL10" s="247" t="s">
        <v>84</v>
      </c>
      <c r="AM10" s="247" t="s">
        <v>84</v>
      </c>
      <c r="AN10" s="247" t="s">
        <v>84</v>
      </c>
      <c r="AO10" s="247" t="s">
        <v>84</v>
      </c>
      <c r="AP10" s="116">
        <f>'OCT 21'!AP34</f>
        <v>11378819</v>
      </c>
      <c r="AQ10" s="277"/>
      <c r="AR10" s="248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5</v>
      </c>
      <c r="E11" s="41">
        <f t="shared" ref="E11:E34" si="0">D11/1.42</f>
        <v>3.5211267605633805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134</v>
      </c>
      <c r="P11" s="108">
        <v>114</v>
      </c>
      <c r="Q11" s="108">
        <v>22250349</v>
      </c>
      <c r="R11" s="46">
        <f>IF(ISBLANK(Q11),"-",Q11-Q10)</f>
        <v>4744</v>
      </c>
      <c r="S11" s="47">
        <f>R11*24/1000</f>
        <v>113.85599999999999</v>
      </c>
      <c r="T11" s="47">
        <f>R11/1000</f>
        <v>4.7439999999999998</v>
      </c>
      <c r="U11" s="109">
        <v>5.0999999999999996</v>
      </c>
      <c r="V11" s="109">
        <f t="shared" ref="V11:V34" si="1">U11</f>
        <v>5.0999999999999996</v>
      </c>
      <c r="W11" s="110" t="s">
        <v>129</v>
      </c>
      <c r="X11" s="112">
        <v>0</v>
      </c>
      <c r="Y11" s="112">
        <v>0</v>
      </c>
      <c r="Z11" s="112">
        <v>1146</v>
      </c>
      <c r="AA11" s="112">
        <v>1185</v>
      </c>
      <c r="AB11" s="112">
        <v>1147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526985</v>
      </c>
      <c r="AH11" s="49">
        <f>IF(ISBLANK(AG11),"-",AG11-AG10)</f>
        <v>985</v>
      </c>
      <c r="AI11" s="50">
        <f t="shared" ref="AI11:AI34" si="2">AH11/T11</f>
        <v>207.63069139966274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11379578</v>
      </c>
      <c r="AQ11" s="112">
        <f t="shared" ref="AQ11:AQ34" si="3">AP11-AP10</f>
        <v>759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4">F12/1.42</f>
        <v>58.450704225352112</v>
      </c>
      <c r="H12" s="42" t="s">
        <v>88</v>
      </c>
      <c r="I12" s="42">
        <f t="shared" ref="I12:I34" si="5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128</v>
      </c>
      <c r="P12" s="108">
        <v>106</v>
      </c>
      <c r="Q12" s="108">
        <v>22254796</v>
      </c>
      <c r="R12" s="46">
        <f t="shared" ref="R12:R34" si="6">IF(ISBLANK(Q12),"-",Q12-Q11)</f>
        <v>4447</v>
      </c>
      <c r="S12" s="47">
        <f t="shared" ref="S12:S34" si="7">R12*24/1000</f>
        <v>106.72799999999999</v>
      </c>
      <c r="T12" s="47">
        <f t="shared" ref="T12:T34" si="8">R12/1000</f>
        <v>4.4470000000000001</v>
      </c>
      <c r="U12" s="109">
        <v>6.2</v>
      </c>
      <c r="V12" s="109">
        <f t="shared" si="1"/>
        <v>6.2</v>
      </c>
      <c r="W12" s="110" t="s">
        <v>129</v>
      </c>
      <c r="X12" s="112">
        <v>0</v>
      </c>
      <c r="Y12" s="112">
        <v>0</v>
      </c>
      <c r="Z12" s="112">
        <v>1116</v>
      </c>
      <c r="AA12" s="112">
        <v>1185</v>
      </c>
      <c r="AB12" s="112">
        <v>1116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527922</v>
      </c>
      <c r="AH12" s="49">
        <f>IF(ISBLANK(AG12),"-",AG12-AG11)</f>
        <v>937</v>
      </c>
      <c r="AI12" s="50">
        <f t="shared" si="2"/>
        <v>210.70384528895886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11380468</v>
      </c>
      <c r="AQ12" s="112">
        <f t="shared" si="3"/>
        <v>890</v>
      </c>
      <c r="AR12" s="115">
        <v>1.7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6</v>
      </c>
      <c r="E13" s="41">
        <f t="shared" si="0"/>
        <v>4.2253521126760569</v>
      </c>
      <c r="F13" s="151">
        <v>83</v>
      </c>
      <c r="G13" s="41">
        <f t="shared" si="4"/>
        <v>58.450704225352112</v>
      </c>
      <c r="H13" s="42" t="s">
        <v>88</v>
      </c>
      <c r="I13" s="42">
        <f t="shared" si="5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132</v>
      </c>
      <c r="P13" s="108">
        <v>104</v>
      </c>
      <c r="Q13" s="108">
        <v>22259244</v>
      </c>
      <c r="R13" s="46">
        <f>IF(ISBLANK(Q13),"-",Q13-Q12)</f>
        <v>4448</v>
      </c>
      <c r="S13" s="47">
        <f t="shared" si="7"/>
        <v>106.752</v>
      </c>
      <c r="T13" s="47">
        <f t="shared" si="8"/>
        <v>4.4480000000000004</v>
      </c>
      <c r="U13" s="109">
        <v>7.2</v>
      </c>
      <c r="V13" s="109">
        <f t="shared" si="1"/>
        <v>7.2</v>
      </c>
      <c r="W13" s="110" t="s">
        <v>129</v>
      </c>
      <c r="X13" s="112">
        <v>0</v>
      </c>
      <c r="Y13" s="112">
        <v>0</v>
      </c>
      <c r="Z13" s="112">
        <v>1117</v>
      </c>
      <c r="AA13" s="112">
        <v>1185</v>
      </c>
      <c r="AB13" s="112">
        <v>1117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528860</v>
      </c>
      <c r="AH13" s="49">
        <f>IF(ISBLANK(AG13),"-",AG13-AG12)</f>
        <v>938</v>
      </c>
      <c r="AI13" s="50">
        <f t="shared" si="2"/>
        <v>210.88129496402877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11381308</v>
      </c>
      <c r="AQ13" s="112">
        <f>AP13-AP12</f>
        <v>840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6</v>
      </c>
      <c r="E14" s="41">
        <f t="shared" si="0"/>
        <v>4.2253521126760569</v>
      </c>
      <c r="F14" s="151">
        <v>83</v>
      </c>
      <c r="G14" s="41">
        <f t="shared" si="4"/>
        <v>58.450704225352112</v>
      </c>
      <c r="H14" s="42" t="s">
        <v>88</v>
      </c>
      <c r="I14" s="42">
        <f t="shared" si="5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118</v>
      </c>
      <c r="P14" s="108">
        <v>108</v>
      </c>
      <c r="Q14" s="108">
        <v>22263516</v>
      </c>
      <c r="R14" s="46">
        <f t="shared" si="6"/>
        <v>4272</v>
      </c>
      <c r="S14" s="47">
        <f t="shared" si="7"/>
        <v>102.52800000000001</v>
      </c>
      <c r="T14" s="47">
        <f t="shared" si="8"/>
        <v>4.2720000000000002</v>
      </c>
      <c r="U14" s="109">
        <v>9.1</v>
      </c>
      <c r="V14" s="109">
        <f t="shared" si="1"/>
        <v>9.1</v>
      </c>
      <c r="W14" s="110" t="s">
        <v>129</v>
      </c>
      <c r="X14" s="112">
        <v>0</v>
      </c>
      <c r="Y14" s="112">
        <v>0</v>
      </c>
      <c r="Z14" s="112">
        <v>1117</v>
      </c>
      <c r="AA14" s="112">
        <v>1185</v>
      </c>
      <c r="AB14" s="112">
        <v>1117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529827</v>
      </c>
      <c r="AH14" s="49">
        <f t="shared" ref="AH14:AH34" si="9">IF(ISBLANK(AG14),"-",AG14-AG13)</f>
        <v>967</v>
      </c>
      <c r="AI14" s="50">
        <f t="shared" si="2"/>
        <v>226.3576779026217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11381608</v>
      </c>
      <c r="AQ14" s="112">
        <f t="shared" si="3"/>
        <v>300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220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4"/>
        <v>58.450704225352112</v>
      </c>
      <c r="H15" s="42" t="s">
        <v>88</v>
      </c>
      <c r="I15" s="42">
        <f t="shared" si="5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116</v>
      </c>
      <c r="P15" s="108">
        <v>112</v>
      </c>
      <c r="Q15" s="108">
        <v>22267792</v>
      </c>
      <c r="R15" s="46">
        <f t="shared" si="6"/>
        <v>4276</v>
      </c>
      <c r="S15" s="47">
        <f t="shared" si="7"/>
        <v>102.624</v>
      </c>
      <c r="T15" s="47">
        <f t="shared" si="8"/>
        <v>4.2759999999999998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1097</v>
      </c>
      <c r="AA15" s="112">
        <v>1185</v>
      </c>
      <c r="AB15" s="112">
        <v>1096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530792</v>
      </c>
      <c r="AH15" s="49">
        <f t="shared" si="9"/>
        <v>965</v>
      </c>
      <c r="AI15" s="50">
        <f t="shared" si="2"/>
        <v>225.67820392890553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0.6</v>
      </c>
      <c r="AP15" s="112">
        <v>11381632</v>
      </c>
      <c r="AQ15" s="112">
        <f t="shared" si="3"/>
        <v>24</v>
      </c>
      <c r="AR15" s="51"/>
      <c r="AS15" s="52" t="s">
        <v>113</v>
      </c>
      <c r="AV15" s="39" t="s">
        <v>98</v>
      </c>
      <c r="AW15" s="39" t="s">
        <v>99</v>
      </c>
      <c r="AY15" s="81" t="s">
        <v>223</v>
      </c>
    </row>
    <row r="16" spans="2:51" x14ac:dyDescent="0.25">
      <c r="B16" s="40">
        <v>2.2083333333333299</v>
      </c>
      <c r="C16" s="40">
        <v>0.25</v>
      </c>
      <c r="D16" s="107">
        <v>7</v>
      </c>
      <c r="E16" s="41">
        <f t="shared" si="0"/>
        <v>4.9295774647887329</v>
      </c>
      <c r="F16" s="151">
        <v>83</v>
      </c>
      <c r="G16" s="41">
        <f t="shared" si="4"/>
        <v>58.450704225352112</v>
      </c>
      <c r="H16" s="42" t="s">
        <v>88</v>
      </c>
      <c r="I16" s="42">
        <f t="shared" si="5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137</v>
      </c>
      <c r="P16" s="108">
        <v>126</v>
      </c>
      <c r="Q16" s="108">
        <v>22273282</v>
      </c>
      <c r="R16" s="46">
        <f t="shared" si="6"/>
        <v>5490</v>
      </c>
      <c r="S16" s="47">
        <f t="shared" si="7"/>
        <v>131.76</v>
      </c>
      <c r="T16" s="47">
        <f t="shared" si="8"/>
        <v>5.49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1187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531778</v>
      </c>
      <c r="AH16" s="49">
        <f t="shared" si="9"/>
        <v>986</v>
      </c>
      <c r="AI16" s="50">
        <f t="shared" si="2"/>
        <v>179.59927140255007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11381632</v>
      </c>
      <c r="AQ16" s="112">
        <f t="shared" si="3"/>
        <v>0</v>
      </c>
      <c r="AR16" s="53">
        <v>1.1200000000000001</v>
      </c>
      <c r="AS16" s="52" t="s">
        <v>101</v>
      </c>
      <c r="AV16" s="39" t="s">
        <v>102</v>
      </c>
      <c r="AW16" s="39" t="s">
        <v>103</v>
      </c>
      <c r="AY16" s="81" t="s">
        <v>224</v>
      </c>
    </row>
    <row r="17" spans="1:51" x14ac:dyDescent="0.25">
      <c r="B17" s="40">
        <v>2.25</v>
      </c>
      <c r="C17" s="40">
        <v>0.29166666666666702</v>
      </c>
      <c r="D17" s="107">
        <v>7</v>
      </c>
      <c r="E17" s="41">
        <f t="shared" si="0"/>
        <v>4.9295774647887329</v>
      </c>
      <c r="F17" s="151">
        <v>83</v>
      </c>
      <c r="G17" s="41">
        <f t="shared" si="4"/>
        <v>58.450704225352112</v>
      </c>
      <c r="H17" s="42" t="s">
        <v>88</v>
      </c>
      <c r="I17" s="42">
        <f t="shared" si="5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136</v>
      </c>
      <c r="P17" s="108">
        <v>144</v>
      </c>
      <c r="Q17" s="108">
        <v>22279506</v>
      </c>
      <c r="R17" s="46">
        <f t="shared" si="6"/>
        <v>6224</v>
      </c>
      <c r="S17" s="47">
        <f t="shared" si="7"/>
        <v>149.376</v>
      </c>
      <c r="T17" s="47">
        <f t="shared" si="8"/>
        <v>6.2240000000000002</v>
      </c>
      <c r="U17" s="109">
        <v>9.1999999999999993</v>
      </c>
      <c r="V17" s="109">
        <f t="shared" si="1"/>
        <v>9.1999999999999993</v>
      </c>
      <c r="W17" s="110" t="s">
        <v>137</v>
      </c>
      <c r="X17" s="112">
        <v>0</v>
      </c>
      <c r="Y17" s="112">
        <v>1016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532998</v>
      </c>
      <c r="AH17" s="49">
        <f t="shared" si="9"/>
        <v>1220</v>
      </c>
      <c r="AI17" s="50">
        <f t="shared" si="2"/>
        <v>196.0154241645244</v>
      </c>
      <c r="AJ17" s="96">
        <v>0</v>
      </c>
      <c r="AK17" s="96">
        <v>1</v>
      </c>
      <c r="AL17" s="96">
        <v>1</v>
      </c>
      <c r="AM17" s="96">
        <v>1</v>
      </c>
      <c r="AN17" s="96">
        <v>1</v>
      </c>
      <c r="AO17" s="96">
        <v>0</v>
      </c>
      <c r="AP17" s="112">
        <v>11381632</v>
      </c>
      <c r="AQ17" s="112">
        <f t="shared" si="3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165</v>
      </c>
    </row>
    <row r="18" spans="1:51" ht="15.75" customHeight="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4"/>
        <v>58.450704225352112</v>
      </c>
      <c r="H18" s="42" t="s">
        <v>88</v>
      </c>
      <c r="I18" s="42">
        <f t="shared" si="5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134</v>
      </c>
      <c r="P18" s="108">
        <v>146</v>
      </c>
      <c r="Q18" s="108">
        <v>22285926</v>
      </c>
      <c r="R18" s="46">
        <f t="shared" si="6"/>
        <v>6420</v>
      </c>
      <c r="S18" s="47">
        <f t="shared" si="7"/>
        <v>154.08000000000001</v>
      </c>
      <c r="T18" s="47">
        <f t="shared" si="8"/>
        <v>6.42</v>
      </c>
      <c r="U18" s="109">
        <v>8.5</v>
      </c>
      <c r="V18" s="109">
        <f t="shared" si="1"/>
        <v>8.5</v>
      </c>
      <c r="W18" s="110" t="s">
        <v>137</v>
      </c>
      <c r="X18" s="112">
        <v>0</v>
      </c>
      <c r="Y18" s="112">
        <v>1046</v>
      </c>
      <c r="Z18" s="112">
        <v>1186</v>
      </c>
      <c r="AA18" s="112">
        <v>1185</v>
      </c>
      <c r="AB18" s="112">
        <v>1186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534258</v>
      </c>
      <c r="AH18" s="49">
        <f t="shared" si="9"/>
        <v>1260</v>
      </c>
      <c r="AI18" s="50">
        <f t="shared" si="2"/>
        <v>196.26168224299064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11381632</v>
      </c>
      <c r="AQ18" s="112">
        <f t="shared" si="3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6</v>
      </c>
      <c r="E19" s="41">
        <f t="shared" si="0"/>
        <v>4.2253521126760569</v>
      </c>
      <c r="F19" s="151">
        <v>83</v>
      </c>
      <c r="G19" s="41">
        <f t="shared" si="4"/>
        <v>58.450704225352112</v>
      </c>
      <c r="H19" s="42" t="s">
        <v>88</v>
      </c>
      <c r="I19" s="42">
        <f t="shared" si="5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134</v>
      </c>
      <c r="P19" s="108">
        <v>143</v>
      </c>
      <c r="Q19" s="108">
        <v>22292158</v>
      </c>
      <c r="R19" s="46">
        <f t="shared" si="6"/>
        <v>6232</v>
      </c>
      <c r="S19" s="47">
        <f t="shared" si="7"/>
        <v>149.56800000000001</v>
      </c>
      <c r="T19" s="47">
        <f t="shared" si="8"/>
        <v>6.2320000000000002</v>
      </c>
      <c r="U19" s="109">
        <v>7.9</v>
      </c>
      <c r="V19" s="109">
        <f t="shared" si="1"/>
        <v>7.9</v>
      </c>
      <c r="W19" s="110" t="s">
        <v>137</v>
      </c>
      <c r="X19" s="112">
        <v>0</v>
      </c>
      <c r="Y19" s="112">
        <v>1037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535426</v>
      </c>
      <c r="AH19" s="49">
        <f t="shared" si="9"/>
        <v>1168</v>
      </c>
      <c r="AI19" s="50">
        <f t="shared" si="2"/>
        <v>187.41976893453145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11381632</v>
      </c>
      <c r="AQ19" s="112">
        <f t="shared" si="3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4"/>
        <v>58.450704225352112</v>
      </c>
      <c r="H20" s="42" t="s">
        <v>88</v>
      </c>
      <c r="I20" s="42">
        <f t="shared" si="5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135</v>
      </c>
      <c r="P20" s="108">
        <v>139</v>
      </c>
      <c r="Q20" s="108">
        <v>22298382</v>
      </c>
      <c r="R20" s="46">
        <f t="shared" si="6"/>
        <v>6224</v>
      </c>
      <c r="S20" s="47">
        <f t="shared" si="7"/>
        <v>149.376</v>
      </c>
      <c r="T20" s="47">
        <f t="shared" si="8"/>
        <v>6.2240000000000002</v>
      </c>
      <c r="U20" s="109">
        <v>7.3</v>
      </c>
      <c r="V20" s="109">
        <f t="shared" si="1"/>
        <v>7.3</v>
      </c>
      <c r="W20" s="110" t="s">
        <v>137</v>
      </c>
      <c r="X20" s="112">
        <v>0</v>
      </c>
      <c r="Y20" s="112">
        <v>1036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536630</v>
      </c>
      <c r="AH20" s="49">
        <f t="shared" si="9"/>
        <v>1204</v>
      </c>
      <c r="AI20" s="50">
        <f t="shared" si="2"/>
        <v>193.44473007712082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11381632</v>
      </c>
      <c r="AQ20" s="112">
        <f t="shared" si="3"/>
        <v>0</v>
      </c>
      <c r="AR20" s="53">
        <v>1.18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5</v>
      </c>
      <c r="E21" s="41">
        <f t="shared" si="0"/>
        <v>3.5211267605633805</v>
      </c>
      <c r="F21" s="151">
        <v>83</v>
      </c>
      <c r="G21" s="41">
        <f t="shared" si="4"/>
        <v>58.450704225352112</v>
      </c>
      <c r="H21" s="42" t="s">
        <v>88</v>
      </c>
      <c r="I21" s="42">
        <f t="shared" si="5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128</v>
      </c>
      <c r="P21" s="108">
        <v>145</v>
      </c>
      <c r="Q21" s="108">
        <v>22304508</v>
      </c>
      <c r="R21" s="46">
        <f t="shared" si="6"/>
        <v>6126</v>
      </c>
      <c r="S21" s="47">
        <f t="shared" si="7"/>
        <v>147.024</v>
      </c>
      <c r="T21" s="47">
        <f t="shared" si="8"/>
        <v>6.1260000000000003</v>
      </c>
      <c r="U21" s="109">
        <v>6.6</v>
      </c>
      <c r="V21" s="109">
        <f t="shared" si="1"/>
        <v>6.6</v>
      </c>
      <c r="W21" s="110" t="s">
        <v>137</v>
      </c>
      <c r="X21" s="112">
        <v>0</v>
      </c>
      <c r="Y21" s="112">
        <v>1149</v>
      </c>
      <c r="Z21" s="112">
        <v>1187</v>
      </c>
      <c r="AA21" s="112">
        <v>1185</v>
      </c>
      <c r="AB21" s="112">
        <v>1186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537880</v>
      </c>
      <c r="AH21" s="49">
        <f t="shared" si="9"/>
        <v>1250</v>
      </c>
      <c r="AI21" s="50">
        <f t="shared" si="2"/>
        <v>204.04831864185439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11381632</v>
      </c>
      <c r="AQ21" s="112">
        <f t="shared" si="3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5</v>
      </c>
      <c r="E22" s="41">
        <f t="shared" si="0"/>
        <v>3.5211267605633805</v>
      </c>
      <c r="F22" s="151">
        <v>83</v>
      </c>
      <c r="G22" s="41">
        <f t="shared" si="4"/>
        <v>58.450704225352112</v>
      </c>
      <c r="H22" s="42" t="s">
        <v>88</v>
      </c>
      <c r="I22" s="42">
        <f t="shared" si="5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127</v>
      </c>
      <c r="P22" s="108">
        <v>147</v>
      </c>
      <c r="Q22" s="108">
        <v>22310756</v>
      </c>
      <c r="R22" s="46">
        <f t="shared" si="6"/>
        <v>6248</v>
      </c>
      <c r="S22" s="47">
        <f t="shared" si="7"/>
        <v>149.952</v>
      </c>
      <c r="T22" s="47">
        <f t="shared" si="8"/>
        <v>6.2480000000000002</v>
      </c>
      <c r="U22" s="109">
        <v>5.6</v>
      </c>
      <c r="V22" s="109">
        <f t="shared" si="1"/>
        <v>5.6</v>
      </c>
      <c r="W22" s="110" t="s">
        <v>137</v>
      </c>
      <c r="X22" s="112">
        <v>0</v>
      </c>
      <c r="Y22" s="112">
        <v>1138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539114</v>
      </c>
      <c r="AH22" s="49">
        <f t="shared" si="9"/>
        <v>1234</v>
      </c>
      <c r="AI22" s="50">
        <f t="shared" si="2"/>
        <v>197.50320102432778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11381632</v>
      </c>
      <c r="AQ22" s="112">
        <f t="shared" si="3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4"/>
        <v>57.04225352112676</v>
      </c>
      <c r="H23" s="42" t="s">
        <v>88</v>
      </c>
      <c r="I23" s="42">
        <f t="shared" si="5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133</v>
      </c>
      <c r="P23" s="108">
        <v>136</v>
      </c>
      <c r="Q23" s="108">
        <v>22316814</v>
      </c>
      <c r="R23" s="46">
        <f t="shared" si="6"/>
        <v>6058</v>
      </c>
      <c r="S23" s="47">
        <f t="shared" si="7"/>
        <v>145.392</v>
      </c>
      <c r="T23" s="47">
        <f t="shared" si="8"/>
        <v>6.0579999999999998</v>
      </c>
      <c r="U23" s="109">
        <v>4.8</v>
      </c>
      <c r="V23" s="109">
        <f t="shared" si="1"/>
        <v>4.8</v>
      </c>
      <c r="W23" s="110" t="s">
        <v>137</v>
      </c>
      <c r="X23" s="112">
        <v>0</v>
      </c>
      <c r="Y23" s="112">
        <v>1026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540322</v>
      </c>
      <c r="AH23" s="49">
        <f t="shared" si="9"/>
        <v>1208</v>
      </c>
      <c r="AI23" s="50">
        <f t="shared" si="2"/>
        <v>199.40574447012216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11381632</v>
      </c>
      <c r="AQ23" s="112">
        <f t="shared" si="3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4"/>
        <v>57.04225352112676</v>
      </c>
      <c r="H24" s="42" t="s">
        <v>88</v>
      </c>
      <c r="I24" s="42">
        <f t="shared" si="5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133</v>
      </c>
      <c r="P24" s="108">
        <v>135</v>
      </c>
      <c r="Q24" s="108">
        <v>22322519</v>
      </c>
      <c r="R24" s="46">
        <f t="shared" si="6"/>
        <v>5705</v>
      </c>
      <c r="S24" s="47">
        <f t="shared" si="7"/>
        <v>136.91999999999999</v>
      </c>
      <c r="T24" s="47">
        <f t="shared" si="8"/>
        <v>5.7050000000000001</v>
      </c>
      <c r="U24" s="109">
        <v>4.5</v>
      </c>
      <c r="V24" s="109">
        <f t="shared" si="1"/>
        <v>4.5</v>
      </c>
      <c r="W24" s="110" t="s">
        <v>137</v>
      </c>
      <c r="X24" s="112">
        <v>0</v>
      </c>
      <c r="Y24" s="112">
        <v>1026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541427</v>
      </c>
      <c r="AH24" s="49">
        <f>IF(ISBLANK(AG24),"-",AG24-AG23)</f>
        <v>1105</v>
      </c>
      <c r="AI24" s="50">
        <f t="shared" si="2"/>
        <v>193.68974583698511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11381632</v>
      </c>
      <c r="AQ24" s="112">
        <f t="shared" si="3"/>
        <v>0</v>
      </c>
      <c r="AR24" s="53">
        <v>1.21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4"/>
        <v>57.04225352112676</v>
      </c>
      <c r="H25" s="42" t="s">
        <v>88</v>
      </c>
      <c r="I25" s="42">
        <f t="shared" si="5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135</v>
      </c>
      <c r="P25" s="108">
        <v>139</v>
      </c>
      <c r="Q25" s="108">
        <v>22328324</v>
      </c>
      <c r="R25" s="46">
        <f t="shared" si="6"/>
        <v>5805</v>
      </c>
      <c r="S25" s="47">
        <f t="shared" si="7"/>
        <v>139.32</v>
      </c>
      <c r="T25" s="47">
        <f t="shared" si="8"/>
        <v>5.8049999999999997</v>
      </c>
      <c r="U25" s="109">
        <v>4.0999999999999996</v>
      </c>
      <c r="V25" s="109">
        <f t="shared" si="1"/>
        <v>4.0999999999999996</v>
      </c>
      <c r="W25" s="110" t="s">
        <v>137</v>
      </c>
      <c r="X25" s="112">
        <v>0</v>
      </c>
      <c r="Y25" s="112">
        <v>1015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542593</v>
      </c>
      <c r="AH25" s="49">
        <f t="shared" si="9"/>
        <v>1166</v>
      </c>
      <c r="AI25" s="50">
        <f t="shared" si="2"/>
        <v>200.8613264427218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11381632</v>
      </c>
      <c r="AQ25" s="112">
        <f t="shared" si="3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4"/>
        <v>57.04225352112676</v>
      </c>
      <c r="H26" s="42" t="s">
        <v>88</v>
      </c>
      <c r="I26" s="42">
        <f t="shared" si="5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135</v>
      </c>
      <c r="P26" s="108">
        <v>131</v>
      </c>
      <c r="Q26" s="108">
        <v>22334264</v>
      </c>
      <c r="R26" s="46">
        <f t="shared" si="6"/>
        <v>5940</v>
      </c>
      <c r="S26" s="47">
        <f t="shared" si="7"/>
        <v>142.56</v>
      </c>
      <c r="T26" s="47">
        <f t="shared" si="8"/>
        <v>5.94</v>
      </c>
      <c r="U26" s="109">
        <v>3.7</v>
      </c>
      <c r="V26" s="109">
        <f t="shared" si="1"/>
        <v>3.7</v>
      </c>
      <c r="W26" s="110" t="s">
        <v>137</v>
      </c>
      <c r="X26" s="112">
        <v>0</v>
      </c>
      <c r="Y26" s="112">
        <v>1015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543773</v>
      </c>
      <c r="AH26" s="49">
        <f t="shared" si="9"/>
        <v>1180</v>
      </c>
      <c r="AI26" s="50">
        <f t="shared" si="2"/>
        <v>198.65319865319864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11381632</v>
      </c>
      <c r="AQ26" s="112">
        <f t="shared" si="3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4"/>
        <v>57.04225352112676</v>
      </c>
      <c r="H27" s="42" t="s">
        <v>88</v>
      </c>
      <c r="I27" s="42">
        <f t="shared" si="5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136</v>
      </c>
      <c r="P27" s="108">
        <v>134</v>
      </c>
      <c r="Q27" s="108">
        <v>22340158</v>
      </c>
      <c r="R27" s="46">
        <f t="shared" si="6"/>
        <v>5894</v>
      </c>
      <c r="S27" s="47">
        <f t="shared" si="7"/>
        <v>141.45599999999999</v>
      </c>
      <c r="T27" s="47">
        <f t="shared" si="8"/>
        <v>5.8940000000000001</v>
      </c>
      <c r="U27" s="109">
        <v>3.5</v>
      </c>
      <c r="V27" s="109">
        <f t="shared" si="1"/>
        <v>3.5</v>
      </c>
      <c r="W27" s="110" t="s">
        <v>137</v>
      </c>
      <c r="X27" s="112">
        <v>0</v>
      </c>
      <c r="Y27" s="112">
        <v>1015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544927</v>
      </c>
      <c r="AH27" s="49">
        <f t="shared" si="9"/>
        <v>1154</v>
      </c>
      <c r="AI27" s="50">
        <f t="shared" si="2"/>
        <v>195.79233118425518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11381632</v>
      </c>
      <c r="AQ27" s="112">
        <f t="shared" si="3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4"/>
        <v>54.929577464788736</v>
      </c>
      <c r="H28" s="42" t="s">
        <v>88</v>
      </c>
      <c r="I28" s="42">
        <f t="shared" si="5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133</v>
      </c>
      <c r="P28" s="108">
        <v>135</v>
      </c>
      <c r="Q28" s="108">
        <v>22346241</v>
      </c>
      <c r="R28" s="46">
        <f t="shared" si="6"/>
        <v>6083</v>
      </c>
      <c r="S28" s="47">
        <f t="shared" si="7"/>
        <v>145.99199999999999</v>
      </c>
      <c r="T28" s="47">
        <f t="shared" si="8"/>
        <v>6.0830000000000002</v>
      </c>
      <c r="U28" s="109">
        <v>3.3</v>
      </c>
      <c r="V28" s="109">
        <f t="shared" si="1"/>
        <v>3.3</v>
      </c>
      <c r="W28" s="110" t="s">
        <v>137</v>
      </c>
      <c r="X28" s="112">
        <v>0</v>
      </c>
      <c r="Y28" s="112">
        <v>1004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546093</v>
      </c>
      <c r="AH28" s="49">
        <f t="shared" si="9"/>
        <v>1166</v>
      </c>
      <c r="AI28" s="50">
        <f t="shared" si="2"/>
        <v>191.68173598553344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11381632</v>
      </c>
      <c r="AQ28" s="112">
        <f t="shared" si="3"/>
        <v>0</v>
      </c>
      <c r="AR28" s="53">
        <v>1.28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4"/>
        <v>54.929577464788736</v>
      </c>
      <c r="H29" s="42" t="s">
        <v>88</v>
      </c>
      <c r="I29" s="42">
        <f t="shared" si="5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133</v>
      </c>
      <c r="P29" s="108">
        <v>140</v>
      </c>
      <c r="Q29" s="108">
        <v>22351860</v>
      </c>
      <c r="R29" s="46">
        <f t="shared" si="6"/>
        <v>5619</v>
      </c>
      <c r="S29" s="47">
        <f t="shared" si="7"/>
        <v>134.85599999999999</v>
      </c>
      <c r="T29" s="47">
        <f t="shared" si="8"/>
        <v>5.6189999999999998</v>
      </c>
      <c r="U29" s="109">
        <v>3</v>
      </c>
      <c r="V29" s="109">
        <f t="shared" si="1"/>
        <v>3</v>
      </c>
      <c r="W29" s="110" t="s">
        <v>137</v>
      </c>
      <c r="X29" s="112">
        <v>0</v>
      </c>
      <c r="Y29" s="112">
        <v>1004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547254</v>
      </c>
      <c r="AH29" s="49">
        <f t="shared" si="9"/>
        <v>1161</v>
      </c>
      <c r="AI29" s="50">
        <f t="shared" si="2"/>
        <v>206.62039508809397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11381632</v>
      </c>
      <c r="AQ29" s="112">
        <f t="shared" si="3"/>
        <v>0</v>
      </c>
      <c r="AR29" s="51"/>
      <c r="AS29" s="52" t="s">
        <v>113</v>
      </c>
      <c r="AY29" s="98"/>
    </row>
    <row r="30" spans="1:51" x14ac:dyDescent="0.25">
      <c r="A30" s="95" t="s">
        <v>226</v>
      </c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4"/>
        <v>53.521126760563384</v>
      </c>
      <c r="H30" s="42" t="s">
        <v>88</v>
      </c>
      <c r="I30" s="42">
        <f t="shared" si="5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133</v>
      </c>
      <c r="P30" s="108">
        <v>132</v>
      </c>
      <c r="Q30" s="108">
        <v>22357555</v>
      </c>
      <c r="R30" s="46">
        <f t="shared" si="6"/>
        <v>5695</v>
      </c>
      <c r="S30" s="47">
        <f t="shared" si="7"/>
        <v>136.68</v>
      </c>
      <c r="T30" s="47">
        <f t="shared" si="8"/>
        <v>5.6950000000000003</v>
      </c>
      <c r="U30" s="109">
        <v>2.9</v>
      </c>
      <c r="V30" s="109">
        <f t="shared" si="1"/>
        <v>2.9</v>
      </c>
      <c r="W30" s="110" t="s">
        <v>137</v>
      </c>
      <c r="X30" s="112">
        <v>0</v>
      </c>
      <c r="Y30" s="112">
        <v>1004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548415</v>
      </c>
      <c r="AH30" s="49">
        <f t="shared" si="9"/>
        <v>1161</v>
      </c>
      <c r="AI30" s="50">
        <f t="shared" si="2"/>
        <v>203.86303775241439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11381632</v>
      </c>
      <c r="AQ30" s="112">
        <f t="shared" si="3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4"/>
        <v>58.450704225352112</v>
      </c>
      <c r="H31" s="42" t="s">
        <v>88</v>
      </c>
      <c r="I31" s="42">
        <f t="shared" si="5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129</v>
      </c>
      <c r="P31" s="108">
        <v>137</v>
      </c>
      <c r="Q31" s="108">
        <v>22363259</v>
      </c>
      <c r="R31" s="46">
        <f t="shared" si="6"/>
        <v>5704</v>
      </c>
      <c r="S31" s="47">
        <f t="shared" si="7"/>
        <v>136.89599999999999</v>
      </c>
      <c r="T31" s="47">
        <f t="shared" si="8"/>
        <v>5.7039999999999997</v>
      </c>
      <c r="U31" s="109">
        <v>2.6</v>
      </c>
      <c r="V31" s="109">
        <f t="shared" si="1"/>
        <v>2.6</v>
      </c>
      <c r="W31" s="110" t="s">
        <v>137</v>
      </c>
      <c r="X31" s="112">
        <v>0</v>
      </c>
      <c r="Y31" s="112">
        <v>1035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549580</v>
      </c>
      <c r="AH31" s="49">
        <f t="shared" si="9"/>
        <v>1165</v>
      </c>
      <c r="AI31" s="50">
        <f t="shared" si="2"/>
        <v>204.24263674614306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11381632</v>
      </c>
      <c r="AQ31" s="112">
        <f t="shared" si="3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4</v>
      </c>
      <c r="E32" s="41">
        <f t="shared" si="0"/>
        <v>2.8169014084507045</v>
      </c>
      <c r="F32" s="151">
        <v>83</v>
      </c>
      <c r="G32" s="41">
        <f t="shared" si="4"/>
        <v>58.450704225352112</v>
      </c>
      <c r="H32" s="42" t="s">
        <v>88</v>
      </c>
      <c r="I32" s="42">
        <f t="shared" si="5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127</v>
      </c>
      <c r="P32" s="108">
        <v>127</v>
      </c>
      <c r="Q32" s="108">
        <v>22368981</v>
      </c>
      <c r="R32" s="46">
        <f t="shared" si="6"/>
        <v>5722</v>
      </c>
      <c r="S32" s="47">
        <f t="shared" si="7"/>
        <v>137.328</v>
      </c>
      <c r="T32" s="47">
        <f t="shared" si="8"/>
        <v>5.7220000000000004</v>
      </c>
      <c r="U32" s="109">
        <v>2.4</v>
      </c>
      <c r="V32" s="109">
        <f t="shared" si="1"/>
        <v>2.4</v>
      </c>
      <c r="W32" s="110" t="s">
        <v>137</v>
      </c>
      <c r="X32" s="112">
        <v>0</v>
      </c>
      <c r="Y32" s="112">
        <v>1035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550816</v>
      </c>
      <c r="AH32" s="49">
        <f t="shared" si="9"/>
        <v>1236</v>
      </c>
      <c r="AI32" s="50">
        <f t="shared" si="2"/>
        <v>216.00838867528836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11381632</v>
      </c>
      <c r="AQ32" s="112">
        <f t="shared" si="3"/>
        <v>0</v>
      </c>
      <c r="AR32" s="53">
        <v>1.18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4</v>
      </c>
      <c r="E33" s="41">
        <f t="shared" si="0"/>
        <v>2.8169014084507045</v>
      </c>
      <c r="F33" s="151">
        <v>83</v>
      </c>
      <c r="G33" s="41">
        <f t="shared" si="4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128</v>
      </c>
      <c r="P33" s="108">
        <v>121</v>
      </c>
      <c r="Q33" s="108">
        <v>22374193</v>
      </c>
      <c r="R33" s="46">
        <f t="shared" si="6"/>
        <v>5212</v>
      </c>
      <c r="S33" s="47">
        <f t="shared" si="7"/>
        <v>125.08799999999999</v>
      </c>
      <c r="T33" s="47">
        <f t="shared" si="8"/>
        <v>5.2119999999999997</v>
      </c>
      <c r="U33" s="109">
        <v>2.4</v>
      </c>
      <c r="V33" s="109">
        <f t="shared" si="1"/>
        <v>2.4</v>
      </c>
      <c r="W33" s="110" t="s">
        <v>129</v>
      </c>
      <c r="X33" s="112">
        <v>0</v>
      </c>
      <c r="Y33" s="112">
        <v>0</v>
      </c>
      <c r="Z33" s="112">
        <v>1167</v>
      </c>
      <c r="AA33" s="112">
        <v>1185</v>
      </c>
      <c r="AB33" s="112">
        <v>1167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551909</v>
      </c>
      <c r="AH33" s="49">
        <f t="shared" si="9"/>
        <v>1093</v>
      </c>
      <c r="AI33" s="50">
        <f t="shared" si="2"/>
        <v>209.70836531082119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</v>
      </c>
      <c r="AP33" s="112">
        <v>11381762</v>
      </c>
      <c r="AQ33" s="112">
        <f t="shared" si="3"/>
        <v>130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4</v>
      </c>
      <c r="E34" s="41">
        <f t="shared" si="0"/>
        <v>2.8169014084507045</v>
      </c>
      <c r="F34" s="151">
        <v>83</v>
      </c>
      <c r="G34" s="41">
        <f t="shared" si="4"/>
        <v>58.450704225352112</v>
      </c>
      <c r="H34" s="42" t="s">
        <v>88</v>
      </c>
      <c r="I34" s="42">
        <f t="shared" si="5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125</v>
      </c>
      <c r="P34" s="108">
        <v>110</v>
      </c>
      <c r="Q34" s="108">
        <v>22379018</v>
      </c>
      <c r="R34" s="46">
        <f t="shared" si="6"/>
        <v>4825</v>
      </c>
      <c r="S34" s="47">
        <f t="shared" si="7"/>
        <v>115.8</v>
      </c>
      <c r="T34" s="47">
        <f t="shared" si="8"/>
        <v>4.8250000000000002</v>
      </c>
      <c r="U34" s="109">
        <v>2.7</v>
      </c>
      <c r="V34" s="109">
        <f t="shared" si="1"/>
        <v>2.7</v>
      </c>
      <c r="W34" s="110" t="s">
        <v>129</v>
      </c>
      <c r="X34" s="112">
        <v>0</v>
      </c>
      <c r="Y34" s="112">
        <v>0</v>
      </c>
      <c r="Z34" s="112">
        <v>1146</v>
      </c>
      <c r="AA34" s="112">
        <v>1185</v>
      </c>
      <c r="AB34" s="112">
        <v>1147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552907</v>
      </c>
      <c r="AH34" s="49">
        <f t="shared" si="9"/>
        <v>998</v>
      </c>
      <c r="AI34" s="50">
        <f t="shared" si="2"/>
        <v>206.83937823834196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</v>
      </c>
      <c r="AP34" s="112">
        <v>11382047</v>
      </c>
      <c r="AQ34" s="112">
        <f t="shared" si="3"/>
        <v>285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133413</v>
      </c>
      <c r="S35" s="65">
        <f>AVERAGE(S11:S34)</f>
        <v>133.41300000000004</v>
      </c>
      <c r="T35" s="65">
        <f>SUM(T11:T34)</f>
        <v>133.41299999999995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26907</v>
      </c>
      <c r="AH35" s="67">
        <f>SUM(AH11:AH34)</f>
        <v>26907</v>
      </c>
      <c r="AI35" s="68">
        <f>$AH$35/$T35</f>
        <v>201.68199500798281</v>
      </c>
      <c r="AJ35" s="89"/>
      <c r="AK35" s="89"/>
      <c r="AL35" s="89"/>
      <c r="AM35" s="89"/>
      <c r="AN35" s="89"/>
      <c r="AO35" s="69"/>
      <c r="AP35" s="70">
        <f>AP34-AP10</f>
        <v>3228</v>
      </c>
      <c r="AQ35" s="71">
        <f>SUM(AQ11:AQ34)</f>
        <v>3228</v>
      </c>
      <c r="AR35" s="72">
        <f>AVERAGE(AR11:AR34)</f>
        <v>1.2783333333333333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243"/>
      <c r="D41" s="243"/>
      <c r="E41" s="243"/>
      <c r="F41" s="243"/>
      <c r="G41" s="243"/>
      <c r="H41" s="243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50"/>
      <c r="T41" s="150"/>
      <c r="U41" s="150"/>
      <c r="V41" s="150"/>
      <c r="W41" s="244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73"/>
      <c r="AW41" s="73"/>
      <c r="AY41" s="98"/>
    </row>
    <row r="42" spans="2:51" x14ac:dyDescent="0.25">
      <c r="B42" s="148" t="s">
        <v>133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84"/>
      <c r="T42" s="84"/>
      <c r="U42" s="84"/>
      <c r="V42" s="8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97"/>
      <c r="AP42" s="97"/>
      <c r="AQ42" s="97"/>
      <c r="AR42" s="99"/>
      <c r="AV42" s="73"/>
      <c r="AW42" s="73"/>
      <c r="AY42" s="98"/>
    </row>
    <row r="43" spans="2:51" x14ac:dyDescent="0.25">
      <c r="B43" s="146" t="s">
        <v>134</v>
      </c>
      <c r="C43" s="103"/>
      <c r="D43" s="103"/>
      <c r="E43" s="103"/>
      <c r="F43" s="239"/>
      <c r="G43" s="239"/>
      <c r="H43" s="239"/>
      <c r="I43" s="103"/>
      <c r="J43" s="103"/>
      <c r="K43" s="103"/>
      <c r="L43" s="239"/>
      <c r="M43" s="239"/>
      <c r="N43" s="239"/>
      <c r="O43" s="103"/>
      <c r="P43" s="103"/>
      <c r="Q43" s="103"/>
      <c r="R43" s="103"/>
      <c r="S43" s="239"/>
      <c r="T43" s="239"/>
      <c r="U43" s="239"/>
      <c r="V43" s="84"/>
      <c r="W43" s="99"/>
      <c r="X43" s="99"/>
      <c r="Y43" s="99"/>
      <c r="Z43" s="99"/>
      <c r="AA43" s="99"/>
      <c r="AB43" s="99"/>
      <c r="AC43" s="99"/>
      <c r="AD43" s="99"/>
      <c r="AE43" s="99"/>
      <c r="AM43" s="20"/>
      <c r="AN43" s="97"/>
      <c r="AO43" s="97"/>
      <c r="AP43" s="97"/>
      <c r="AQ43" s="97"/>
      <c r="AR43" s="99"/>
      <c r="AV43" s="127"/>
      <c r="AW43" s="127"/>
      <c r="AY43" s="98"/>
    </row>
    <row r="44" spans="2:51" x14ac:dyDescent="0.25">
      <c r="B44" s="82" t="s">
        <v>204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1"/>
      <c r="D45" s="122"/>
      <c r="E45" s="121"/>
      <c r="F45" s="121"/>
      <c r="G45" s="121"/>
      <c r="H45" s="121"/>
      <c r="I45" s="121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4" t="s">
        <v>174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140</v>
      </c>
      <c r="C47" s="121"/>
      <c r="D47" s="122"/>
      <c r="E47" s="121"/>
      <c r="F47" s="121"/>
      <c r="G47" s="121"/>
      <c r="H47" s="121"/>
      <c r="I47" s="121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4"/>
      <c r="U47" s="124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233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144"/>
      <c r="D50" s="200"/>
      <c r="E50" s="144"/>
      <c r="F50" s="144"/>
      <c r="G50" s="106"/>
      <c r="H50" s="106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143</v>
      </c>
      <c r="C51" s="144"/>
      <c r="D51" s="200"/>
      <c r="E51" s="144"/>
      <c r="F51" s="144"/>
      <c r="G51" s="106"/>
      <c r="H51" s="106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144</v>
      </c>
      <c r="C52" s="228"/>
      <c r="D52" s="229"/>
      <c r="E52" s="228"/>
      <c r="F52" s="228"/>
      <c r="G52" s="230"/>
      <c r="H52" s="230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A53" s="99"/>
      <c r="B53" s="144" t="s">
        <v>167</v>
      </c>
      <c r="C53" s="228"/>
      <c r="D53" s="228"/>
      <c r="E53" s="230"/>
      <c r="F53" s="144"/>
      <c r="G53" s="106"/>
      <c r="H53" s="106"/>
      <c r="I53" s="102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17"/>
      <c r="U53" s="119"/>
      <c r="V53" s="79"/>
      <c r="AS53" s="95"/>
      <c r="AT53" s="95"/>
      <c r="AU53" s="95"/>
      <c r="AV53" s="95"/>
      <c r="AW53" s="95"/>
      <c r="AX53" s="95"/>
      <c r="AY53" s="95"/>
    </row>
    <row r="54" spans="1:51" x14ac:dyDescent="0.25">
      <c r="A54" s="99"/>
      <c r="B54" s="146" t="s">
        <v>146</v>
      </c>
      <c r="C54" s="228"/>
      <c r="D54" s="229"/>
      <c r="E54" s="144"/>
      <c r="F54" s="144"/>
      <c r="G54" s="106"/>
      <c r="H54" s="102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 t="s">
        <v>147</v>
      </c>
      <c r="C55" s="228"/>
      <c r="D55" s="229"/>
      <c r="E55" s="145"/>
      <c r="F55" s="145"/>
      <c r="G55" s="102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228"/>
      <c r="C56" s="228"/>
      <c r="D56" s="229"/>
      <c r="E56" s="145"/>
      <c r="F56" s="145"/>
      <c r="G56" s="102"/>
      <c r="H56" s="228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228"/>
      <c r="C57" s="228"/>
      <c r="D57" s="229"/>
      <c r="E57" s="228"/>
      <c r="F57" s="118"/>
      <c r="G57" s="230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228"/>
      <c r="C58" s="228"/>
      <c r="D58" s="229"/>
      <c r="E58" s="228"/>
      <c r="F58" s="228"/>
      <c r="G58" s="102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60"/>
      <c r="C59" s="145"/>
      <c r="D59" s="114"/>
      <c r="E59" s="145"/>
      <c r="F59" s="145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46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6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17"/>
      <c r="U66" s="11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A67" s="99"/>
      <c r="B67" s="145"/>
      <c r="C67" s="145"/>
      <c r="D67" s="114"/>
      <c r="E67" s="145"/>
      <c r="F67" s="145"/>
      <c r="G67" s="102"/>
      <c r="H67" s="102"/>
      <c r="I67" s="102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5"/>
      <c r="U67" s="79"/>
      <c r="V67" s="79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Q74" s="97"/>
      <c r="R74" s="97"/>
      <c r="S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97"/>
      <c r="Q76" s="97"/>
      <c r="R76" s="97"/>
      <c r="S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Q77" s="97"/>
      <c r="R77" s="97"/>
      <c r="S77" s="97"/>
      <c r="T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Q78" s="97"/>
      <c r="R78" s="97"/>
      <c r="S78" s="97"/>
      <c r="T78" s="97"/>
      <c r="U78" s="97"/>
      <c r="AS78" s="95"/>
      <c r="AT78" s="95"/>
      <c r="AU78" s="95"/>
      <c r="AV78" s="95"/>
      <c r="AW78" s="95"/>
      <c r="AX78" s="95"/>
      <c r="AY78" s="95"/>
    </row>
    <row r="79" spans="1:51" x14ac:dyDescent="0.25">
      <c r="O79" s="12"/>
      <c r="P79" s="97"/>
      <c r="T79" s="97"/>
      <c r="U79" s="97"/>
      <c r="AS79" s="95"/>
      <c r="AT79" s="95"/>
      <c r="AU79" s="95"/>
      <c r="AV79" s="95"/>
      <c r="AW79" s="95"/>
      <c r="AX79" s="95"/>
      <c r="AY79" s="95"/>
    </row>
    <row r="91" spans="45:51" x14ac:dyDescent="0.25">
      <c r="AS91" s="95"/>
      <c r="AT91" s="95"/>
      <c r="AU91" s="95"/>
      <c r="AV91" s="95"/>
      <c r="AW91" s="95"/>
      <c r="AX91" s="95"/>
      <c r="AY91" s="95"/>
    </row>
  </sheetData>
  <protectedRanges>
    <protectedRange sqref="S53:T67" name="Range2_12_5_1_1"/>
    <protectedRange sqref="L10 AD8 AF8 AJ8:AR8 AF10 L24:N31 N32:N34 R11:T34 AC11:AF34 G11:G34 N10:N23 E11:E34" name="Range1_16_3_1_1"/>
    <protectedRange sqref="L16:M23" name="Range1_1_1_1_10_1_1_1"/>
    <protectedRange sqref="L32:M34" name="Range1_1_10_1_1_1"/>
    <protectedRange sqref="K16:K34 I16:J24 I25:I34 J25 I11:I15 K11:L15" name="Range1_1_2_1_10_2_1_1"/>
    <protectedRange sqref="M11:M15" name="Range1_2_1_2_1_10_1_1_1"/>
    <protectedRange sqref="AS16:AS34" name="Range1_1_1_1"/>
    <protectedRange sqref="H11:H34" name="Range1_1_1_1_1_1_1"/>
    <protectedRange sqref="Z44:Z52" name="Range2_2_1_10_1_1_1_2"/>
    <protectedRange sqref="N53:R67" name="Range2_12_1_6_1_1"/>
    <protectedRange sqref="L53:M67" name="Range2_2_12_1_7_1_1"/>
    <protectedRange sqref="AS11:AS15" name="Range1_4_1_1_1_1"/>
    <protectedRange sqref="J26:J34 J11:J15" name="Range1_1_2_1_10_1_1_1_1"/>
    <protectedRange sqref="F43 L43 S38:S43" name="Range2_12_3_1_1_1_1"/>
    <protectedRange sqref="D38:H38 I43:K43 C43:E43 O43:R43 N38:R42" name="Range2_12_1_3_1_1_1_1"/>
    <protectedRange sqref="I38:M38 E39:M42" name="Range2_2_12_1_6_1_1_1_1"/>
    <protectedRange sqref="D39:D42" name="Range2_1_1_1_1_11_1_1_1_1_1_1"/>
    <protectedRange sqref="C39:C42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3:K67" name="Range2_2_12_1_4_1_1_1_1_1_1_1_1_1_1_1_1_1_1_1"/>
    <protectedRange sqref="I53:I67" name="Range2_2_12_1_7_1_1_2_2_1_2"/>
    <protectedRange sqref="F53:H53 F58:H67 H54:H55 H57 F54:G56" name="Range2_2_12_1_3_1_2_1_1_1_1_2_1_1_1_1_1_1_1_1_1_1_1"/>
    <protectedRange sqref="E58:E67 E54:E56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8:U48 F49:G52 H56 G57 D53:E53" name="Range2_12_5_1_1_1_2_2_1_1_1_1_1_1_1_1_1_1_1_2_1_1_1_2_1_1_1_1_1_1_1_1_1_1_1_1_1_1_1_1_2_1_1_1_1_1_1_1_1_1_2_1_1_3_1_1_1_3_1_1_1_1_1_1_1_1_1_1_1_1_1_1_1_1_1_1_1_1_1_1_2_1_1_1_1_1_1_1_1_1_1_1_2_2_1_2_1_1_1_1_1_1_1_1_1_1_1_1_1"/>
    <protectedRange sqref="S44:T47" name="Range2_12_5_1_1_2_1_1_1_2_1_1_1_1_1_1_1_1_1_1_1_1_1"/>
    <protectedRange sqref="N44:R47" name="Range2_12_1_6_1_1_2_1_1_1_2_1_1_1_1_1_1_1_1_1_1_1_1_1"/>
    <protectedRange sqref="L44:M47" name="Range2_2_12_1_7_1_1_3_1_1_1_2_1_1_1_1_1_1_1_1_1_1_1_1_1"/>
    <protectedRange sqref="J44:K47" name="Range2_2_12_1_4_1_1_1_1_1_1_1_1_1_1_1_1_1_1_1_2_1_1_1_2_1_1_1_1_1_1_1_1_1_1_1_1_1"/>
    <protectedRange sqref="I44:I47" name="Range2_2_12_1_7_1_1_2_2_1_2_2_1_1_1_2_1_1_1_1_1_1_1_1_1_1_1_1_1"/>
    <protectedRange sqref="G44:H47" name="Range2_2_12_1_3_1_2_1_1_1_1_2_1_1_1_1_1_1_1_1_1_1_1_2_1_1_1_2_1_1_1_1_1_1_1_1_1_1_1_1_1"/>
    <protectedRange sqref="F44:F47" name="Range2_2_12_1_3_1_2_1_1_1_1_2_1_1_1_1_1_1_1_1_1_1_1_2_2_1_1_2_1_1_1_1_1_1_1_1_1_1_1_1_1"/>
    <protectedRange sqref="E44:E4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AG10" name="Range1_16_3_1_1_1_1_1_3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6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7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61" priority="1" operator="containsText" text="N/A">
      <formula>NOT(ISERROR(SEARCH("N/A",X11)))</formula>
    </cfRule>
    <cfRule type="cellIs" dxfId="160" priority="15" operator="equal">
      <formula>0</formula>
    </cfRule>
  </conditionalFormatting>
  <conditionalFormatting sqref="X11:AE34">
    <cfRule type="cellIs" dxfId="159" priority="14" operator="greaterThanOrEqual">
      <formula>1185</formula>
    </cfRule>
  </conditionalFormatting>
  <conditionalFormatting sqref="X11:AE34">
    <cfRule type="cellIs" dxfId="158" priority="13" operator="between">
      <formula>0.1</formula>
      <formula>1184</formula>
    </cfRule>
  </conditionalFormatting>
  <conditionalFormatting sqref="X8 AJ11:AQ34">
    <cfRule type="cellIs" dxfId="157" priority="12" operator="equal">
      <formula>0</formula>
    </cfRule>
  </conditionalFormatting>
  <conditionalFormatting sqref="X8 AJ11:AQ34">
    <cfRule type="cellIs" dxfId="156" priority="11" operator="greaterThan">
      <formula>1179</formula>
    </cfRule>
  </conditionalFormatting>
  <conditionalFormatting sqref="X8 AJ11:AQ34">
    <cfRule type="cellIs" dxfId="155" priority="10" operator="greaterThan">
      <formula>99</formula>
    </cfRule>
  </conditionalFormatting>
  <conditionalFormatting sqref="X8 AJ11:AQ34">
    <cfRule type="cellIs" dxfId="154" priority="9" operator="greaterThan">
      <formula>0.99</formula>
    </cfRule>
  </conditionalFormatting>
  <conditionalFormatting sqref="AB8">
    <cfRule type="cellIs" dxfId="153" priority="8" operator="equal">
      <formula>0</formula>
    </cfRule>
  </conditionalFormatting>
  <conditionalFormatting sqref="AB8">
    <cfRule type="cellIs" dxfId="152" priority="7" operator="greaterThan">
      <formula>1179</formula>
    </cfRule>
  </conditionalFormatting>
  <conditionalFormatting sqref="AB8">
    <cfRule type="cellIs" dxfId="151" priority="6" operator="greaterThan">
      <formula>99</formula>
    </cfRule>
  </conditionalFormatting>
  <conditionalFormatting sqref="AB8">
    <cfRule type="cellIs" dxfId="150" priority="5" operator="greaterThan">
      <formula>0.99</formula>
    </cfRule>
  </conditionalFormatting>
  <conditionalFormatting sqref="AI11:AI34">
    <cfRule type="cellIs" dxfId="149" priority="4" operator="greaterThan">
      <formula>$AI$8</formula>
    </cfRule>
  </conditionalFormatting>
  <conditionalFormatting sqref="AH11:AH34">
    <cfRule type="cellIs" dxfId="148" priority="2" operator="greaterThan">
      <formula>$AH$8</formula>
    </cfRule>
    <cfRule type="cellIs" dxfId="147" priority="3" operator="greaterThan">
      <formula>$AH$8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1"/>
  <sheetViews>
    <sheetView topLeftCell="X7" zoomScale="90" zoomScaleNormal="90" workbookViewId="0">
      <selection activeCell="B48" sqref="B48:B49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125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165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125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46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49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49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42666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26823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47" t="s">
        <v>51</v>
      </c>
      <c r="V9" s="247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45" t="s">
        <v>55</v>
      </c>
      <c r="AG9" s="245" t="s">
        <v>56</v>
      </c>
      <c r="AH9" s="259" t="s">
        <v>57</v>
      </c>
      <c r="AI9" s="274" t="s">
        <v>58</v>
      </c>
      <c r="AJ9" s="247" t="s">
        <v>59</v>
      </c>
      <c r="AK9" s="247" t="s">
        <v>60</v>
      </c>
      <c r="AL9" s="247" t="s">
        <v>61</v>
      </c>
      <c r="AM9" s="247" t="s">
        <v>62</v>
      </c>
      <c r="AN9" s="247" t="s">
        <v>63</v>
      </c>
      <c r="AO9" s="247" t="s">
        <v>64</v>
      </c>
      <c r="AP9" s="247" t="s">
        <v>65</v>
      </c>
      <c r="AQ9" s="276" t="s">
        <v>66</v>
      </c>
      <c r="AR9" s="247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47" t="s">
        <v>72</v>
      </c>
      <c r="C10" s="247" t="s">
        <v>73</v>
      </c>
      <c r="D10" s="247" t="s">
        <v>74</v>
      </c>
      <c r="E10" s="247" t="s">
        <v>75</v>
      </c>
      <c r="F10" s="247" t="s">
        <v>74</v>
      </c>
      <c r="G10" s="247" t="s">
        <v>75</v>
      </c>
      <c r="H10" s="285"/>
      <c r="I10" s="247" t="s">
        <v>75</v>
      </c>
      <c r="J10" s="247" t="s">
        <v>75</v>
      </c>
      <c r="K10" s="247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22'!Q34</f>
        <v>22379018</v>
      </c>
      <c r="R10" s="267"/>
      <c r="S10" s="268"/>
      <c r="T10" s="269"/>
      <c r="U10" s="247" t="s">
        <v>75</v>
      </c>
      <c r="V10" s="247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45"/>
      <c r="AG10" s="116">
        <f>'OCT 22'!AG34</f>
        <v>552907</v>
      </c>
      <c r="AH10" s="259"/>
      <c r="AI10" s="275"/>
      <c r="AJ10" s="247" t="s">
        <v>84</v>
      </c>
      <c r="AK10" s="247" t="s">
        <v>84</v>
      </c>
      <c r="AL10" s="247" t="s">
        <v>84</v>
      </c>
      <c r="AM10" s="247" t="s">
        <v>84</v>
      </c>
      <c r="AN10" s="247" t="s">
        <v>84</v>
      </c>
      <c r="AO10" s="247" t="s">
        <v>84</v>
      </c>
      <c r="AP10" s="116">
        <f>'OCT 22'!AP34</f>
        <v>11382047</v>
      </c>
      <c r="AQ10" s="277"/>
      <c r="AR10" s="248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4</v>
      </c>
      <c r="E11" s="41">
        <f t="shared" ref="E11:E34" si="0">D11/1.42</f>
        <v>2.8169014084507045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135</v>
      </c>
      <c r="P11" s="108">
        <v>106</v>
      </c>
      <c r="Q11" s="108">
        <v>22383849</v>
      </c>
      <c r="R11" s="46">
        <f>IF(ISBLANK(Q11),"-",Q11-Q10)</f>
        <v>4831</v>
      </c>
      <c r="S11" s="47">
        <f>R11*24/1000</f>
        <v>115.944</v>
      </c>
      <c r="T11" s="47">
        <f>R11/1000</f>
        <v>4.8310000000000004</v>
      </c>
      <c r="U11" s="109">
        <v>3.5</v>
      </c>
      <c r="V11" s="109">
        <f t="shared" ref="V11:V34" si="1">U11</f>
        <v>3.5</v>
      </c>
      <c r="W11" s="110" t="s">
        <v>129</v>
      </c>
      <c r="X11" s="112">
        <v>0</v>
      </c>
      <c r="Y11" s="112">
        <v>0</v>
      </c>
      <c r="Z11" s="112">
        <v>1146</v>
      </c>
      <c r="AA11" s="112">
        <v>1185</v>
      </c>
      <c r="AB11" s="112">
        <v>1146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553914</v>
      </c>
      <c r="AH11" s="49">
        <f>IF(ISBLANK(AG11),"-",AG11-AG10)</f>
        <v>1007</v>
      </c>
      <c r="AI11" s="50">
        <f t="shared" ref="AI11:AI34" si="2">AH11/T11</f>
        <v>208.44545642724071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11382786</v>
      </c>
      <c r="AQ11" s="112">
        <f t="shared" ref="AQ11:AQ34" si="3">AP11-AP10</f>
        <v>739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4</v>
      </c>
      <c r="E12" s="41">
        <f t="shared" si="0"/>
        <v>2.8169014084507045</v>
      </c>
      <c r="F12" s="151">
        <v>83</v>
      </c>
      <c r="G12" s="41">
        <f t="shared" ref="G12:G34" si="4">F12/1.42</f>
        <v>58.450704225352112</v>
      </c>
      <c r="H12" s="42" t="s">
        <v>88</v>
      </c>
      <c r="I12" s="42">
        <f t="shared" ref="I12:I34" si="5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128</v>
      </c>
      <c r="P12" s="108">
        <v>108</v>
      </c>
      <c r="Q12" s="108">
        <v>22388325</v>
      </c>
      <c r="R12" s="46">
        <f t="shared" ref="R12:R34" si="6">IF(ISBLANK(Q12),"-",Q12-Q11)</f>
        <v>4476</v>
      </c>
      <c r="S12" s="47">
        <f t="shared" ref="S12:S34" si="7">R12*24/1000</f>
        <v>107.42400000000001</v>
      </c>
      <c r="T12" s="47">
        <f t="shared" ref="T12:T34" si="8">R12/1000</f>
        <v>4.476</v>
      </c>
      <c r="U12" s="109">
        <v>4.5999999999999996</v>
      </c>
      <c r="V12" s="109">
        <f t="shared" si="1"/>
        <v>4.5999999999999996</v>
      </c>
      <c r="W12" s="110" t="s">
        <v>129</v>
      </c>
      <c r="X12" s="112">
        <v>0</v>
      </c>
      <c r="Y12" s="112">
        <v>0</v>
      </c>
      <c r="Z12" s="112">
        <v>1136</v>
      </c>
      <c r="AA12" s="112">
        <v>1185</v>
      </c>
      <c r="AB12" s="112">
        <v>1136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554874</v>
      </c>
      <c r="AH12" s="49">
        <f>IF(ISBLANK(AG12),"-",AG12-AG11)</f>
        <v>960</v>
      </c>
      <c r="AI12" s="50">
        <f t="shared" si="2"/>
        <v>214.47721179624665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11383694</v>
      </c>
      <c r="AQ12" s="112">
        <f t="shared" si="3"/>
        <v>908</v>
      </c>
      <c r="AR12" s="115">
        <v>1.0900000000000001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5</v>
      </c>
      <c r="E13" s="41">
        <f t="shared" si="0"/>
        <v>3.5211267605633805</v>
      </c>
      <c r="F13" s="151">
        <v>83</v>
      </c>
      <c r="G13" s="41">
        <f t="shared" si="4"/>
        <v>58.450704225352112</v>
      </c>
      <c r="H13" s="42" t="s">
        <v>88</v>
      </c>
      <c r="I13" s="42">
        <f t="shared" si="5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142</v>
      </c>
      <c r="P13" s="108">
        <v>111</v>
      </c>
      <c r="Q13" s="108">
        <v>22392800</v>
      </c>
      <c r="R13" s="46">
        <f>IF(ISBLANK(Q13),"-",Q13-Q12)</f>
        <v>4475</v>
      </c>
      <c r="S13" s="47">
        <f t="shared" si="7"/>
        <v>107.4</v>
      </c>
      <c r="T13" s="47">
        <f t="shared" si="8"/>
        <v>4.4749999999999996</v>
      </c>
      <c r="U13" s="109">
        <v>5.8</v>
      </c>
      <c r="V13" s="109">
        <f t="shared" si="1"/>
        <v>5.8</v>
      </c>
      <c r="W13" s="110" t="s">
        <v>129</v>
      </c>
      <c r="X13" s="112">
        <v>0</v>
      </c>
      <c r="Y13" s="112">
        <v>0</v>
      </c>
      <c r="Z13" s="112">
        <v>1137</v>
      </c>
      <c r="AA13" s="112">
        <v>1185</v>
      </c>
      <c r="AB13" s="112">
        <v>1136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555832</v>
      </c>
      <c r="AH13" s="49">
        <f>IF(ISBLANK(AG13),"-",AG13-AG12)</f>
        <v>958</v>
      </c>
      <c r="AI13" s="50">
        <f t="shared" si="2"/>
        <v>214.07821229050282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11384501</v>
      </c>
      <c r="AQ13" s="112">
        <f>AP13-AP12</f>
        <v>807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5</v>
      </c>
      <c r="E14" s="41">
        <f t="shared" si="0"/>
        <v>3.5211267605633805</v>
      </c>
      <c r="F14" s="151">
        <v>83</v>
      </c>
      <c r="G14" s="41">
        <f t="shared" si="4"/>
        <v>58.450704225352112</v>
      </c>
      <c r="H14" s="42" t="s">
        <v>88</v>
      </c>
      <c r="I14" s="42">
        <f t="shared" si="5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148</v>
      </c>
      <c r="P14" s="108">
        <v>106</v>
      </c>
      <c r="Q14" s="108">
        <v>22397284</v>
      </c>
      <c r="R14" s="46">
        <f t="shared" si="6"/>
        <v>4484</v>
      </c>
      <c r="S14" s="47">
        <f t="shared" si="7"/>
        <v>107.616</v>
      </c>
      <c r="T14" s="47">
        <f t="shared" si="8"/>
        <v>4.484</v>
      </c>
      <c r="U14" s="109">
        <v>7.7</v>
      </c>
      <c r="V14" s="109">
        <f t="shared" si="1"/>
        <v>7.7</v>
      </c>
      <c r="W14" s="110" t="s">
        <v>129</v>
      </c>
      <c r="X14" s="112">
        <v>0</v>
      </c>
      <c r="Y14" s="112">
        <v>0</v>
      </c>
      <c r="Z14" s="112">
        <v>1127</v>
      </c>
      <c r="AA14" s="112">
        <v>1185</v>
      </c>
      <c r="AB14" s="112">
        <v>1127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556883</v>
      </c>
      <c r="AH14" s="49">
        <f t="shared" ref="AH14:AH34" si="9">IF(ISBLANK(AG14),"-",AG14-AG13)</f>
        <v>1051</v>
      </c>
      <c r="AI14" s="50">
        <f t="shared" si="2"/>
        <v>234.38893844781444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11384822</v>
      </c>
      <c r="AQ14" s="112">
        <f t="shared" si="3"/>
        <v>321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220</v>
      </c>
    </row>
    <row r="15" spans="2:51" x14ac:dyDescent="0.25">
      <c r="B15" s="40">
        <v>2.1666666666666701</v>
      </c>
      <c r="C15" s="40">
        <v>0.20833333333333301</v>
      </c>
      <c r="D15" s="107">
        <v>5</v>
      </c>
      <c r="E15" s="41">
        <f t="shared" si="0"/>
        <v>3.5211267605633805</v>
      </c>
      <c r="F15" s="151">
        <v>83</v>
      </c>
      <c r="G15" s="41">
        <f t="shared" si="4"/>
        <v>58.450704225352112</v>
      </c>
      <c r="H15" s="42" t="s">
        <v>88</v>
      </c>
      <c r="I15" s="42">
        <f t="shared" si="5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132</v>
      </c>
      <c r="P15" s="108">
        <v>116</v>
      </c>
      <c r="Q15" s="108">
        <v>22401696</v>
      </c>
      <c r="R15" s="46">
        <f t="shared" si="6"/>
        <v>4412</v>
      </c>
      <c r="S15" s="47">
        <f t="shared" si="7"/>
        <v>105.88800000000001</v>
      </c>
      <c r="T15" s="47">
        <f t="shared" si="8"/>
        <v>4.4119999999999999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1106</v>
      </c>
      <c r="AA15" s="112">
        <v>1185</v>
      </c>
      <c r="AB15" s="112">
        <v>1106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557842</v>
      </c>
      <c r="AH15" s="49">
        <f t="shared" si="9"/>
        <v>959</v>
      </c>
      <c r="AI15" s="50">
        <f t="shared" si="2"/>
        <v>217.36174070716228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0.6</v>
      </c>
      <c r="AP15" s="112">
        <v>11384936</v>
      </c>
      <c r="AQ15" s="112">
        <f t="shared" si="3"/>
        <v>114</v>
      </c>
      <c r="AR15" s="51"/>
      <c r="AS15" s="52" t="s">
        <v>113</v>
      </c>
      <c r="AV15" s="39" t="s">
        <v>98</v>
      </c>
      <c r="AW15" s="39" t="s">
        <v>99</v>
      </c>
      <c r="AY15" s="81" t="s">
        <v>223</v>
      </c>
    </row>
    <row r="16" spans="2:51" x14ac:dyDescent="0.25">
      <c r="B16" s="40">
        <v>2.2083333333333299</v>
      </c>
      <c r="C16" s="40">
        <v>0.25</v>
      </c>
      <c r="D16" s="107">
        <v>7</v>
      </c>
      <c r="E16" s="41">
        <f t="shared" si="0"/>
        <v>4.9295774647887329</v>
      </c>
      <c r="F16" s="151">
        <v>83</v>
      </c>
      <c r="G16" s="41">
        <f t="shared" si="4"/>
        <v>58.450704225352112</v>
      </c>
      <c r="H16" s="42" t="s">
        <v>88</v>
      </c>
      <c r="I16" s="42">
        <f t="shared" si="5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130</v>
      </c>
      <c r="P16" s="108">
        <v>129</v>
      </c>
      <c r="Q16" s="108">
        <v>22406144</v>
      </c>
      <c r="R16" s="46">
        <f t="shared" si="6"/>
        <v>4448</v>
      </c>
      <c r="S16" s="47">
        <f t="shared" si="7"/>
        <v>106.752</v>
      </c>
      <c r="T16" s="47">
        <f t="shared" si="8"/>
        <v>4.4480000000000004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1096</v>
      </c>
      <c r="AA16" s="112">
        <v>1185</v>
      </c>
      <c r="AB16" s="112">
        <v>1097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558804</v>
      </c>
      <c r="AH16" s="49">
        <f t="shared" si="9"/>
        <v>962</v>
      </c>
      <c r="AI16" s="50">
        <f t="shared" si="2"/>
        <v>216.27697841726618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11384936</v>
      </c>
      <c r="AQ16" s="112">
        <f t="shared" si="3"/>
        <v>0</v>
      </c>
      <c r="AR16" s="53">
        <v>1.1399999999999999</v>
      </c>
      <c r="AS16" s="52" t="s">
        <v>101</v>
      </c>
      <c r="AV16" s="39" t="s">
        <v>102</v>
      </c>
      <c r="AW16" s="39" t="s">
        <v>103</v>
      </c>
      <c r="AY16" s="81" t="s">
        <v>224</v>
      </c>
    </row>
    <row r="17" spans="1:51" x14ac:dyDescent="0.25">
      <c r="B17" s="40">
        <v>2.25</v>
      </c>
      <c r="C17" s="40">
        <v>0.29166666666666702</v>
      </c>
      <c r="D17" s="107">
        <v>8</v>
      </c>
      <c r="E17" s="41">
        <f t="shared" si="0"/>
        <v>5.6338028169014089</v>
      </c>
      <c r="F17" s="151">
        <v>83</v>
      </c>
      <c r="G17" s="41">
        <f t="shared" si="4"/>
        <v>58.450704225352112</v>
      </c>
      <c r="H17" s="42" t="s">
        <v>88</v>
      </c>
      <c r="I17" s="42">
        <f t="shared" si="5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144</v>
      </c>
      <c r="P17" s="108">
        <v>137</v>
      </c>
      <c r="Q17" s="108">
        <v>22412042</v>
      </c>
      <c r="R17" s="46">
        <f t="shared" si="6"/>
        <v>5898</v>
      </c>
      <c r="S17" s="47">
        <f t="shared" si="7"/>
        <v>141.55199999999999</v>
      </c>
      <c r="T17" s="47">
        <f t="shared" si="8"/>
        <v>5.8979999999999997</v>
      </c>
      <c r="U17" s="109">
        <v>9.5</v>
      </c>
      <c r="V17" s="109">
        <f t="shared" si="1"/>
        <v>9.5</v>
      </c>
      <c r="W17" s="110" t="s">
        <v>129</v>
      </c>
      <c r="X17" s="112">
        <v>0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559842</v>
      </c>
      <c r="AH17" s="49">
        <f t="shared" si="9"/>
        <v>1038</v>
      </c>
      <c r="AI17" s="50">
        <f t="shared" si="2"/>
        <v>175.99186164801628</v>
      </c>
      <c r="AJ17" s="96">
        <v>0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11384936</v>
      </c>
      <c r="AQ17" s="112">
        <f t="shared" si="3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165</v>
      </c>
    </row>
    <row r="18" spans="1:51" ht="15.75" customHeight="1" x14ac:dyDescent="0.25">
      <c r="B18" s="40">
        <v>2.2916666666666701</v>
      </c>
      <c r="C18" s="40">
        <v>0.33333333333333298</v>
      </c>
      <c r="D18" s="107">
        <v>8</v>
      </c>
      <c r="E18" s="41">
        <f t="shared" si="0"/>
        <v>5.6338028169014089</v>
      </c>
      <c r="F18" s="151">
        <v>83</v>
      </c>
      <c r="G18" s="41">
        <f t="shared" si="4"/>
        <v>58.450704225352112</v>
      </c>
      <c r="H18" s="42" t="s">
        <v>88</v>
      </c>
      <c r="I18" s="42">
        <f t="shared" si="5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138</v>
      </c>
      <c r="P18" s="108">
        <v>139</v>
      </c>
      <c r="Q18" s="108">
        <v>22418304</v>
      </c>
      <c r="R18" s="46">
        <f t="shared" si="6"/>
        <v>6262</v>
      </c>
      <c r="S18" s="47">
        <f t="shared" si="7"/>
        <v>150.28800000000001</v>
      </c>
      <c r="T18" s="47">
        <f t="shared" si="8"/>
        <v>6.2619999999999996</v>
      </c>
      <c r="U18" s="109">
        <v>9.3000000000000007</v>
      </c>
      <c r="V18" s="109">
        <f t="shared" si="1"/>
        <v>9.3000000000000007</v>
      </c>
      <c r="W18" s="110" t="s">
        <v>137</v>
      </c>
      <c r="X18" s="112">
        <v>996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561052</v>
      </c>
      <c r="AH18" s="49">
        <f t="shared" si="9"/>
        <v>1210</v>
      </c>
      <c r="AI18" s="50">
        <f t="shared" si="2"/>
        <v>193.22900031938678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11384936</v>
      </c>
      <c r="AQ18" s="112">
        <f t="shared" si="3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8</v>
      </c>
      <c r="E19" s="41">
        <f t="shared" si="0"/>
        <v>5.6338028169014089</v>
      </c>
      <c r="F19" s="151">
        <v>83</v>
      </c>
      <c r="G19" s="41">
        <f t="shared" si="4"/>
        <v>58.450704225352112</v>
      </c>
      <c r="H19" s="42" t="s">
        <v>88</v>
      </c>
      <c r="I19" s="42">
        <f t="shared" si="5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134</v>
      </c>
      <c r="P19" s="108">
        <v>142</v>
      </c>
      <c r="Q19" s="108">
        <v>22424382</v>
      </c>
      <c r="R19" s="46">
        <f t="shared" si="6"/>
        <v>6078</v>
      </c>
      <c r="S19" s="47">
        <f t="shared" si="7"/>
        <v>145.87200000000001</v>
      </c>
      <c r="T19" s="47">
        <f t="shared" si="8"/>
        <v>6.0780000000000003</v>
      </c>
      <c r="U19" s="109">
        <v>8.6</v>
      </c>
      <c r="V19" s="109">
        <f t="shared" si="1"/>
        <v>8.6</v>
      </c>
      <c r="W19" s="110" t="s">
        <v>137</v>
      </c>
      <c r="X19" s="112">
        <v>1056</v>
      </c>
      <c r="Y19" s="112">
        <v>0</v>
      </c>
      <c r="Z19" s="112">
        <v>1186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562254</v>
      </c>
      <c r="AH19" s="49">
        <f t="shared" si="9"/>
        <v>1202</v>
      </c>
      <c r="AI19" s="50">
        <f t="shared" si="2"/>
        <v>197.76242184929251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11384936</v>
      </c>
      <c r="AQ19" s="112">
        <f t="shared" si="3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7</v>
      </c>
      <c r="E20" s="41">
        <f t="shared" si="0"/>
        <v>4.9295774647887329</v>
      </c>
      <c r="F20" s="151">
        <v>83</v>
      </c>
      <c r="G20" s="41">
        <f t="shared" si="4"/>
        <v>58.450704225352112</v>
      </c>
      <c r="H20" s="42" t="s">
        <v>88</v>
      </c>
      <c r="I20" s="42">
        <f t="shared" si="5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134</v>
      </c>
      <c r="P20" s="108">
        <v>148</v>
      </c>
      <c r="Q20" s="108">
        <v>22430804</v>
      </c>
      <c r="R20" s="46">
        <f t="shared" si="6"/>
        <v>6422</v>
      </c>
      <c r="S20" s="47">
        <f t="shared" si="7"/>
        <v>154.12799999999999</v>
      </c>
      <c r="T20" s="47">
        <f t="shared" si="8"/>
        <v>6.4219999999999997</v>
      </c>
      <c r="U20" s="109">
        <v>7.9</v>
      </c>
      <c r="V20" s="109">
        <f t="shared" si="1"/>
        <v>7.9</v>
      </c>
      <c r="W20" s="110" t="s">
        <v>137</v>
      </c>
      <c r="X20" s="112">
        <v>1057</v>
      </c>
      <c r="Y20" s="112">
        <v>0</v>
      </c>
      <c r="Z20" s="112">
        <v>1186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563486</v>
      </c>
      <c r="AH20" s="49">
        <f t="shared" si="9"/>
        <v>1232</v>
      </c>
      <c r="AI20" s="50">
        <f t="shared" si="2"/>
        <v>191.84054811585176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11384936</v>
      </c>
      <c r="AQ20" s="112">
        <f t="shared" si="3"/>
        <v>0</v>
      </c>
      <c r="AR20" s="53">
        <v>0.9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6</v>
      </c>
      <c r="E21" s="41">
        <f t="shared" si="0"/>
        <v>4.2253521126760569</v>
      </c>
      <c r="F21" s="151">
        <v>83</v>
      </c>
      <c r="G21" s="41">
        <f t="shared" si="4"/>
        <v>58.450704225352112</v>
      </c>
      <c r="H21" s="42" t="s">
        <v>88</v>
      </c>
      <c r="I21" s="42">
        <f t="shared" si="5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133</v>
      </c>
      <c r="P21" s="108">
        <v>147</v>
      </c>
      <c r="Q21" s="108">
        <v>22437028</v>
      </c>
      <c r="R21" s="46">
        <f t="shared" si="6"/>
        <v>6224</v>
      </c>
      <c r="S21" s="47">
        <f t="shared" si="7"/>
        <v>149.376</v>
      </c>
      <c r="T21" s="47">
        <f t="shared" si="8"/>
        <v>6.2240000000000002</v>
      </c>
      <c r="U21" s="109">
        <v>7.2</v>
      </c>
      <c r="V21" s="109">
        <f t="shared" si="1"/>
        <v>7.2</v>
      </c>
      <c r="W21" s="110" t="s">
        <v>137</v>
      </c>
      <c r="X21" s="112">
        <v>1057</v>
      </c>
      <c r="Y21" s="112">
        <v>0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564690</v>
      </c>
      <c r="AH21" s="49">
        <f t="shared" si="9"/>
        <v>1204</v>
      </c>
      <c r="AI21" s="50">
        <f t="shared" si="2"/>
        <v>193.44473007712082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11384936</v>
      </c>
      <c r="AQ21" s="112">
        <f t="shared" si="3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6</v>
      </c>
      <c r="E22" s="41">
        <f t="shared" si="0"/>
        <v>4.2253521126760569</v>
      </c>
      <c r="F22" s="151">
        <v>83</v>
      </c>
      <c r="G22" s="41">
        <f t="shared" si="4"/>
        <v>58.450704225352112</v>
      </c>
      <c r="H22" s="42" t="s">
        <v>88</v>
      </c>
      <c r="I22" s="42">
        <f t="shared" si="5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131</v>
      </c>
      <c r="P22" s="108">
        <v>139</v>
      </c>
      <c r="Q22" s="108">
        <v>22443226</v>
      </c>
      <c r="R22" s="46">
        <f t="shared" si="6"/>
        <v>6198</v>
      </c>
      <c r="S22" s="47">
        <f t="shared" si="7"/>
        <v>148.75200000000001</v>
      </c>
      <c r="T22" s="47">
        <f t="shared" si="8"/>
        <v>6.1980000000000004</v>
      </c>
      <c r="U22" s="109">
        <v>6.6</v>
      </c>
      <c r="V22" s="109">
        <f t="shared" si="1"/>
        <v>6.6</v>
      </c>
      <c r="W22" s="110" t="s">
        <v>137</v>
      </c>
      <c r="X22" s="112">
        <v>1057</v>
      </c>
      <c r="Y22" s="112">
        <v>0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565914</v>
      </c>
      <c r="AH22" s="49">
        <f t="shared" si="9"/>
        <v>1224</v>
      </c>
      <c r="AI22" s="50">
        <f t="shared" si="2"/>
        <v>197.48305905130687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11384936</v>
      </c>
      <c r="AQ22" s="112">
        <f t="shared" si="3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6</v>
      </c>
      <c r="E23" s="41">
        <f t="shared" si="0"/>
        <v>4.2253521126760569</v>
      </c>
      <c r="F23" s="152">
        <v>81</v>
      </c>
      <c r="G23" s="41">
        <f t="shared" si="4"/>
        <v>57.04225352112676</v>
      </c>
      <c r="H23" s="42" t="s">
        <v>88</v>
      </c>
      <c r="I23" s="42">
        <f t="shared" si="5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131</v>
      </c>
      <c r="P23" s="108">
        <v>140</v>
      </c>
      <c r="Q23" s="108">
        <v>22449244</v>
      </c>
      <c r="R23" s="46">
        <f t="shared" si="6"/>
        <v>6018</v>
      </c>
      <c r="S23" s="47">
        <f t="shared" si="7"/>
        <v>144.43199999999999</v>
      </c>
      <c r="T23" s="47">
        <f t="shared" si="8"/>
        <v>6.0179999999999998</v>
      </c>
      <c r="U23" s="109">
        <v>5.9</v>
      </c>
      <c r="V23" s="109">
        <f t="shared" si="1"/>
        <v>5.9</v>
      </c>
      <c r="W23" s="110" t="s">
        <v>137</v>
      </c>
      <c r="X23" s="112">
        <v>1056</v>
      </c>
      <c r="Y23" s="112">
        <v>0</v>
      </c>
      <c r="Z23" s="112">
        <v>1186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567110</v>
      </c>
      <c r="AH23" s="49">
        <f t="shared" si="9"/>
        <v>1196</v>
      </c>
      <c r="AI23" s="50">
        <f t="shared" si="2"/>
        <v>198.73712196743105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11384936</v>
      </c>
      <c r="AQ23" s="112">
        <f t="shared" si="3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4"/>
        <v>57.04225352112676</v>
      </c>
      <c r="H24" s="42" t="s">
        <v>88</v>
      </c>
      <c r="I24" s="42">
        <f t="shared" si="5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130</v>
      </c>
      <c r="P24" s="108">
        <v>134</v>
      </c>
      <c r="Q24" s="108">
        <v>22455118</v>
      </c>
      <c r="R24" s="46">
        <f t="shared" si="6"/>
        <v>5874</v>
      </c>
      <c r="S24" s="47">
        <f t="shared" si="7"/>
        <v>140.976</v>
      </c>
      <c r="T24" s="47">
        <f t="shared" si="8"/>
        <v>5.8739999999999997</v>
      </c>
      <c r="U24" s="109">
        <v>5.4</v>
      </c>
      <c r="V24" s="109">
        <f t="shared" si="1"/>
        <v>5.4</v>
      </c>
      <c r="W24" s="110" t="s">
        <v>137</v>
      </c>
      <c r="X24" s="112">
        <v>1036</v>
      </c>
      <c r="Y24" s="112">
        <v>0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568328</v>
      </c>
      <c r="AH24" s="49">
        <f>IF(ISBLANK(AG24),"-",AG24-AG23)</f>
        <v>1218</v>
      </c>
      <c r="AI24" s="50">
        <f t="shared" si="2"/>
        <v>207.35444330949949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11384936</v>
      </c>
      <c r="AQ24" s="112">
        <f t="shared" si="3"/>
        <v>0</v>
      </c>
      <c r="AR24" s="53">
        <v>1.0900000000000001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4"/>
        <v>57.04225352112676</v>
      </c>
      <c r="H25" s="42" t="s">
        <v>88</v>
      </c>
      <c r="I25" s="42">
        <f t="shared" si="5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134</v>
      </c>
      <c r="P25" s="108">
        <v>140</v>
      </c>
      <c r="Q25" s="108">
        <v>22460995</v>
      </c>
      <c r="R25" s="46">
        <f t="shared" si="6"/>
        <v>5877</v>
      </c>
      <c r="S25" s="47">
        <f t="shared" si="7"/>
        <v>141.048</v>
      </c>
      <c r="T25" s="47">
        <f t="shared" si="8"/>
        <v>5.8769999999999998</v>
      </c>
      <c r="U25" s="109">
        <v>5</v>
      </c>
      <c r="V25" s="109">
        <f t="shared" si="1"/>
        <v>5</v>
      </c>
      <c r="W25" s="110" t="s">
        <v>137</v>
      </c>
      <c r="X25" s="112">
        <v>1035</v>
      </c>
      <c r="Y25" s="112">
        <v>0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569508</v>
      </c>
      <c r="AH25" s="49">
        <f t="shared" si="9"/>
        <v>1180</v>
      </c>
      <c r="AI25" s="50">
        <f t="shared" si="2"/>
        <v>200.78271226816403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11384936</v>
      </c>
      <c r="AQ25" s="112">
        <f t="shared" si="3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4"/>
        <v>57.04225352112676</v>
      </c>
      <c r="H26" s="42" t="s">
        <v>88</v>
      </c>
      <c r="I26" s="42">
        <f t="shared" si="5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132</v>
      </c>
      <c r="P26" s="108">
        <v>137</v>
      </c>
      <c r="Q26" s="108">
        <v>22466868</v>
      </c>
      <c r="R26" s="46">
        <f t="shared" si="6"/>
        <v>5873</v>
      </c>
      <c r="S26" s="47">
        <f t="shared" si="7"/>
        <v>140.952</v>
      </c>
      <c r="T26" s="47">
        <f t="shared" si="8"/>
        <v>5.8730000000000002</v>
      </c>
      <c r="U26" s="109">
        <v>4.5999999999999996</v>
      </c>
      <c r="V26" s="109">
        <f t="shared" si="1"/>
        <v>4.5999999999999996</v>
      </c>
      <c r="W26" s="110" t="s">
        <v>137</v>
      </c>
      <c r="X26" s="112">
        <v>1036</v>
      </c>
      <c r="Y26" s="112">
        <v>0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570690</v>
      </c>
      <c r="AH26" s="49">
        <f t="shared" si="9"/>
        <v>1182</v>
      </c>
      <c r="AI26" s="50">
        <f t="shared" si="2"/>
        <v>201.26000340541461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11384936</v>
      </c>
      <c r="AQ26" s="112">
        <f t="shared" si="3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4"/>
        <v>57.04225352112676</v>
      </c>
      <c r="H27" s="42" t="s">
        <v>88</v>
      </c>
      <c r="I27" s="42">
        <f t="shared" si="5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133</v>
      </c>
      <c r="P27" s="108">
        <v>137</v>
      </c>
      <c r="Q27" s="108">
        <v>22472592</v>
      </c>
      <c r="R27" s="46">
        <f t="shared" si="6"/>
        <v>5724</v>
      </c>
      <c r="S27" s="47">
        <f t="shared" si="7"/>
        <v>137.376</v>
      </c>
      <c r="T27" s="47">
        <f t="shared" si="8"/>
        <v>5.7240000000000002</v>
      </c>
      <c r="U27" s="109">
        <v>4.3</v>
      </c>
      <c r="V27" s="109">
        <f t="shared" si="1"/>
        <v>4.3</v>
      </c>
      <c r="W27" s="110" t="s">
        <v>137</v>
      </c>
      <c r="X27" s="112">
        <v>1025</v>
      </c>
      <c r="Y27" s="112">
        <v>0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571861</v>
      </c>
      <c r="AH27" s="49">
        <f t="shared" si="9"/>
        <v>1171</v>
      </c>
      <c r="AI27" s="50">
        <f t="shared" si="2"/>
        <v>204.57721872816211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11384936</v>
      </c>
      <c r="AQ27" s="112">
        <f t="shared" si="3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4"/>
        <v>54.929577464788736</v>
      </c>
      <c r="H28" s="42" t="s">
        <v>88</v>
      </c>
      <c r="I28" s="42">
        <f t="shared" si="5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133</v>
      </c>
      <c r="P28" s="108">
        <v>131</v>
      </c>
      <c r="Q28" s="108">
        <v>22478649</v>
      </c>
      <c r="R28" s="46">
        <f t="shared" si="6"/>
        <v>6057</v>
      </c>
      <c r="S28" s="47">
        <f t="shared" si="7"/>
        <v>145.36799999999999</v>
      </c>
      <c r="T28" s="47">
        <f t="shared" si="8"/>
        <v>6.0570000000000004</v>
      </c>
      <c r="U28" s="109">
        <v>3.8</v>
      </c>
      <c r="V28" s="109">
        <f t="shared" si="1"/>
        <v>3.8</v>
      </c>
      <c r="W28" s="110" t="s">
        <v>137</v>
      </c>
      <c r="X28" s="112">
        <v>1025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573038</v>
      </c>
      <c r="AH28" s="49">
        <f t="shared" si="9"/>
        <v>1177</v>
      </c>
      <c r="AI28" s="50">
        <f t="shared" si="2"/>
        <v>194.32062076935776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11384936</v>
      </c>
      <c r="AQ28" s="112">
        <f t="shared" si="3"/>
        <v>0</v>
      </c>
      <c r="AR28" s="53">
        <v>1.2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4"/>
        <v>54.929577464788736</v>
      </c>
      <c r="H29" s="42" t="s">
        <v>88</v>
      </c>
      <c r="I29" s="42">
        <f t="shared" si="5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132</v>
      </c>
      <c r="P29" s="108">
        <v>129</v>
      </c>
      <c r="Q29" s="108">
        <v>22484383</v>
      </c>
      <c r="R29" s="46">
        <f t="shared" si="6"/>
        <v>5734</v>
      </c>
      <c r="S29" s="47">
        <f t="shared" si="7"/>
        <v>137.61600000000001</v>
      </c>
      <c r="T29" s="47">
        <f t="shared" si="8"/>
        <v>5.734</v>
      </c>
      <c r="U29" s="109">
        <v>3.5</v>
      </c>
      <c r="V29" s="109">
        <f t="shared" si="1"/>
        <v>3.5</v>
      </c>
      <c r="W29" s="110" t="s">
        <v>137</v>
      </c>
      <c r="X29" s="112">
        <v>1015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574212</v>
      </c>
      <c r="AH29" s="49">
        <f t="shared" si="9"/>
        <v>1174</v>
      </c>
      <c r="AI29" s="50">
        <f t="shared" si="2"/>
        <v>204.74363446110917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11384936</v>
      </c>
      <c r="AQ29" s="112">
        <f t="shared" si="3"/>
        <v>0</v>
      </c>
      <c r="AR29" s="51"/>
      <c r="AS29" s="52" t="s">
        <v>113</v>
      </c>
      <c r="AY29" s="98"/>
    </row>
    <row r="30" spans="1:51" x14ac:dyDescent="0.25">
      <c r="A30" s="95" t="s">
        <v>226</v>
      </c>
      <c r="B30" s="40">
        <v>2.7916666666666701</v>
      </c>
      <c r="C30" s="40">
        <v>0.83333333333333703</v>
      </c>
      <c r="D30" s="107">
        <v>5</v>
      </c>
      <c r="E30" s="41">
        <f t="shared" si="0"/>
        <v>3.5211267605633805</v>
      </c>
      <c r="F30" s="154">
        <v>76</v>
      </c>
      <c r="G30" s="41">
        <f t="shared" si="4"/>
        <v>53.521126760563384</v>
      </c>
      <c r="H30" s="42" t="s">
        <v>88</v>
      </c>
      <c r="I30" s="42">
        <f t="shared" si="5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133</v>
      </c>
      <c r="P30" s="108">
        <v>134</v>
      </c>
      <c r="Q30" s="108">
        <v>22490053</v>
      </c>
      <c r="R30" s="46">
        <f t="shared" si="6"/>
        <v>5670</v>
      </c>
      <c r="S30" s="47">
        <f t="shared" si="7"/>
        <v>136.08000000000001</v>
      </c>
      <c r="T30" s="47">
        <f t="shared" si="8"/>
        <v>5.67</v>
      </c>
      <c r="U30" s="109">
        <v>3.4</v>
      </c>
      <c r="V30" s="109">
        <f t="shared" si="1"/>
        <v>3.4</v>
      </c>
      <c r="W30" s="110" t="s">
        <v>137</v>
      </c>
      <c r="X30" s="112">
        <v>1004</v>
      </c>
      <c r="Y30" s="112">
        <v>0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575369</v>
      </c>
      <c r="AH30" s="49">
        <f t="shared" si="9"/>
        <v>1157</v>
      </c>
      <c r="AI30" s="50">
        <f t="shared" si="2"/>
        <v>204.05643738977074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11384936</v>
      </c>
      <c r="AQ30" s="112">
        <f t="shared" si="3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5</v>
      </c>
      <c r="E31" s="41">
        <f t="shared" si="0"/>
        <v>3.5211267605633805</v>
      </c>
      <c r="F31" s="151">
        <v>83</v>
      </c>
      <c r="G31" s="41">
        <f t="shared" si="4"/>
        <v>58.450704225352112</v>
      </c>
      <c r="H31" s="42" t="s">
        <v>88</v>
      </c>
      <c r="I31" s="42">
        <f t="shared" si="5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132</v>
      </c>
      <c r="P31" s="108">
        <v>130</v>
      </c>
      <c r="Q31" s="108">
        <v>22495813</v>
      </c>
      <c r="R31" s="46">
        <f t="shared" si="6"/>
        <v>5760</v>
      </c>
      <c r="S31" s="47">
        <f t="shared" si="7"/>
        <v>138.24</v>
      </c>
      <c r="T31" s="47">
        <f t="shared" si="8"/>
        <v>5.76</v>
      </c>
      <c r="U31" s="109">
        <v>3.2</v>
      </c>
      <c r="V31" s="109">
        <f t="shared" si="1"/>
        <v>3.2</v>
      </c>
      <c r="W31" s="110" t="s">
        <v>137</v>
      </c>
      <c r="X31" s="112">
        <v>1014</v>
      </c>
      <c r="Y31" s="112">
        <v>0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576529</v>
      </c>
      <c r="AH31" s="49">
        <f t="shared" si="9"/>
        <v>1160</v>
      </c>
      <c r="AI31" s="50">
        <f t="shared" si="2"/>
        <v>201.38888888888889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11384936</v>
      </c>
      <c r="AQ31" s="112">
        <f t="shared" si="3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4"/>
        <v>58.450704225352112</v>
      </c>
      <c r="H32" s="42" t="s">
        <v>88</v>
      </c>
      <c r="I32" s="42">
        <f t="shared" si="5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129</v>
      </c>
      <c r="P32" s="108">
        <v>123</v>
      </c>
      <c r="Q32" s="108">
        <v>22501932</v>
      </c>
      <c r="R32" s="46">
        <f t="shared" si="6"/>
        <v>6119</v>
      </c>
      <c r="S32" s="47">
        <f t="shared" si="7"/>
        <v>146.85599999999999</v>
      </c>
      <c r="T32" s="47">
        <f t="shared" si="8"/>
        <v>6.1189999999999998</v>
      </c>
      <c r="U32" s="109">
        <v>3.1</v>
      </c>
      <c r="V32" s="109">
        <f t="shared" si="1"/>
        <v>3.1</v>
      </c>
      <c r="W32" s="110" t="s">
        <v>137</v>
      </c>
      <c r="X32" s="112">
        <v>1024</v>
      </c>
      <c r="Y32" s="112">
        <v>0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577744</v>
      </c>
      <c r="AH32" s="49">
        <f t="shared" si="9"/>
        <v>1215</v>
      </c>
      <c r="AI32" s="50">
        <f t="shared" si="2"/>
        <v>198.56185651250206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11384936</v>
      </c>
      <c r="AQ32" s="112">
        <f t="shared" si="3"/>
        <v>0</v>
      </c>
      <c r="AR32" s="53">
        <v>1.1399999999999999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4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131</v>
      </c>
      <c r="P33" s="108">
        <v>121</v>
      </c>
      <c r="Q33" s="108">
        <v>22506676</v>
      </c>
      <c r="R33" s="46">
        <f t="shared" si="6"/>
        <v>4744</v>
      </c>
      <c r="S33" s="47">
        <f t="shared" si="7"/>
        <v>113.85599999999999</v>
      </c>
      <c r="T33" s="47">
        <f t="shared" si="8"/>
        <v>4.7439999999999998</v>
      </c>
      <c r="U33" s="109">
        <v>3.4</v>
      </c>
      <c r="V33" s="109">
        <f t="shared" si="1"/>
        <v>3.4</v>
      </c>
      <c r="W33" s="110" t="s">
        <v>129</v>
      </c>
      <c r="X33" s="112">
        <v>0</v>
      </c>
      <c r="Y33" s="112">
        <v>0</v>
      </c>
      <c r="Z33" s="112">
        <v>1167</v>
      </c>
      <c r="AA33" s="112">
        <v>1185</v>
      </c>
      <c r="AB33" s="112">
        <v>1167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578732</v>
      </c>
      <c r="AH33" s="49">
        <f t="shared" si="9"/>
        <v>988</v>
      </c>
      <c r="AI33" s="50">
        <f t="shared" si="2"/>
        <v>208.26306913996629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11385143</v>
      </c>
      <c r="AQ33" s="112">
        <f t="shared" si="3"/>
        <v>207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4"/>
        <v>58.450704225352112</v>
      </c>
      <c r="H34" s="42" t="s">
        <v>88</v>
      </c>
      <c r="I34" s="42">
        <f t="shared" si="5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140</v>
      </c>
      <c r="P34" s="108">
        <v>128</v>
      </c>
      <c r="Q34" s="108">
        <v>22511568</v>
      </c>
      <c r="R34" s="46">
        <f t="shared" si="6"/>
        <v>4892</v>
      </c>
      <c r="S34" s="47">
        <f t="shared" si="7"/>
        <v>117.408</v>
      </c>
      <c r="T34" s="47">
        <f t="shared" si="8"/>
        <v>4.8920000000000003</v>
      </c>
      <c r="U34" s="109">
        <v>4.3</v>
      </c>
      <c r="V34" s="109">
        <f t="shared" si="1"/>
        <v>4.3</v>
      </c>
      <c r="W34" s="110" t="s">
        <v>129</v>
      </c>
      <c r="X34" s="112">
        <v>0</v>
      </c>
      <c r="Y34" s="112">
        <v>0</v>
      </c>
      <c r="Z34" s="112">
        <v>1157</v>
      </c>
      <c r="AA34" s="112">
        <v>1185</v>
      </c>
      <c r="AB34" s="112">
        <v>1157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579730</v>
      </c>
      <c r="AH34" s="49">
        <f t="shared" si="9"/>
        <v>998</v>
      </c>
      <c r="AI34" s="50">
        <f t="shared" si="2"/>
        <v>204.00654129190514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11385772</v>
      </c>
      <c r="AQ34" s="112">
        <f t="shared" si="3"/>
        <v>629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132550</v>
      </c>
      <c r="S35" s="65">
        <f>AVERAGE(S11:S34)</f>
        <v>132.54999999999998</v>
      </c>
      <c r="T35" s="65">
        <f>SUM(T11:T34)</f>
        <v>132.55000000000001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26823</v>
      </c>
      <c r="AH35" s="67">
        <f>SUM(AH11:AH34)</f>
        <v>26823</v>
      </c>
      <c r="AI35" s="68">
        <f>$AH$35/$T35</f>
        <v>202.36137306676724</v>
      </c>
      <c r="AJ35" s="89"/>
      <c r="AK35" s="89"/>
      <c r="AL35" s="89"/>
      <c r="AM35" s="89"/>
      <c r="AN35" s="89"/>
      <c r="AO35" s="69"/>
      <c r="AP35" s="70">
        <f>AP34-AP10</f>
        <v>3725</v>
      </c>
      <c r="AQ35" s="71">
        <f>SUM(AQ11:AQ34)</f>
        <v>3725</v>
      </c>
      <c r="AR35" s="72">
        <f>AVERAGE(AR11:AR34)</f>
        <v>1.0933333333333333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243"/>
      <c r="D41" s="243"/>
      <c r="E41" s="243"/>
      <c r="F41" s="243"/>
      <c r="G41" s="243"/>
      <c r="H41" s="243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50"/>
      <c r="T41" s="150"/>
      <c r="U41" s="150"/>
      <c r="V41" s="150"/>
      <c r="W41" s="244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73"/>
      <c r="AW41" s="73"/>
      <c r="AY41" s="98"/>
    </row>
    <row r="42" spans="2:51" x14ac:dyDescent="0.25">
      <c r="B42" s="148" t="s">
        <v>133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84"/>
      <c r="T42" s="84"/>
      <c r="U42" s="84"/>
      <c r="V42" s="8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97"/>
      <c r="AP42" s="97"/>
      <c r="AQ42" s="97"/>
      <c r="AR42" s="99"/>
      <c r="AV42" s="73"/>
      <c r="AW42" s="73"/>
      <c r="AY42" s="98"/>
    </row>
    <row r="43" spans="2:51" x14ac:dyDescent="0.25">
      <c r="B43" s="146" t="s">
        <v>134</v>
      </c>
      <c r="C43" s="103"/>
      <c r="D43" s="103"/>
      <c r="E43" s="103"/>
      <c r="F43" s="239"/>
      <c r="G43" s="239"/>
      <c r="H43" s="239"/>
      <c r="I43" s="103"/>
      <c r="J43" s="103"/>
      <c r="K43" s="103"/>
      <c r="L43" s="239"/>
      <c r="M43" s="239"/>
      <c r="N43" s="239"/>
      <c r="O43" s="103"/>
      <c r="P43" s="103"/>
      <c r="Q43" s="103"/>
      <c r="R43" s="103"/>
      <c r="S43" s="239"/>
      <c r="T43" s="239"/>
      <c r="U43" s="239"/>
      <c r="V43" s="84"/>
      <c r="W43" s="99"/>
      <c r="X43" s="99"/>
      <c r="Y43" s="99"/>
      <c r="Z43" s="99"/>
      <c r="AA43" s="99"/>
      <c r="AB43" s="99"/>
      <c r="AC43" s="99"/>
      <c r="AD43" s="99"/>
      <c r="AE43" s="99"/>
      <c r="AM43" s="20"/>
      <c r="AN43" s="97"/>
      <c r="AO43" s="97"/>
      <c r="AP43" s="97"/>
      <c r="AQ43" s="97"/>
      <c r="AR43" s="99"/>
      <c r="AV43" s="127"/>
      <c r="AW43" s="127"/>
      <c r="AY43" s="98"/>
    </row>
    <row r="44" spans="2:51" x14ac:dyDescent="0.25">
      <c r="B44" s="82" t="s">
        <v>227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1"/>
      <c r="D45" s="122"/>
      <c r="E45" s="121"/>
      <c r="F45" s="121"/>
      <c r="G45" s="121"/>
      <c r="H45" s="121"/>
      <c r="I45" s="121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6" t="s">
        <v>140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4" t="s">
        <v>197</v>
      </c>
      <c r="C47" s="121"/>
      <c r="D47" s="122"/>
      <c r="E47" s="121"/>
      <c r="F47" s="121"/>
      <c r="G47" s="121"/>
      <c r="H47" s="121"/>
      <c r="I47" s="121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4"/>
      <c r="U47" s="124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234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144"/>
      <c r="D50" s="200"/>
      <c r="E50" s="144"/>
      <c r="F50" s="144"/>
      <c r="G50" s="106"/>
      <c r="H50" s="106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143</v>
      </c>
      <c r="C51" s="144"/>
      <c r="D51" s="200"/>
      <c r="E51" s="144"/>
      <c r="F51" s="144"/>
      <c r="G51" s="106"/>
      <c r="H51" s="106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144</v>
      </c>
      <c r="C52" s="228"/>
      <c r="D52" s="229"/>
      <c r="E52" s="228"/>
      <c r="F52" s="228"/>
      <c r="G52" s="230"/>
      <c r="H52" s="230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A53" s="99"/>
      <c r="B53" s="144" t="s">
        <v>145</v>
      </c>
      <c r="C53" s="228"/>
      <c r="D53" s="228"/>
      <c r="E53" s="230"/>
      <c r="F53" s="144"/>
      <c r="G53" s="106"/>
      <c r="H53" s="106"/>
      <c r="I53" s="102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17"/>
      <c r="U53" s="119"/>
      <c r="V53" s="79"/>
      <c r="AS53" s="95"/>
      <c r="AT53" s="95"/>
      <c r="AU53" s="95"/>
      <c r="AV53" s="95"/>
      <c r="AW53" s="95"/>
      <c r="AX53" s="95"/>
      <c r="AY53" s="95"/>
    </row>
    <row r="54" spans="1:51" x14ac:dyDescent="0.25">
      <c r="A54" s="99"/>
      <c r="B54" s="146" t="s">
        <v>146</v>
      </c>
      <c r="C54" s="228"/>
      <c r="D54" s="229"/>
      <c r="E54" s="144"/>
      <c r="F54" s="144"/>
      <c r="G54" s="106"/>
      <c r="H54" s="102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 t="s">
        <v>147</v>
      </c>
      <c r="C55" s="228"/>
      <c r="D55" s="229"/>
      <c r="E55" s="145"/>
      <c r="F55" s="145"/>
      <c r="G55" s="102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228"/>
      <c r="C56" s="228"/>
      <c r="D56" s="229"/>
      <c r="E56" s="145"/>
      <c r="F56" s="145"/>
      <c r="G56" s="102"/>
      <c r="H56" s="228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228"/>
      <c r="C57" s="228"/>
      <c r="D57" s="229"/>
      <c r="E57" s="228"/>
      <c r="F57" s="118"/>
      <c r="G57" s="230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228"/>
      <c r="C58" s="228"/>
      <c r="D58" s="229"/>
      <c r="E58" s="228"/>
      <c r="F58" s="228"/>
      <c r="G58" s="102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60"/>
      <c r="C59" s="145"/>
      <c r="D59" s="114"/>
      <c r="E59" s="145"/>
      <c r="F59" s="145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46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6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17"/>
      <c r="U66" s="11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A67" s="99"/>
      <c r="B67" s="145"/>
      <c r="C67" s="145"/>
      <c r="D67" s="114"/>
      <c r="E67" s="145"/>
      <c r="F67" s="145"/>
      <c r="G67" s="102"/>
      <c r="H67" s="102"/>
      <c r="I67" s="102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5"/>
      <c r="U67" s="79"/>
      <c r="V67" s="79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Q74" s="97"/>
      <c r="R74" s="97"/>
      <c r="S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97"/>
      <c r="Q76" s="97"/>
      <c r="R76" s="97"/>
      <c r="S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Q77" s="97"/>
      <c r="R77" s="97"/>
      <c r="S77" s="97"/>
      <c r="T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Q78" s="97"/>
      <c r="R78" s="97"/>
      <c r="S78" s="97"/>
      <c r="T78" s="97"/>
      <c r="U78" s="97"/>
      <c r="AS78" s="95"/>
      <c r="AT78" s="95"/>
      <c r="AU78" s="95"/>
      <c r="AV78" s="95"/>
      <c r="AW78" s="95"/>
      <c r="AX78" s="95"/>
      <c r="AY78" s="95"/>
    </row>
    <row r="79" spans="1:51" x14ac:dyDescent="0.25">
      <c r="O79" s="12"/>
      <c r="P79" s="97"/>
      <c r="T79" s="97"/>
      <c r="U79" s="97"/>
      <c r="AS79" s="95"/>
      <c r="AT79" s="95"/>
      <c r="AU79" s="95"/>
      <c r="AV79" s="95"/>
      <c r="AW79" s="95"/>
      <c r="AX79" s="95"/>
      <c r="AY79" s="95"/>
    </row>
    <row r="91" spans="45:51" x14ac:dyDescent="0.25">
      <c r="AS91" s="95"/>
      <c r="AT91" s="95"/>
      <c r="AU91" s="95"/>
      <c r="AV91" s="95"/>
      <c r="AW91" s="95"/>
      <c r="AX91" s="95"/>
      <c r="AY91" s="95"/>
    </row>
  </sheetData>
  <protectedRanges>
    <protectedRange sqref="S53:T67" name="Range2_12_5_1_1"/>
    <protectedRange sqref="L10 AD8 AF8 AJ8:AR8 AF10 L24:N31 N32:N34 R11:T34 AC11:AF34 G11:G34 N10:N23 E11:E34" name="Range1_16_3_1_1"/>
    <protectedRange sqref="L16:M23" name="Range1_1_1_1_10_1_1_1"/>
    <protectedRange sqref="L32:M34" name="Range1_1_10_1_1_1"/>
    <protectedRange sqref="K16:K34 I16:J24 I25:I34 J25 I11:I15 K11:L15" name="Range1_1_2_1_10_2_1_1"/>
    <protectedRange sqref="M11:M15" name="Range1_2_1_2_1_10_1_1_1"/>
    <protectedRange sqref="AS16:AS34" name="Range1_1_1_1"/>
    <protectedRange sqref="H11:H34" name="Range1_1_1_1_1_1_1"/>
    <protectedRange sqref="Z44:Z52" name="Range2_2_1_10_1_1_1_2"/>
    <protectedRange sqref="N53:R67" name="Range2_12_1_6_1_1"/>
    <protectedRange sqref="L53:M67" name="Range2_2_12_1_7_1_1"/>
    <protectedRange sqref="AS11:AS15" name="Range1_4_1_1_1_1"/>
    <protectedRange sqref="J26:J34 J11:J15" name="Range1_1_2_1_10_1_1_1_1"/>
    <protectedRange sqref="F43 L43 S38:S43" name="Range2_12_3_1_1_1_1"/>
    <protectedRange sqref="D38:H38 I43:K43 C43:E43 O43:R43 N38:R42" name="Range2_12_1_3_1_1_1_1"/>
    <protectedRange sqref="I38:M38 E39:M42" name="Range2_2_12_1_6_1_1_1_1"/>
    <protectedRange sqref="D39:D42" name="Range2_1_1_1_1_11_1_1_1_1_1_1"/>
    <protectedRange sqref="C39:C42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3:K67" name="Range2_2_12_1_4_1_1_1_1_1_1_1_1_1_1_1_1_1_1_1"/>
    <protectedRange sqref="I53:I67" name="Range2_2_12_1_7_1_1_2_2_1_2"/>
    <protectedRange sqref="F53:H53 F58:H67 H54:H55 H57 F54:G56" name="Range2_2_12_1_3_1_2_1_1_1_1_2_1_1_1_1_1_1_1_1_1_1_1"/>
    <protectedRange sqref="E58:E67 E54:E56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8:U48 F49:G52 H56 G57 D53:E53" name="Range2_12_5_1_1_1_2_2_1_1_1_1_1_1_1_1_1_1_1_2_1_1_1_2_1_1_1_1_1_1_1_1_1_1_1_1_1_1_1_1_2_1_1_1_1_1_1_1_1_1_2_1_1_3_1_1_1_3_1_1_1_1_1_1_1_1_1_1_1_1_1_1_1_1_1_1_1_1_1_1_2_1_1_1_1_1_1_1_1_1_1_1_2_2_1_2_1_1_1_1_1_1_1_1_1_1_1_1_1"/>
    <protectedRange sqref="S44:T47" name="Range2_12_5_1_1_2_1_1_1_2_1_1_1_1_1_1_1_1_1_1_1_1_1"/>
    <protectedRange sqref="N44:R47" name="Range2_12_1_6_1_1_2_1_1_1_2_1_1_1_1_1_1_1_1_1_1_1_1_1"/>
    <protectedRange sqref="L44:M47" name="Range2_2_12_1_7_1_1_3_1_1_1_2_1_1_1_1_1_1_1_1_1_1_1_1_1"/>
    <protectedRange sqref="J44:K47" name="Range2_2_12_1_4_1_1_1_1_1_1_1_1_1_1_1_1_1_1_1_2_1_1_1_2_1_1_1_1_1_1_1_1_1_1_1_1_1"/>
    <protectedRange sqref="I44:I47" name="Range2_2_12_1_7_1_1_2_2_1_2_2_1_1_1_2_1_1_1_1_1_1_1_1_1_1_1_1_1"/>
    <protectedRange sqref="G44:H47" name="Range2_2_12_1_3_1_2_1_1_1_1_2_1_1_1_1_1_1_1_1_1_1_1_2_1_1_1_2_1_1_1_1_1_1_1_1_1_1_1_1_1"/>
    <protectedRange sqref="F44:F47" name="Range2_2_12_1_3_1_2_1_1_1_1_2_1_1_1_1_1_1_1_1_1_1_1_2_2_1_1_2_1_1_1_1_1_1_1_1_1_1_1_1_1"/>
    <protectedRange sqref="E44:E4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AG10" name="Range1_16_3_1_1_1_1_1_3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8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46" priority="1" operator="containsText" text="N/A">
      <formula>NOT(ISERROR(SEARCH("N/A",X11)))</formula>
    </cfRule>
    <cfRule type="cellIs" dxfId="145" priority="15" operator="equal">
      <formula>0</formula>
    </cfRule>
  </conditionalFormatting>
  <conditionalFormatting sqref="X11:AE34">
    <cfRule type="cellIs" dxfId="144" priority="14" operator="greaterThanOrEqual">
      <formula>1185</formula>
    </cfRule>
  </conditionalFormatting>
  <conditionalFormatting sqref="X11:AE34">
    <cfRule type="cellIs" dxfId="143" priority="13" operator="between">
      <formula>0.1</formula>
      <formula>1184</formula>
    </cfRule>
  </conditionalFormatting>
  <conditionalFormatting sqref="X8 AJ11:AQ34">
    <cfRule type="cellIs" dxfId="142" priority="12" operator="equal">
      <formula>0</formula>
    </cfRule>
  </conditionalFormatting>
  <conditionalFormatting sqref="X8 AJ11:AQ34">
    <cfRule type="cellIs" dxfId="141" priority="11" operator="greaterThan">
      <formula>1179</formula>
    </cfRule>
  </conditionalFormatting>
  <conditionalFormatting sqref="X8 AJ11:AQ34">
    <cfRule type="cellIs" dxfId="140" priority="10" operator="greaterThan">
      <formula>99</formula>
    </cfRule>
  </conditionalFormatting>
  <conditionalFormatting sqref="X8 AJ11:AQ34">
    <cfRule type="cellIs" dxfId="139" priority="9" operator="greaterThan">
      <formula>0.99</formula>
    </cfRule>
  </conditionalFormatting>
  <conditionalFormatting sqref="AB8">
    <cfRule type="cellIs" dxfId="138" priority="8" operator="equal">
      <formula>0</formula>
    </cfRule>
  </conditionalFormatting>
  <conditionalFormatting sqref="AB8">
    <cfRule type="cellIs" dxfId="137" priority="7" operator="greaterThan">
      <formula>1179</formula>
    </cfRule>
  </conditionalFormatting>
  <conditionalFormatting sqref="AB8">
    <cfRule type="cellIs" dxfId="136" priority="6" operator="greaterThan">
      <formula>99</formula>
    </cfRule>
  </conditionalFormatting>
  <conditionalFormatting sqref="AB8">
    <cfRule type="cellIs" dxfId="135" priority="5" operator="greaterThan">
      <formula>0.99</formula>
    </cfRule>
  </conditionalFormatting>
  <conditionalFormatting sqref="AI11:AI34">
    <cfRule type="cellIs" dxfId="134" priority="4" operator="greaterThan">
      <formula>$AI$8</formula>
    </cfRule>
  </conditionalFormatting>
  <conditionalFormatting sqref="AH11:AH34">
    <cfRule type="cellIs" dxfId="133" priority="2" operator="greaterThan">
      <formula>$AH$8</formula>
    </cfRule>
    <cfRule type="cellIs" dxfId="132" priority="3" operator="greaterThan">
      <formula>$AH$8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1"/>
  <sheetViews>
    <sheetView topLeftCell="A37" zoomScale="90" zoomScaleNormal="90" workbookViewId="0">
      <selection activeCell="B53" sqref="B53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220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165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126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46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49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49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42667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26885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47" t="s">
        <v>51</v>
      </c>
      <c r="V9" s="247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45" t="s">
        <v>55</v>
      </c>
      <c r="AG9" s="245" t="s">
        <v>56</v>
      </c>
      <c r="AH9" s="259" t="s">
        <v>57</v>
      </c>
      <c r="AI9" s="274" t="s">
        <v>58</v>
      </c>
      <c r="AJ9" s="247" t="s">
        <v>59</v>
      </c>
      <c r="AK9" s="247" t="s">
        <v>60</v>
      </c>
      <c r="AL9" s="247" t="s">
        <v>61</v>
      </c>
      <c r="AM9" s="247" t="s">
        <v>62</v>
      </c>
      <c r="AN9" s="247" t="s">
        <v>63</v>
      </c>
      <c r="AO9" s="247" t="s">
        <v>64</v>
      </c>
      <c r="AP9" s="247" t="s">
        <v>65</v>
      </c>
      <c r="AQ9" s="276" t="s">
        <v>66</v>
      </c>
      <c r="AR9" s="247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47" t="s">
        <v>72</v>
      </c>
      <c r="C10" s="247" t="s">
        <v>73</v>
      </c>
      <c r="D10" s="247" t="s">
        <v>74</v>
      </c>
      <c r="E10" s="247" t="s">
        <v>75</v>
      </c>
      <c r="F10" s="247" t="s">
        <v>74</v>
      </c>
      <c r="G10" s="247" t="s">
        <v>75</v>
      </c>
      <c r="H10" s="285"/>
      <c r="I10" s="247" t="s">
        <v>75</v>
      </c>
      <c r="J10" s="247" t="s">
        <v>75</v>
      </c>
      <c r="K10" s="247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23'!Q34</f>
        <v>22511568</v>
      </c>
      <c r="R10" s="267"/>
      <c r="S10" s="268"/>
      <c r="T10" s="269"/>
      <c r="U10" s="247" t="s">
        <v>75</v>
      </c>
      <c r="V10" s="247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45"/>
      <c r="AG10" s="116">
        <f>'OCT 23'!AG34</f>
        <v>579730</v>
      </c>
      <c r="AH10" s="259"/>
      <c r="AI10" s="275"/>
      <c r="AJ10" s="247" t="s">
        <v>84</v>
      </c>
      <c r="AK10" s="247" t="s">
        <v>84</v>
      </c>
      <c r="AL10" s="247" t="s">
        <v>84</v>
      </c>
      <c r="AM10" s="247" t="s">
        <v>84</v>
      </c>
      <c r="AN10" s="247" t="s">
        <v>84</v>
      </c>
      <c r="AO10" s="247" t="s">
        <v>84</v>
      </c>
      <c r="AP10" s="116">
        <f>'OCT 23'!AP34</f>
        <v>11385772</v>
      </c>
      <c r="AQ10" s="277"/>
      <c r="AR10" s="248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5</v>
      </c>
      <c r="E11" s="41">
        <f t="shared" ref="E11:E34" si="0">D11/1.42</f>
        <v>3.5211267605633805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137</v>
      </c>
      <c r="P11" s="108">
        <v>109</v>
      </c>
      <c r="Q11" s="108">
        <v>22516602</v>
      </c>
      <c r="R11" s="46">
        <f>IF(ISBLANK(Q11),"-",Q11-Q10)</f>
        <v>5034</v>
      </c>
      <c r="S11" s="47">
        <f>R11*24/1000</f>
        <v>120.816</v>
      </c>
      <c r="T11" s="47">
        <f>R11/1000</f>
        <v>5.0339999999999998</v>
      </c>
      <c r="U11" s="109">
        <v>5</v>
      </c>
      <c r="V11" s="109">
        <f t="shared" ref="V11:V34" si="1">U11</f>
        <v>5</v>
      </c>
      <c r="W11" s="110" t="s">
        <v>129</v>
      </c>
      <c r="X11" s="112">
        <v>0</v>
      </c>
      <c r="Y11" s="112">
        <v>0</v>
      </c>
      <c r="Z11" s="112">
        <v>1116</v>
      </c>
      <c r="AA11" s="112">
        <v>1185</v>
      </c>
      <c r="AB11" s="112">
        <v>1117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580750</v>
      </c>
      <c r="AH11" s="49">
        <f>IF(ISBLANK(AG11),"-",AG11-AG10)</f>
        <v>1020</v>
      </c>
      <c r="AI11" s="50">
        <f t="shared" ref="AI11:AI34" si="2">AH11/T11</f>
        <v>202.62216924910609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11386475</v>
      </c>
      <c r="AQ11" s="112">
        <f t="shared" ref="AQ11:AQ34" si="3">AP11-AP10</f>
        <v>703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5</v>
      </c>
      <c r="E12" s="41">
        <f t="shared" si="0"/>
        <v>3.5211267605633805</v>
      </c>
      <c r="F12" s="151">
        <v>83</v>
      </c>
      <c r="G12" s="41">
        <f t="shared" ref="G12:G34" si="4">F12/1.42</f>
        <v>58.450704225352112</v>
      </c>
      <c r="H12" s="42" t="s">
        <v>88</v>
      </c>
      <c r="I12" s="42">
        <f t="shared" ref="I12:I34" si="5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128</v>
      </c>
      <c r="P12" s="108">
        <v>110</v>
      </c>
      <c r="Q12" s="108">
        <v>22521164</v>
      </c>
      <c r="R12" s="46">
        <f t="shared" ref="R12:R34" si="6">IF(ISBLANK(Q12),"-",Q12-Q11)</f>
        <v>4562</v>
      </c>
      <c r="S12" s="47">
        <f t="shared" ref="S12:S34" si="7">R12*24/1000</f>
        <v>109.488</v>
      </c>
      <c r="T12" s="47">
        <f t="shared" ref="T12:T34" si="8">R12/1000</f>
        <v>4.5620000000000003</v>
      </c>
      <c r="U12" s="109">
        <v>6</v>
      </c>
      <c r="V12" s="109">
        <f t="shared" si="1"/>
        <v>6</v>
      </c>
      <c r="W12" s="110" t="s">
        <v>129</v>
      </c>
      <c r="X12" s="112">
        <v>0</v>
      </c>
      <c r="Y12" s="112">
        <v>0</v>
      </c>
      <c r="Z12" s="112">
        <v>1117</v>
      </c>
      <c r="AA12" s="112">
        <v>1185</v>
      </c>
      <c r="AB12" s="112">
        <v>1117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581678</v>
      </c>
      <c r="AH12" s="49">
        <f>IF(ISBLANK(AG12),"-",AG12-AG11)</f>
        <v>928</v>
      </c>
      <c r="AI12" s="50">
        <f t="shared" si="2"/>
        <v>203.41955282770712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11387324</v>
      </c>
      <c r="AQ12" s="112">
        <f t="shared" si="3"/>
        <v>849</v>
      </c>
      <c r="AR12" s="115">
        <v>1.1200000000000001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6</v>
      </c>
      <c r="E13" s="41">
        <f t="shared" si="0"/>
        <v>4.2253521126760569</v>
      </c>
      <c r="F13" s="151">
        <v>83</v>
      </c>
      <c r="G13" s="41">
        <f t="shared" si="4"/>
        <v>58.450704225352112</v>
      </c>
      <c r="H13" s="42" t="s">
        <v>88</v>
      </c>
      <c r="I13" s="42">
        <f t="shared" si="5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134</v>
      </c>
      <c r="P13" s="108">
        <v>112</v>
      </c>
      <c r="Q13" s="108">
        <v>22525726</v>
      </c>
      <c r="R13" s="46">
        <f>IF(ISBLANK(Q13),"-",Q13-Q12)</f>
        <v>4562</v>
      </c>
      <c r="S13" s="47">
        <f t="shared" si="7"/>
        <v>109.488</v>
      </c>
      <c r="T13" s="47">
        <f t="shared" si="8"/>
        <v>4.5620000000000003</v>
      </c>
      <c r="U13" s="109">
        <v>7</v>
      </c>
      <c r="V13" s="109">
        <f t="shared" si="1"/>
        <v>7</v>
      </c>
      <c r="W13" s="110" t="s">
        <v>129</v>
      </c>
      <c r="X13" s="112">
        <v>0</v>
      </c>
      <c r="Y13" s="112">
        <v>0</v>
      </c>
      <c r="Z13" s="112">
        <v>1116</v>
      </c>
      <c r="AA13" s="112">
        <v>1185</v>
      </c>
      <c r="AB13" s="112">
        <v>1117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582604</v>
      </c>
      <c r="AH13" s="49">
        <f>IF(ISBLANK(AG13),"-",AG13-AG12)</f>
        <v>926</v>
      </c>
      <c r="AI13" s="50">
        <f t="shared" si="2"/>
        <v>202.98114861902673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11388207</v>
      </c>
      <c r="AQ13" s="112">
        <f>AP13-AP12</f>
        <v>883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6</v>
      </c>
      <c r="E14" s="41">
        <f t="shared" si="0"/>
        <v>4.2253521126760569</v>
      </c>
      <c r="F14" s="151">
        <v>83</v>
      </c>
      <c r="G14" s="41">
        <f t="shared" si="4"/>
        <v>58.450704225352112</v>
      </c>
      <c r="H14" s="42" t="s">
        <v>88</v>
      </c>
      <c r="I14" s="42">
        <f t="shared" si="5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126</v>
      </c>
      <c r="P14" s="108">
        <v>114</v>
      </c>
      <c r="Q14" s="108">
        <v>22530094</v>
      </c>
      <c r="R14" s="46">
        <f t="shared" si="6"/>
        <v>4368</v>
      </c>
      <c r="S14" s="47">
        <f t="shared" si="7"/>
        <v>104.83199999999999</v>
      </c>
      <c r="T14" s="47">
        <f t="shared" si="8"/>
        <v>4.3680000000000003</v>
      </c>
      <c r="U14" s="109">
        <v>8.6999999999999993</v>
      </c>
      <c r="V14" s="109">
        <f t="shared" si="1"/>
        <v>8.6999999999999993</v>
      </c>
      <c r="W14" s="110" t="s">
        <v>129</v>
      </c>
      <c r="X14" s="112">
        <v>0</v>
      </c>
      <c r="Y14" s="112">
        <v>0</v>
      </c>
      <c r="Z14" s="112">
        <v>1117</v>
      </c>
      <c r="AA14" s="112">
        <v>1185</v>
      </c>
      <c r="AB14" s="112">
        <v>1117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583594</v>
      </c>
      <c r="AH14" s="49">
        <f t="shared" ref="AH14:AH34" si="9">IF(ISBLANK(AG14),"-",AG14-AG13)</f>
        <v>990</v>
      </c>
      <c r="AI14" s="50">
        <f t="shared" si="2"/>
        <v>226.64835164835162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11388507</v>
      </c>
      <c r="AQ14" s="112">
        <f t="shared" si="3"/>
        <v>300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220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4"/>
        <v>58.450704225352112</v>
      </c>
      <c r="H15" s="42" t="s">
        <v>88</v>
      </c>
      <c r="I15" s="42">
        <f t="shared" si="5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123</v>
      </c>
      <c r="P15" s="108">
        <v>117</v>
      </c>
      <c r="Q15" s="108">
        <v>22534468</v>
      </c>
      <c r="R15" s="46">
        <f t="shared" si="6"/>
        <v>4374</v>
      </c>
      <c r="S15" s="47">
        <f t="shared" si="7"/>
        <v>104.976</v>
      </c>
      <c r="T15" s="47">
        <f t="shared" si="8"/>
        <v>4.3739999999999997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1096</v>
      </c>
      <c r="AA15" s="112">
        <v>1185</v>
      </c>
      <c r="AB15" s="112">
        <v>1096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584588</v>
      </c>
      <c r="AH15" s="49">
        <f t="shared" si="9"/>
        <v>994</v>
      </c>
      <c r="AI15" s="50">
        <f t="shared" si="2"/>
        <v>227.25194330132604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0.6</v>
      </c>
      <c r="AP15" s="112">
        <v>11388531</v>
      </c>
      <c r="AQ15" s="112">
        <f t="shared" si="3"/>
        <v>24</v>
      </c>
      <c r="AR15" s="51"/>
      <c r="AS15" s="52" t="s">
        <v>113</v>
      </c>
      <c r="AV15" s="39" t="s">
        <v>98</v>
      </c>
      <c r="AW15" s="39" t="s">
        <v>99</v>
      </c>
      <c r="AY15" s="81" t="s">
        <v>223</v>
      </c>
    </row>
    <row r="16" spans="2:51" x14ac:dyDescent="0.25">
      <c r="B16" s="40">
        <v>2.2083333333333299</v>
      </c>
      <c r="C16" s="40">
        <v>0.25</v>
      </c>
      <c r="D16" s="107">
        <v>6</v>
      </c>
      <c r="E16" s="41">
        <f t="shared" si="0"/>
        <v>4.2253521126760569</v>
      </c>
      <c r="F16" s="151">
        <v>83</v>
      </c>
      <c r="G16" s="41">
        <f t="shared" si="4"/>
        <v>58.450704225352112</v>
      </c>
      <c r="H16" s="42" t="s">
        <v>88</v>
      </c>
      <c r="I16" s="42">
        <f t="shared" si="5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139</v>
      </c>
      <c r="P16" s="108">
        <v>140</v>
      </c>
      <c r="Q16" s="108">
        <v>22539749</v>
      </c>
      <c r="R16" s="46">
        <f t="shared" si="6"/>
        <v>5281</v>
      </c>
      <c r="S16" s="47">
        <f t="shared" si="7"/>
        <v>126.744</v>
      </c>
      <c r="T16" s="47">
        <f t="shared" si="8"/>
        <v>5.2809999999999997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1186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585619</v>
      </c>
      <c r="AH16" s="49">
        <f t="shared" si="9"/>
        <v>1031</v>
      </c>
      <c r="AI16" s="50">
        <f t="shared" si="2"/>
        <v>195.22817648172696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11388531</v>
      </c>
      <c r="AQ16" s="112">
        <f t="shared" si="3"/>
        <v>0</v>
      </c>
      <c r="AR16" s="53">
        <v>1.1499999999999999</v>
      </c>
      <c r="AS16" s="52" t="s">
        <v>101</v>
      </c>
      <c r="AV16" s="39" t="s">
        <v>102</v>
      </c>
      <c r="AW16" s="39" t="s">
        <v>103</v>
      </c>
      <c r="AY16" s="81" t="s">
        <v>224</v>
      </c>
    </row>
    <row r="17" spans="1:51" x14ac:dyDescent="0.25">
      <c r="B17" s="40">
        <v>2.25</v>
      </c>
      <c r="C17" s="40">
        <v>0.29166666666666702</v>
      </c>
      <c r="D17" s="107">
        <v>6</v>
      </c>
      <c r="E17" s="41">
        <f t="shared" si="0"/>
        <v>4.2253521126760569</v>
      </c>
      <c r="F17" s="151">
        <v>83</v>
      </c>
      <c r="G17" s="41">
        <f t="shared" si="4"/>
        <v>58.450704225352112</v>
      </c>
      <c r="H17" s="42" t="s">
        <v>88</v>
      </c>
      <c r="I17" s="42">
        <f t="shared" si="5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137</v>
      </c>
      <c r="P17" s="108">
        <v>146</v>
      </c>
      <c r="Q17" s="108">
        <v>22545771</v>
      </c>
      <c r="R17" s="46">
        <f t="shared" si="6"/>
        <v>6022</v>
      </c>
      <c r="S17" s="47">
        <f t="shared" si="7"/>
        <v>144.52799999999999</v>
      </c>
      <c r="T17" s="47">
        <f t="shared" si="8"/>
        <v>6.0220000000000002</v>
      </c>
      <c r="U17" s="109">
        <v>9.1999999999999993</v>
      </c>
      <c r="V17" s="109">
        <f t="shared" si="1"/>
        <v>9.1999999999999993</v>
      </c>
      <c r="W17" s="110" t="s">
        <v>137</v>
      </c>
      <c r="X17" s="112">
        <v>0</v>
      </c>
      <c r="Y17" s="112">
        <v>997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586807</v>
      </c>
      <c r="AH17" s="49">
        <f t="shared" si="9"/>
        <v>1188</v>
      </c>
      <c r="AI17" s="50">
        <f t="shared" si="2"/>
        <v>197.27665227499168</v>
      </c>
      <c r="AJ17" s="96">
        <v>0</v>
      </c>
      <c r="AK17" s="96">
        <v>1</v>
      </c>
      <c r="AL17" s="96">
        <v>1</v>
      </c>
      <c r="AM17" s="96">
        <v>1</v>
      </c>
      <c r="AN17" s="96">
        <v>1</v>
      </c>
      <c r="AO17" s="96">
        <v>0</v>
      </c>
      <c r="AP17" s="112">
        <v>11388531</v>
      </c>
      <c r="AQ17" s="112">
        <f t="shared" si="3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165</v>
      </c>
    </row>
    <row r="18" spans="1:51" ht="15.75" customHeight="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4"/>
        <v>58.450704225352112</v>
      </c>
      <c r="H18" s="42" t="s">
        <v>88</v>
      </c>
      <c r="I18" s="42">
        <f t="shared" si="5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136</v>
      </c>
      <c r="P18" s="108">
        <v>141</v>
      </c>
      <c r="Q18" s="108">
        <v>22551855</v>
      </c>
      <c r="R18" s="46">
        <f t="shared" si="6"/>
        <v>6084</v>
      </c>
      <c r="S18" s="47">
        <f t="shared" si="7"/>
        <v>146.01599999999999</v>
      </c>
      <c r="T18" s="47">
        <f t="shared" si="8"/>
        <v>6.0839999999999996</v>
      </c>
      <c r="U18" s="109">
        <v>8.8000000000000007</v>
      </c>
      <c r="V18" s="109">
        <f t="shared" si="1"/>
        <v>8.8000000000000007</v>
      </c>
      <c r="W18" s="110" t="s">
        <v>137</v>
      </c>
      <c r="X18" s="112">
        <v>0</v>
      </c>
      <c r="Y18" s="112">
        <v>997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587987</v>
      </c>
      <c r="AH18" s="49">
        <f t="shared" si="9"/>
        <v>1180</v>
      </c>
      <c r="AI18" s="50">
        <f t="shared" si="2"/>
        <v>193.95134779750165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11388531</v>
      </c>
      <c r="AQ18" s="112">
        <f t="shared" si="3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5</v>
      </c>
      <c r="E19" s="41">
        <f t="shared" si="0"/>
        <v>3.5211267605633805</v>
      </c>
      <c r="F19" s="151">
        <v>83</v>
      </c>
      <c r="G19" s="41">
        <f t="shared" si="4"/>
        <v>58.450704225352112</v>
      </c>
      <c r="H19" s="42" t="s">
        <v>88</v>
      </c>
      <c r="I19" s="42">
        <f t="shared" si="5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135</v>
      </c>
      <c r="P19" s="108">
        <v>144</v>
      </c>
      <c r="Q19" s="108">
        <v>22558176</v>
      </c>
      <c r="R19" s="46">
        <f t="shared" si="6"/>
        <v>6321</v>
      </c>
      <c r="S19" s="47">
        <f t="shared" si="7"/>
        <v>151.70400000000001</v>
      </c>
      <c r="T19" s="47">
        <f t="shared" si="8"/>
        <v>6.3209999999999997</v>
      </c>
      <c r="U19" s="109">
        <v>8.1999999999999993</v>
      </c>
      <c r="V19" s="109">
        <f t="shared" si="1"/>
        <v>8.1999999999999993</v>
      </c>
      <c r="W19" s="110" t="s">
        <v>137</v>
      </c>
      <c r="X19" s="112">
        <v>0</v>
      </c>
      <c r="Y19" s="112">
        <v>1047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589195</v>
      </c>
      <c r="AH19" s="49">
        <f t="shared" si="9"/>
        <v>1208</v>
      </c>
      <c r="AI19" s="50">
        <f t="shared" si="2"/>
        <v>191.10900174023098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11388531</v>
      </c>
      <c r="AQ19" s="112">
        <f t="shared" si="3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5</v>
      </c>
      <c r="E20" s="41">
        <f t="shared" si="0"/>
        <v>3.5211267605633805</v>
      </c>
      <c r="F20" s="151">
        <v>83</v>
      </c>
      <c r="G20" s="41">
        <f t="shared" si="4"/>
        <v>58.450704225352112</v>
      </c>
      <c r="H20" s="42" t="s">
        <v>88</v>
      </c>
      <c r="I20" s="42">
        <f t="shared" si="5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135</v>
      </c>
      <c r="P20" s="108">
        <v>145</v>
      </c>
      <c r="Q20" s="108">
        <v>22564446</v>
      </c>
      <c r="R20" s="46">
        <f t="shared" si="6"/>
        <v>6270</v>
      </c>
      <c r="S20" s="47">
        <f t="shared" si="7"/>
        <v>150.47999999999999</v>
      </c>
      <c r="T20" s="47">
        <f t="shared" si="8"/>
        <v>6.27</v>
      </c>
      <c r="U20" s="109">
        <v>7.5</v>
      </c>
      <c r="V20" s="109">
        <f t="shared" si="1"/>
        <v>7.5</v>
      </c>
      <c r="W20" s="110" t="s">
        <v>137</v>
      </c>
      <c r="X20" s="112">
        <v>0</v>
      </c>
      <c r="Y20" s="112">
        <v>1047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590411</v>
      </c>
      <c r="AH20" s="49">
        <f t="shared" si="9"/>
        <v>1216</v>
      </c>
      <c r="AI20" s="50">
        <f t="shared" si="2"/>
        <v>193.93939393939397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11388531</v>
      </c>
      <c r="AQ20" s="112">
        <f t="shared" si="3"/>
        <v>0</v>
      </c>
      <c r="AR20" s="53">
        <v>1.2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5</v>
      </c>
      <c r="E21" s="41">
        <f t="shared" si="0"/>
        <v>3.5211267605633805</v>
      </c>
      <c r="F21" s="151">
        <v>83</v>
      </c>
      <c r="G21" s="41">
        <f t="shared" si="4"/>
        <v>58.450704225352112</v>
      </c>
      <c r="H21" s="42" t="s">
        <v>88</v>
      </c>
      <c r="I21" s="42">
        <f t="shared" si="5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132</v>
      </c>
      <c r="P21" s="108">
        <v>145</v>
      </c>
      <c r="Q21" s="108">
        <v>22570909</v>
      </c>
      <c r="R21" s="46">
        <f t="shared" si="6"/>
        <v>6463</v>
      </c>
      <c r="S21" s="47">
        <f t="shared" si="7"/>
        <v>155.11199999999999</v>
      </c>
      <c r="T21" s="47">
        <f t="shared" si="8"/>
        <v>6.4630000000000001</v>
      </c>
      <c r="U21" s="109">
        <v>6.9</v>
      </c>
      <c r="V21" s="109">
        <f t="shared" si="1"/>
        <v>6.9</v>
      </c>
      <c r="W21" s="110" t="s">
        <v>137</v>
      </c>
      <c r="X21" s="112">
        <v>0</v>
      </c>
      <c r="Y21" s="112">
        <v>1047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591625</v>
      </c>
      <c r="AH21" s="49">
        <f t="shared" si="9"/>
        <v>1214</v>
      </c>
      <c r="AI21" s="50">
        <f t="shared" si="2"/>
        <v>187.83846510908248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11388531</v>
      </c>
      <c r="AQ21" s="112">
        <f t="shared" si="3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5</v>
      </c>
      <c r="E22" s="41">
        <f t="shared" si="0"/>
        <v>3.5211267605633805</v>
      </c>
      <c r="F22" s="151">
        <v>83</v>
      </c>
      <c r="G22" s="41">
        <f t="shared" si="4"/>
        <v>58.450704225352112</v>
      </c>
      <c r="H22" s="42" t="s">
        <v>88</v>
      </c>
      <c r="I22" s="42">
        <f t="shared" si="5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132</v>
      </c>
      <c r="P22" s="108">
        <v>147</v>
      </c>
      <c r="Q22" s="108">
        <v>22576901</v>
      </c>
      <c r="R22" s="46">
        <f t="shared" si="6"/>
        <v>5992</v>
      </c>
      <c r="S22" s="47">
        <f t="shared" si="7"/>
        <v>143.80799999999999</v>
      </c>
      <c r="T22" s="47">
        <f t="shared" si="8"/>
        <v>5.992</v>
      </c>
      <c r="U22" s="109">
        <v>6.3</v>
      </c>
      <c r="V22" s="109">
        <f t="shared" si="1"/>
        <v>6.3</v>
      </c>
      <c r="W22" s="110" t="s">
        <v>137</v>
      </c>
      <c r="X22" s="112">
        <v>0</v>
      </c>
      <c r="Y22" s="112">
        <v>1054</v>
      </c>
      <c r="Z22" s="112">
        <v>1188</v>
      </c>
      <c r="AA22" s="112">
        <v>1185</v>
      </c>
      <c r="AB22" s="112">
        <v>1188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592826</v>
      </c>
      <c r="AH22" s="49">
        <f t="shared" si="9"/>
        <v>1201</v>
      </c>
      <c r="AI22" s="50">
        <f t="shared" si="2"/>
        <v>200.43391188251002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11388531</v>
      </c>
      <c r="AQ22" s="112">
        <f t="shared" si="3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4"/>
        <v>57.04225352112676</v>
      </c>
      <c r="H23" s="42" t="s">
        <v>88</v>
      </c>
      <c r="I23" s="42">
        <f t="shared" si="5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131</v>
      </c>
      <c r="P23" s="108">
        <v>141</v>
      </c>
      <c r="Q23" s="108">
        <v>22582881</v>
      </c>
      <c r="R23" s="46">
        <f t="shared" si="6"/>
        <v>5980</v>
      </c>
      <c r="S23" s="47">
        <f t="shared" si="7"/>
        <v>143.52000000000001</v>
      </c>
      <c r="T23" s="47">
        <f t="shared" si="8"/>
        <v>5.98</v>
      </c>
      <c r="U23" s="109">
        <v>5.7</v>
      </c>
      <c r="V23" s="109">
        <f t="shared" si="1"/>
        <v>5.7</v>
      </c>
      <c r="W23" s="110" t="s">
        <v>137</v>
      </c>
      <c r="X23" s="112">
        <v>0</v>
      </c>
      <c r="Y23" s="112">
        <v>1047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594017</v>
      </c>
      <c r="AH23" s="49">
        <f t="shared" si="9"/>
        <v>1191</v>
      </c>
      <c r="AI23" s="50">
        <f t="shared" si="2"/>
        <v>199.16387959866219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11388531</v>
      </c>
      <c r="AQ23" s="112">
        <f t="shared" si="3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4"/>
        <v>57.04225352112676</v>
      </c>
      <c r="H24" s="42" t="s">
        <v>88</v>
      </c>
      <c r="I24" s="42">
        <f t="shared" si="5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133</v>
      </c>
      <c r="P24" s="108">
        <v>141</v>
      </c>
      <c r="Q24" s="108">
        <v>22589053</v>
      </c>
      <c r="R24" s="46">
        <f t="shared" si="6"/>
        <v>6172</v>
      </c>
      <c r="S24" s="47">
        <f t="shared" si="7"/>
        <v>148.12799999999999</v>
      </c>
      <c r="T24" s="47">
        <f t="shared" si="8"/>
        <v>6.1719999999999997</v>
      </c>
      <c r="U24" s="109">
        <v>5.0999999999999996</v>
      </c>
      <c r="V24" s="109">
        <f t="shared" si="1"/>
        <v>5.0999999999999996</v>
      </c>
      <c r="W24" s="110" t="s">
        <v>137</v>
      </c>
      <c r="X24" s="112">
        <v>0</v>
      </c>
      <c r="Y24" s="112">
        <v>1045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595251</v>
      </c>
      <c r="AH24" s="49">
        <f>IF(ISBLANK(AG24),"-",AG24-AG23)</f>
        <v>1234</v>
      </c>
      <c r="AI24" s="50">
        <f t="shared" si="2"/>
        <v>199.9351911860013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11388531</v>
      </c>
      <c r="AQ24" s="112">
        <f t="shared" si="3"/>
        <v>0</v>
      </c>
      <c r="AR24" s="53">
        <v>1.22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4"/>
        <v>57.04225352112676</v>
      </c>
      <c r="H25" s="42" t="s">
        <v>88</v>
      </c>
      <c r="I25" s="42">
        <f t="shared" si="5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133</v>
      </c>
      <c r="P25" s="108">
        <v>136</v>
      </c>
      <c r="Q25" s="108">
        <v>22594874</v>
      </c>
      <c r="R25" s="46">
        <f t="shared" si="6"/>
        <v>5821</v>
      </c>
      <c r="S25" s="47">
        <f t="shared" si="7"/>
        <v>139.70400000000001</v>
      </c>
      <c r="T25" s="47">
        <f t="shared" si="8"/>
        <v>5.8209999999999997</v>
      </c>
      <c r="U25" s="109">
        <v>4.7</v>
      </c>
      <c r="V25" s="109">
        <f t="shared" si="1"/>
        <v>4.7</v>
      </c>
      <c r="W25" s="110" t="s">
        <v>137</v>
      </c>
      <c r="X25" s="112">
        <v>0</v>
      </c>
      <c r="Y25" s="112">
        <v>1045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596424</v>
      </c>
      <c r="AH25" s="49">
        <f t="shared" si="9"/>
        <v>1173</v>
      </c>
      <c r="AI25" s="50">
        <f t="shared" si="2"/>
        <v>201.51176773750217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11388531</v>
      </c>
      <c r="AQ25" s="112">
        <f t="shared" si="3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4"/>
        <v>57.04225352112676</v>
      </c>
      <c r="H26" s="42" t="s">
        <v>88</v>
      </c>
      <c r="I26" s="42">
        <f t="shared" si="5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130</v>
      </c>
      <c r="P26" s="108">
        <v>137</v>
      </c>
      <c r="Q26" s="108">
        <v>22600613</v>
      </c>
      <c r="R26" s="46">
        <f t="shared" si="6"/>
        <v>5739</v>
      </c>
      <c r="S26" s="47">
        <f t="shared" si="7"/>
        <v>137.73599999999999</v>
      </c>
      <c r="T26" s="47">
        <f t="shared" si="8"/>
        <v>5.7389999999999999</v>
      </c>
      <c r="U26" s="109">
        <v>4.3</v>
      </c>
      <c r="V26" s="109">
        <f t="shared" si="1"/>
        <v>4.3</v>
      </c>
      <c r="W26" s="110" t="s">
        <v>137</v>
      </c>
      <c r="X26" s="112">
        <v>0</v>
      </c>
      <c r="Y26" s="112">
        <v>1035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597600</v>
      </c>
      <c r="AH26" s="49">
        <f t="shared" si="9"/>
        <v>1176</v>
      </c>
      <c r="AI26" s="50">
        <f t="shared" si="2"/>
        <v>204.91374803972818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11388531</v>
      </c>
      <c r="AQ26" s="112">
        <f t="shared" si="3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4"/>
        <v>57.04225352112676</v>
      </c>
      <c r="H27" s="42" t="s">
        <v>88</v>
      </c>
      <c r="I27" s="42">
        <f t="shared" si="5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131</v>
      </c>
      <c r="P27" s="108">
        <v>136</v>
      </c>
      <c r="Q27" s="108">
        <v>22606422</v>
      </c>
      <c r="R27" s="46">
        <f t="shared" si="6"/>
        <v>5809</v>
      </c>
      <c r="S27" s="47">
        <f t="shared" si="7"/>
        <v>139.416</v>
      </c>
      <c r="T27" s="47">
        <f t="shared" si="8"/>
        <v>5.8090000000000002</v>
      </c>
      <c r="U27" s="109">
        <v>3.8</v>
      </c>
      <c r="V27" s="109">
        <f t="shared" si="1"/>
        <v>3.8</v>
      </c>
      <c r="W27" s="110" t="s">
        <v>137</v>
      </c>
      <c r="X27" s="112">
        <v>0</v>
      </c>
      <c r="Y27" s="112">
        <v>1035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598779</v>
      </c>
      <c r="AH27" s="49">
        <f t="shared" si="9"/>
        <v>1179</v>
      </c>
      <c r="AI27" s="50">
        <f t="shared" si="2"/>
        <v>202.96092270614562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11388531</v>
      </c>
      <c r="AQ27" s="112">
        <f t="shared" si="3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4"/>
        <v>54.929577464788736</v>
      </c>
      <c r="H28" s="42" t="s">
        <v>88</v>
      </c>
      <c r="I28" s="42">
        <f t="shared" si="5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131</v>
      </c>
      <c r="P28" s="108">
        <v>132</v>
      </c>
      <c r="Q28" s="108">
        <v>22612298</v>
      </c>
      <c r="R28" s="46">
        <f t="shared" si="6"/>
        <v>5876</v>
      </c>
      <c r="S28" s="47">
        <f t="shared" si="7"/>
        <v>141.024</v>
      </c>
      <c r="T28" s="47">
        <f t="shared" si="8"/>
        <v>5.8760000000000003</v>
      </c>
      <c r="U28" s="109">
        <v>3.4</v>
      </c>
      <c r="V28" s="109">
        <f t="shared" si="1"/>
        <v>3.4</v>
      </c>
      <c r="W28" s="110" t="s">
        <v>137</v>
      </c>
      <c r="X28" s="112">
        <v>0</v>
      </c>
      <c r="Y28" s="112">
        <v>1036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599960</v>
      </c>
      <c r="AH28" s="49">
        <f t="shared" si="9"/>
        <v>1181</v>
      </c>
      <c r="AI28" s="50">
        <f t="shared" si="2"/>
        <v>200.98706603131382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11388531</v>
      </c>
      <c r="AQ28" s="112">
        <f t="shared" si="3"/>
        <v>0</v>
      </c>
      <c r="AR28" s="53">
        <v>1.35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4"/>
        <v>54.929577464788736</v>
      </c>
      <c r="H29" s="42" t="s">
        <v>88</v>
      </c>
      <c r="I29" s="42">
        <f t="shared" si="5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130</v>
      </c>
      <c r="P29" s="108">
        <v>134</v>
      </c>
      <c r="Q29" s="108">
        <v>22618170</v>
      </c>
      <c r="R29" s="46">
        <f t="shared" si="6"/>
        <v>5872</v>
      </c>
      <c r="S29" s="47">
        <f t="shared" si="7"/>
        <v>140.928</v>
      </c>
      <c r="T29" s="47">
        <f t="shared" si="8"/>
        <v>5.8719999999999999</v>
      </c>
      <c r="U29" s="109">
        <v>3.1</v>
      </c>
      <c r="V29" s="109">
        <f t="shared" si="1"/>
        <v>3.1</v>
      </c>
      <c r="W29" s="110" t="s">
        <v>137</v>
      </c>
      <c r="X29" s="112">
        <v>0</v>
      </c>
      <c r="Y29" s="112">
        <v>1025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601131</v>
      </c>
      <c r="AH29" s="49">
        <f t="shared" si="9"/>
        <v>1171</v>
      </c>
      <c r="AI29" s="50">
        <f t="shared" si="2"/>
        <v>199.42098092643053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11388531</v>
      </c>
      <c r="AQ29" s="112">
        <f t="shared" si="3"/>
        <v>0</v>
      </c>
      <c r="AR29" s="51"/>
      <c r="AS29" s="52" t="s">
        <v>113</v>
      </c>
      <c r="AY29" s="98"/>
    </row>
    <row r="30" spans="1:51" x14ac:dyDescent="0.25">
      <c r="A30" s="95" t="s">
        <v>226</v>
      </c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4"/>
        <v>53.521126760563384</v>
      </c>
      <c r="H30" s="42" t="s">
        <v>88</v>
      </c>
      <c r="I30" s="42">
        <f t="shared" si="5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133</v>
      </c>
      <c r="P30" s="108">
        <v>129</v>
      </c>
      <c r="Q30" s="108">
        <v>22623820</v>
      </c>
      <c r="R30" s="46">
        <f t="shared" si="6"/>
        <v>5650</v>
      </c>
      <c r="S30" s="47">
        <f t="shared" si="7"/>
        <v>135.6</v>
      </c>
      <c r="T30" s="47">
        <f t="shared" si="8"/>
        <v>5.65</v>
      </c>
      <c r="U30" s="109">
        <v>2.9</v>
      </c>
      <c r="V30" s="109">
        <f t="shared" si="1"/>
        <v>2.9</v>
      </c>
      <c r="W30" s="110" t="s">
        <v>137</v>
      </c>
      <c r="X30" s="112">
        <v>0</v>
      </c>
      <c r="Y30" s="112">
        <v>1005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602293</v>
      </c>
      <c r="AH30" s="49">
        <f t="shared" si="9"/>
        <v>1162</v>
      </c>
      <c r="AI30" s="50">
        <f t="shared" si="2"/>
        <v>205.66371681415927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11388531</v>
      </c>
      <c r="AQ30" s="112">
        <f t="shared" si="3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4"/>
        <v>58.450704225352112</v>
      </c>
      <c r="H31" s="42" t="s">
        <v>88</v>
      </c>
      <c r="I31" s="42">
        <f t="shared" si="5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131</v>
      </c>
      <c r="P31" s="108">
        <v>127</v>
      </c>
      <c r="Q31" s="108">
        <v>22629324</v>
      </c>
      <c r="R31" s="46">
        <f t="shared" si="6"/>
        <v>5504</v>
      </c>
      <c r="S31" s="47">
        <f t="shared" si="7"/>
        <v>132.096</v>
      </c>
      <c r="T31" s="47">
        <f t="shared" si="8"/>
        <v>5.5039999999999996</v>
      </c>
      <c r="U31" s="109">
        <v>2.7</v>
      </c>
      <c r="V31" s="109">
        <f t="shared" si="1"/>
        <v>2.7</v>
      </c>
      <c r="W31" s="110" t="s">
        <v>137</v>
      </c>
      <c r="X31" s="112">
        <v>0</v>
      </c>
      <c r="Y31" s="112">
        <v>1015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603452</v>
      </c>
      <c r="AH31" s="49">
        <f t="shared" si="9"/>
        <v>1159</v>
      </c>
      <c r="AI31" s="50">
        <f t="shared" si="2"/>
        <v>210.57412790697677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11388531</v>
      </c>
      <c r="AQ31" s="112">
        <f t="shared" si="3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4</v>
      </c>
      <c r="E32" s="41">
        <f t="shared" si="0"/>
        <v>2.8169014084507045</v>
      </c>
      <c r="F32" s="151">
        <v>83</v>
      </c>
      <c r="G32" s="41">
        <f t="shared" si="4"/>
        <v>58.450704225352112</v>
      </c>
      <c r="H32" s="42" t="s">
        <v>88</v>
      </c>
      <c r="I32" s="42">
        <f t="shared" si="5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130</v>
      </c>
      <c r="P32" s="108">
        <v>129</v>
      </c>
      <c r="Q32" s="108">
        <v>22634326</v>
      </c>
      <c r="R32" s="46">
        <f t="shared" si="6"/>
        <v>5002</v>
      </c>
      <c r="S32" s="47">
        <f t="shared" si="7"/>
        <v>120.048</v>
      </c>
      <c r="T32" s="47">
        <f t="shared" si="8"/>
        <v>5.0019999999999998</v>
      </c>
      <c r="U32" s="109">
        <v>2.7</v>
      </c>
      <c r="V32" s="109">
        <f t="shared" si="1"/>
        <v>2.7</v>
      </c>
      <c r="W32" s="110" t="s">
        <v>137</v>
      </c>
      <c r="X32" s="112">
        <v>0</v>
      </c>
      <c r="Y32" s="112">
        <v>1004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604492</v>
      </c>
      <c r="AH32" s="49">
        <f t="shared" si="9"/>
        <v>1040</v>
      </c>
      <c r="AI32" s="50">
        <f t="shared" si="2"/>
        <v>207.91683326669335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11388531</v>
      </c>
      <c r="AQ32" s="112">
        <f t="shared" si="3"/>
        <v>0</v>
      </c>
      <c r="AR32" s="53">
        <v>1.23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4</v>
      </c>
      <c r="E33" s="41">
        <f t="shared" si="0"/>
        <v>2.8169014084507045</v>
      </c>
      <c r="F33" s="151">
        <v>83</v>
      </c>
      <c r="G33" s="41">
        <f t="shared" si="4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130</v>
      </c>
      <c r="P33" s="108">
        <v>115</v>
      </c>
      <c r="Q33" s="108">
        <v>22639568</v>
      </c>
      <c r="R33" s="46">
        <f t="shared" si="6"/>
        <v>5242</v>
      </c>
      <c r="S33" s="47">
        <f t="shared" si="7"/>
        <v>125.80800000000001</v>
      </c>
      <c r="T33" s="47">
        <f t="shared" si="8"/>
        <v>5.242</v>
      </c>
      <c r="U33" s="109">
        <v>2.9</v>
      </c>
      <c r="V33" s="109">
        <f t="shared" si="1"/>
        <v>2.9</v>
      </c>
      <c r="W33" s="110" t="s">
        <v>129</v>
      </c>
      <c r="X33" s="112">
        <v>0</v>
      </c>
      <c r="Y33" s="112">
        <v>0</v>
      </c>
      <c r="Z33" s="112">
        <v>1187</v>
      </c>
      <c r="AA33" s="112">
        <v>1185</v>
      </c>
      <c r="AB33" s="112">
        <v>1187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605572</v>
      </c>
      <c r="AH33" s="49">
        <f t="shared" si="9"/>
        <v>1080</v>
      </c>
      <c r="AI33" s="50">
        <f t="shared" si="2"/>
        <v>206.02823349866463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0.2</v>
      </c>
      <c r="AP33" s="112">
        <v>11388661</v>
      </c>
      <c r="AQ33" s="112">
        <f t="shared" si="3"/>
        <v>130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4"/>
        <v>58.450704225352112</v>
      </c>
      <c r="H34" s="42" t="s">
        <v>88</v>
      </c>
      <c r="I34" s="42">
        <f t="shared" si="5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146</v>
      </c>
      <c r="P34" s="108">
        <v>111</v>
      </c>
      <c r="Q34" s="108">
        <v>22644457</v>
      </c>
      <c r="R34" s="46">
        <f t="shared" si="6"/>
        <v>4889</v>
      </c>
      <c r="S34" s="47">
        <f t="shared" si="7"/>
        <v>117.336</v>
      </c>
      <c r="T34" s="47">
        <f t="shared" si="8"/>
        <v>4.8890000000000002</v>
      </c>
      <c r="U34" s="109">
        <v>3.9</v>
      </c>
      <c r="V34" s="109">
        <f t="shared" si="1"/>
        <v>3.9</v>
      </c>
      <c r="W34" s="110" t="s">
        <v>129</v>
      </c>
      <c r="X34" s="112">
        <v>0</v>
      </c>
      <c r="Y34" s="112">
        <v>0</v>
      </c>
      <c r="Z34" s="112">
        <v>1147</v>
      </c>
      <c r="AA34" s="112">
        <v>1185</v>
      </c>
      <c r="AB34" s="112">
        <v>1146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606615</v>
      </c>
      <c r="AH34" s="49">
        <f t="shared" si="9"/>
        <v>1043</v>
      </c>
      <c r="AI34" s="50">
        <f t="shared" si="2"/>
        <v>213.33606054407852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0.2</v>
      </c>
      <c r="AP34" s="112">
        <v>11389661</v>
      </c>
      <c r="AQ34" s="112">
        <f t="shared" si="3"/>
        <v>1000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132889</v>
      </c>
      <c r="S35" s="65">
        <f>AVERAGE(S11:S34)</f>
        <v>132.88899999999998</v>
      </c>
      <c r="T35" s="65">
        <f>SUM(T11:T34)</f>
        <v>132.88900000000001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26885</v>
      </c>
      <c r="AH35" s="67">
        <f>SUM(AH11:AH34)</f>
        <v>26885</v>
      </c>
      <c r="AI35" s="68">
        <f>$AH$35/$T35</f>
        <v>202.31170375275605</v>
      </c>
      <c r="AJ35" s="89"/>
      <c r="AK35" s="89"/>
      <c r="AL35" s="89"/>
      <c r="AM35" s="89"/>
      <c r="AN35" s="89"/>
      <c r="AO35" s="69"/>
      <c r="AP35" s="70">
        <f>AP34-AP10</f>
        <v>3889</v>
      </c>
      <c r="AQ35" s="71">
        <f>SUM(AQ11:AQ34)</f>
        <v>3889</v>
      </c>
      <c r="AR35" s="72">
        <f>AVERAGE(AR11:AR34)</f>
        <v>1.2116666666666667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243"/>
      <c r="D41" s="243"/>
      <c r="E41" s="243"/>
      <c r="F41" s="243"/>
      <c r="G41" s="243"/>
      <c r="H41" s="243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50"/>
      <c r="T41" s="150"/>
      <c r="U41" s="150"/>
      <c r="V41" s="150"/>
      <c r="W41" s="244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73"/>
      <c r="AW41" s="73"/>
      <c r="AY41" s="98"/>
    </row>
    <row r="42" spans="2:51" x14ac:dyDescent="0.25">
      <c r="B42" s="148" t="s">
        <v>133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84"/>
      <c r="T42" s="84"/>
      <c r="U42" s="84"/>
      <c r="V42" s="8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97"/>
      <c r="AP42" s="97"/>
      <c r="AQ42" s="97"/>
      <c r="AR42" s="99"/>
      <c r="AV42" s="73"/>
      <c r="AW42" s="73"/>
      <c r="AY42" s="98"/>
    </row>
    <row r="43" spans="2:51" x14ac:dyDescent="0.25">
      <c r="B43" s="146" t="s">
        <v>134</v>
      </c>
      <c r="C43" s="103"/>
      <c r="D43" s="103"/>
      <c r="E43" s="103"/>
      <c r="F43" s="239"/>
      <c r="G43" s="239"/>
      <c r="H43" s="239"/>
      <c r="I43" s="103"/>
      <c r="J43" s="103"/>
      <c r="K43" s="103"/>
      <c r="L43" s="239"/>
      <c r="M43" s="239"/>
      <c r="N43" s="239"/>
      <c r="O43" s="103"/>
      <c r="P43" s="103"/>
      <c r="Q43" s="103"/>
      <c r="R43" s="103"/>
      <c r="S43" s="239"/>
      <c r="T43" s="239"/>
      <c r="U43" s="239"/>
      <c r="V43" s="84"/>
      <c r="W43" s="99"/>
      <c r="X43" s="99"/>
      <c r="Y43" s="99"/>
      <c r="Z43" s="99"/>
      <c r="AA43" s="99"/>
      <c r="AB43" s="99"/>
      <c r="AC43" s="99"/>
      <c r="AD43" s="99"/>
      <c r="AE43" s="99"/>
      <c r="AM43" s="20"/>
      <c r="AN43" s="97"/>
      <c r="AO43" s="97"/>
      <c r="AP43" s="97"/>
      <c r="AQ43" s="97"/>
      <c r="AR43" s="99"/>
      <c r="AV43" s="127"/>
      <c r="AW43" s="127"/>
      <c r="AY43" s="98"/>
    </row>
    <row r="44" spans="2:51" x14ac:dyDescent="0.25">
      <c r="B44" s="82" t="s">
        <v>235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1"/>
      <c r="D45" s="122"/>
      <c r="E45" s="121"/>
      <c r="F45" s="121"/>
      <c r="G45" s="121"/>
      <c r="H45" s="121"/>
      <c r="I45" s="121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4" t="s">
        <v>174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140</v>
      </c>
      <c r="C47" s="121"/>
      <c r="D47" s="122"/>
      <c r="E47" s="121"/>
      <c r="F47" s="121"/>
      <c r="G47" s="121"/>
      <c r="H47" s="121"/>
      <c r="I47" s="121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4"/>
      <c r="U47" s="124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236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144"/>
      <c r="D50" s="200"/>
      <c r="E50" s="144"/>
      <c r="F50" s="144"/>
      <c r="G50" s="106"/>
      <c r="H50" s="106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143</v>
      </c>
      <c r="C51" s="144"/>
      <c r="D51" s="200"/>
      <c r="E51" s="144"/>
      <c r="F51" s="144"/>
      <c r="G51" s="106"/>
      <c r="H51" s="106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144</v>
      </c>
      <c r="C52" s="228"/>
      <c r="D52" s="229"/>
      <c r="E52" s="228"/>
      <c r="F52" s="228"/>
      <c r="G52" s="230"/>
      <c r="H52" s="230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A53" s="99"/>
      <c r="B53" s="144" t="s">
        <v>167</v>
      </c>
      <c r="C53" s="228"/>
      <c r="D53" s="228"/>
      <c r="E53" s="230"/>
      <c r="F53" s="144"/>
      <c r="G53" s="106"/>
      <c r="H53" s="106"/>
      <c r="I53" s="102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17"/>
      <c r="U53" s="119"/>
      <c r="V53" s="79"/>
      <c r="AS53" s="95"/>
      <c r="AT53" s="95"/>
      <c r="AU53" s="95"/>
      <c r="AV53" s="95"/>
      <c r="AW53" s="95"/>
      <c r="AX53" s="95"/>
      <c r="AY53" s="95"/>
    </row>
    <row r="54" spans="1:51" x14ac:dyDescent="0.25">
      <c r="A54" s="99"/>
      <c r="B54" s="146" t="s">
        <v>146</v>
      </c>
      <c r="C54" s="228"/>
      <c r="D54" s="229"/>
      <c r="E54" s="144"/>
      <c r="F54" s="144"/>
      <c r="G54" s="106"/>
      <c r="H54" s="102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 t="s">
        <v>195</v>
      </c>
      <c r="C55" s="228"/>
      <c r="D55" s="229"/>
      <c r="E55" s="145"/>
      <c r="F55" s="145"/>
      <c r="G55" s="102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228"/>
      <c r="C56" s="228"/>
      <c r="D56" s="229"/>
      <c r="E56" s="145"/>
      <c r="F56" s="145"/>
      <c r="G56" s="102"/>
      <c r="H56" s="228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228"/>
      <c r="C57" s="228"/>
      <c r="D57" s="229"/>
      <c r="E57" s="228"/>
      <c r="F57" s="118"/>
      <c r="G57" s="230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228"/>
      <c r="C58" s="228"/>
      <c r="D58" s="229"/>
      <c r="E58" s="228"/>
      <c r="F58" s="228"/>
      <c r="G58" s="102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60"/>
      <c r="C59" s="145"/>
      <c r="D59" s="114"/>
      <c r="E59" s="145"/>
      <c r="F59" s="145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46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6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17"/>
      <c r="U66" s="11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A67" s="99"/>
      <c r="B67" s="145"/>
      <c r="C67" s="145"/>
      <c r="D67" s="114"/>
      <c r="E67" s="145"/>
      <c r="F67" s="145"/>
      <c r="G67" s="102"/>
      <c r="H67" s="102"/>
      <c r="I67" s="102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5"/>
      <c r="U67" s="79"/>
      <c r="V67" s="79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Q74" s="97"/>
      <c r="R74" s="97"/>
      <c r="S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97"/>
      <c r="Q76" s="97"/>
      <c r="R76" s="97"/>
      <c r="S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Q77" s="97"/>
      <c r="R77" s="97"/>
      <c r="S77" s="97"/>
      <c r="T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Q78" s="97"/>
      <c r="R78" s="97"/>
      <c r="S78" s="97"/>
      <c r="T78" s="97"/>
      <c r="U78" s="97"/>
      <c r="AS78" s="95"/>
      <c r="AT78" s="95"/>
      <c r="AU78" s="95"/>
      <c r="AV78" s="95"/>
      <c r="AW78" s="95"/>
      <c r="AX78" s="95"/>
      <c r="AY78" s="95"/>
    </row>
    <row r="79" spans="1:51" x14ac:dyDescent="0.25">
      <c r="O79" s="12"/>
      <c r="P79" s="97"/>
      <c r="T79" s="97"/>
      <c r="U79" s="97"/>
      <c r="AS79" s="95"/>
      <c r="AT79" s="95"/>
      <c r="AU79" s="95"/>
      <c r="AV79" s="95"/>
      <c r="AW79" s="95"/>
      <c r="AX79" s="95"/>
      <c r="AY79" s="95"/>
    </row>
    <row r="91" spans="45:51" x14ac:dyDescent="0.25">
      <c r="AS91" s="95"/>
      <c r="AT91" s="95"/>
      <c r="AU91" s="95"/>
      <c r="AV91" s="95"/>
      <c r="AW91" s="95"/>
      <c r="AX91" s="95"/>
      <c r="AY91" s="95"/>
    </row>
  </sheetData>
  <protectedRanges>
    <protectedRange sqref="S53:T67" name="Range2_12_5_1_1"/>
    <protectedRange sqref="L10 AD8 AF8 AJ8:AR8 AF10 L24:N31 N32:N34 R11:T34 AC11:AF34 G11:G34 N10:N23 E11:E34" name="Range1_16_3_1_1"/>
    <protectedRange sqref="L16:M23" name="Range1_1_1_1_10_1_1_1"/>
    <protectedRange sqref="L32:M34" name="Range1_1_10_1_1_1"/>
    <protectedRange sqref="K16:K34 I16:J24 I25:I34 J25 I11:I15 K11:L15" name="Range1_1_2_1_10_2_1_1"/>
    <protectedRange sqref="M11:M15" name="Range1_2_1_2_1_10_1_1_1"/>
    <protectedRange sqref="AS16:AS34" name="Range1_1_1_1"/>
    <protectedRange sqref="H11:H34" name="Range1_1_1_1_1_1_1"/>
    <protectedRange sqref="Z44:Z52" name="Range2_2_1_10_1_1_1_2"/>
    <protectedRange sqref="N53:R67" name="Range2_12_1_6_1_1"/>
    <protectedRange sqref="L53:M67" name="Range2_2_12_1_7_1_1"/>
    <protectedRange sqref="AS11:AS15" name="Range1_4_1_1_1_1"/>
    <protectedRange sqref="J26:J34 J11:J15" name="Range1_1_2_1_10_1_1_1_1"/>
    <protectedRange sqref="F43 L43 S38:S43" name="Range2_12_3_1_1_1_1"/>
    <protectedRange sqref="D38:H38 I43:K43 C43:E43 O43:R43 N38:R42" name="Range2_12_1_3_1_1_1_1"/>
    <protectedRange sqref="I38:M38 E39:M42" name="Range2_2_12_1_6_1_1_1_1"/>
    <protectedRange sqref="D39:D42" name="Range2_1_1_1_1_11_1_1_1_1_1_1"/>
    <protectedRange sqref="C39:C42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3:K67" name="Range2_2_12_1_4_1_1_1_1_1_1_1_1_1_1_1_1_1_1_1"/>
    <protectedRange sqref="I53:I67" name="Range2_2_12_1_7_1_1_2_2_1_2"/>
    <protectedRange sqref="F53:H53 F58:H67 H54:H55 H57 F54:G56" name="Range2_2_12_1_3_1_2_1_1_1_1_2_1_1_1_1_1_1_1_1_1_1_1"/>
    <protectedRange sqref="E58:E67 E54:E56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8:U48 F49:G52 H56 G57 D53:E53" name="Range2_12_5_1_1_1_2_2_1_1_1_1_1_1_1_1_1_1_1_2_1_1_1_2_1_1_1_1_1_1_1_1_1_1_1_1_1_1_1_1_2_1_1_1_1_1_1_1_1_1_2_1_1_3_1_1_1_3_1_1_1_1_1_1_1_1_1_1_1_1_1_1_1_1_1_1_1_1_1_1_2_1_1_1_1_1_1_1_1_1_1_1_2_2_1_2_1_1_1_1_1_1_1_1_1_1_1_1_1"/>
    <protectedRange sqref="S44:T47" name="Range2_12_5_1_1_2_1_1_1_2_1_1_1_1_1_1_1_1_1_1_1_1_1"/>
    <protectedRange sqref="N44:R47" name="Range2_12_1_6_1_1_2_1_1_1_2_1_1_1_1_1_1_1_1_1_1_1_1_1"/>
    <protectedRange sqref="L44:M47" name="Range2_2_12_1_7_1_1_3_1_1_1_2_1_1_1_1_1_1_1_1_1_1_1_1_1"/>
    <protectedRange sqref="J44:K47" name="Range2_2_12_1_4_1_1_1_1_1_1_1_1_1_1_1_1_1_1_1_2_1_1_1_2_1_1_1_1_1_1_1_1_1_1_1_1_1"/>
    <protectedRange sqref="I44:I47" name="Range2_2_12_1_7_1_1_2_2_1_2_2_1_1_1_2_1_1_1_1_1_1_1_1_1_1_1_1_1"/>
    <protectedRange sqref="G44:H47" name="Range2_2_12_1_3_1_2_1_1_1_1_2_1_1_1_1_1_1_1_1_1_1_1_2_1_1_1_2_1_1_1_1_1_1_1_1_1_1_1_1_1"/>
    <protectedRange sqref="F44:F47" name="Range2_2_12_1_3_1_2_1_1_1_1_2_1_1_1_1_1_1_1_1_1_1_1_2_2_1_1_2_1_1_1_1_1_1_1_1_1_1_1_1_1"/>
    <protectedRange sqref="E44:E4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AG10" name="Range1_16_3_1_1_1_1_1_3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31" priority="1" operator="containsText" text="N/A">
      <formula>NOT(ISERROR(SEARCH("N/A",X11)))</formula>
    </cfRule>
    <cfRule type="cellIs" dxfId="130" priority="15" operator="equal">
      <formula>0</formula>
    </cfRule>
  </conditionalFormatting>
  <conditionalFormatting sqref="X11:AE34">
    <cfRule type="cellIs" dxfId="129" priority="14" operator="greaterThanOrEqual">
      <formula>1185</formula>
    </cfRule>
  </conditionalFormatting>
  <conditionalFormatting sqref="X11:AE34">
    <cfRule type="cellIs" dxfId="128" priority="13" operator="between">
      <formula>0.1</formula>
      <formula>1184</formula>
    </cfRule>
  </conditionalFormatting>
  <conditionalFormatting sqref="X8 AJ11:AQ34">
    <cfRule type="cellIs" dxfId="127" priority="12" operator="equal">
      <formula>0</formula>
    </cfRule>
  </conditionalFormatting>
  <conditionalFormatting sqref="X8 AJ11:AQ34">
    <cfRule type="cellIs" dxfId="126" priority="11" operator="greaterThan">
      <formula>1179</formula>
    </cfRule>
  </conditionalFormatting>
  <conditionalFormatting sqref="X8 AJ11:AQ34">
    <cfRule type="cellIs" dxfId="125" priority="10" operator="greaterThan">
      <formula>99</formula>
    </cfRule>
  </conditionalFormatting>
  <conditionalFormatting sqref="X8 AJ11:AQ34">
    <cfRule type="cellIs" dxfId="124" priority="9" operator="greaterThan">
      <formula>0.99</formula>
    </cfRule>
  </conditionalFormatting>
  <conditionalFormatting sqref="AB8">
    <cfRule type="cellIs" dxfId="123" priority="8" operator="equal">
      <formula>0</formula>
    </cfRule>
  </conditionalFormatting>
  <conditionalFormatting sqref="AB8">
    <cfRule type="cellIs" dxfId="122" priority="7" operator="greaterThan">
      <formula>1179</formula>
    </cfRule>
  </conditionalFormatting>
  <conditionalFormatting sqref="AB8">
    <cfRule type="cellIs" dxfId="121" priority="6" operator="greaterThan">
      <formula>99</formula>
    </cfRule>
  </conditionalFormatting>
  <conditionalFormatting sqref="AB8">
    <cfRule type="cellIs" dxfId="120" priority="5" operator="greaterThan">
      <formula>0.99</formula>
    </cfRule>
  </conditionalFormatting>
  <conditionalFormatting sqref="AI11:AI34">
    <cfRule type="cellIs" dxfId="119" priority="4" operator="greaterThan">
      <formula>$AI$8</formula>
    </cfRule>
  </conditionalFormatting>
  <conditionalFormatting sqref="AH11:AH34">
    <cfRule type="cellIs" dxfId="118" priority="2" operator="greaterThan">
      <formula>$AH$8</formula>
    </cfRule>
    <cfRule type="cellIs" dxfId="117" priority="3" operator="greaterThan">
      <formula>$AH$8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1"/>
  <sheetViews>
    <sheetView topLeftCell="A46" zoomScale="90" zoomScaleNormal="90" workbookViewId="0">
      <selection activeCell="B53" sqref="B53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223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165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165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46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49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49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42668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27073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47" t="s">
        <v>51</v>
      </c>
      <c r="V9" s="247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45" t="s">
        <v>55</v>
      </c>
      <c r="AG9" s="245" t="s">
        <v>56</v>
      </c>
      <c r="AH9" s="259" t="s">
        <v>57</v>
      </c>
      <c r="AI9" s="274" t="s">
        <v>58</v>
      </c>
      <c r="AJ9" s="247" t="s">
        <v>59</v>
      </c>
      <c r="AK9" s="247" t="s">
        <v>60</v>
      </c>
      <c r="AL9" s="247" t="s">
        <v>61</v>
      </c>
      <c r="AM9" s="247" t="s">
        <v>62</v>
      </c>
      <c r="AN9" s="247" t="s">
        <v>63</v>
      </c>
      <c r="AO9" s="247" t="s">
        <v>64</v>
      </c>
      <c r="AP9" s="247" t="s">
        <v>65</v>
      </c>
      <c r="AQ9" s="276" t="s">
        <v>66</v>
      </c>
      <c r="AR9" s="247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47" t="s">
        <v>72</v>
      </c>
      <c r="C10" s="247" t="s">
        <v>73</v>
      </c>
      <c r="D10" s="247" t="s">
        <v>74</v>
      </c>
      <c r="E10" s="247" t="s">
        <v>75</v>
      </c>
      <c r="F10" s="247" t="s">
        <v>74</v>
      </c>
      <c r="G10" s="247" t="s">
        <v>75</v>
      </c>
      <c r="H10" s="285"/>
      <c r="I10" s="247" t="s">
        <v>75</v>
      </c>
      <c r="J10" s="247" t="s">
        <v>75</v>
      </c>
      <c r="K10" s="247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24'!Q34</f>
        <v>22644457</v>
      </c>
      <c r="R10" s="267"/>
      <c r="S10" s="268"/>
      <c r="T10" s="269"/>
      <c r="U10" s="247" t="s">
        <v>75</v>
      </c>
      <c r="V10" s="247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45"/>
      <c r="AG10" s="116">
        <f>'OCT 24'!AG34</f>
        <v>606615</v>
      </c>
      <c r="AH10" s="259"/>
      <c r="AI10" s="275"/>
      <c r="AJ10" s="247" t="s">
        <v>84</v>
      </c>
      <c r="AK10" s="247" t="s">
        <v>84</v>
      </c>
      <c r="AL10" s="247" t="s">
        <v>84</v>
      </c>
      <c r="AM10" s="247" t="s">
        <v>84</v>
      </c>
      <c r="AN10" s="247" t="s">
        <v>84</v>
      </c>
      <c r="AO10" s="247" t="s">
        <v>84</v>
      </c>
      <c r="AP10" s="116">
        <f>'OCT 24'!AP34</f>
        <v>11389661</v>
      </c>
      <c r="AQ10" s="277"/>
      <c r="AR10" s="248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5</v>
      </c>
      <c r="E11" s="41">
        <f t="shared" ref="E11:E34" si="0">D11/1.42</f>
        <v>3.5211267605633805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139</v>
      </c>
      <c r="P11" s="108">
        <v>110</v>
      </c>
      <c r="Q11" s="108">
        <v>22648874</v>
      </c>
      <c r="R11" s="46">
        <f>IF(ISBLANK(Q11),"-",Q11-Q10)</f>
        <v>4417</v>
      </c>
      <c r="S11" s="47">
        <f>R11*24/1000</f>
        <v>106.008</v>
      </c>
      <c r="T11" s="47">
        <f>R11/1000</f>
        <v>4.4169999999999998</v>
      </c>
      <c r="U11" s="109">
        <v>6.8</v>
      </c>
      <c r="V11" s="109">
        <f>U11</f>
        <v>6.8</v>
      </c>
      <c r="W11" s="110" t="s">
        <v>129</v>
      </c>
      <c r="X11" s="112">
        <v>0</v>
      </c>
      <c r="Y11" s="112">
        <v>0</v>
      </c>
      <c r="Z11" s="112">
        <v>1116</v>
      </c>
      <c r="AA11" s="112">
        <v>1185</v>
      </c>
      <c r="AB11" s="112">
        <v>1117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607526</v>
      </c>
      <c r="AH11" s="49">
        <f>IF(ISBLANK(AG11),"-",AG11-AG10)</f>
        <v>911</v>
      </c>
      <c r="AI11" s="50">
        <f t="shared" ref="AI11:AI34" si="1">AH11/T11</f>
        <v>206.24858501245191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0.75</v>
      </c>
      <c r="AP11" s="112">
        <v>11390698</v>
      </c>
      <c r="AQ11" s="112">
        <f t="shared" ref="AQ11:AQ34" si="2">AP11-AP10</f>
        <v>1037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5</v>
      </c>
      <c r="E12" s="41">
        <f t="shared" si="0"/>
        <v>3.5211267605633805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135</v>
      </c>
      <c r="P12" s="108">
        <v>109</v>
      </c>
      <c r="Q12" s="108">
        <v>22653299</v>
      </c>
      <c r="R12" s="46">
        <f t="shared" ref="R12:R34" si="5">IF(ISBLANK(Q12),"-",Q12-Q11)</f>
        <v>4425</v>
      </c>
      <c r="S12" s="47">
        <f t="shared" ref="S12:S34" si="6">R12*24/1000</f>
        <v>106.2</v>
      </c>
      <c r="T12" s="47">
        <f t="shared" ref="T12:T34" si="7">R12/1000</f>
        <v>4.4249999999999998</v>
      </c>
      <c r="U12" s="109">
        <v>7.9</v>
      </c>
      <c r="V12" s="109">
        <f t="shared" ref="V12:V34" si="8">U12</f>
        <v>7.9</v>
      </c>
      <c r="W12" s="110" t="s">
        <v>129</v>
      </c>
      <c r="X12" s="112">
        <v>0</v>
      </c>
      <c r="Y12" s="112">
        <v>0</v>
      </c>
      <c r="Z12" s="112">
        <v>1117</v>
      </c>
      <c r="AA12" s="112">
        <v>1185</v>
      </c>
      <c r="AB12" s="112">
        <v>1117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608451</v>
      </c>
      <c r="AH12" s="49">
        <f>IF(ISBLANK(AG12),"-",AG12-AG11)</f>
        <v>925</v>
      </c>
      <c r="AI12" s="50">
        <f t="shared" si="1"/>
        <v>209.03954802259886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0.75</v>
      </c>
      <c r="AP12" s="112">
        <v>11391731</v>
      </c>
      <c r="AQ12" s="112">
        <f t="shared" si="2"/>
        <v>1033</v>
      </c>
      <c r="AR12" s="115">
        <v>1.02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6</v>
      </c>
      <c r="E13" s="41">
        <f t="shared" si="0"/>
        <v>4.2253521126760569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137</v>
      </c>
      <c r="P13" s="108">
        <v>108</v>
      </c>
      <c r="Q13" s="108">
        <v>22657750</v>
      </c>
      <c r="R13" s="46">
        <f>IF(ISBLANK(Q13),"-",Q13-Q12)</f>
        <v>4451</v>
      </c>
      <c r="S13" s="47">
        <f t="shared" si="6"/>
        <v>106.824</v>
      </c>
      <c r="T13" s="47">
        <f t="shared" si="7"/>
        <v>4.4509999999999996</v>
      </c>
      <c r="U13" s="109">
        <v>9.1</v>
      </c>
      <c r="V13" s="109">
        <f t="shared" si="8"/>
        <v>9.1</v>
      </c>
      <c r="W13" s="110" t="s">
        <v>129</v>
      </c>
      <c r="X13" s="112">
        <v>0</v>
      </c>
      <c r="Y13" s="112">
        <v>0</v>
      </c>
      <c r="Z13" s="112">
        <v>1116</v>
      </c>
      <c r="AA13" s="112">
        <v>1185</v>
      </c>
      <c r="AB13" s="112">
        <v>1117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609410</v>
      </c>
      <c r="AH13" s="49">
        <f>IF(ISBLANK(AG13),"-",AG13-AG12)</f>
        <v>959</v>
      </c>
      <c r="AI13" s="50">
        <f t="shared" si="1"/>
        <v>215.45720062907213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0.75</v>
      </c>
      <c r="AP13" s="112">
        <v>11392788</v>
      </c>
      <c r="AQ13" s="112">
        <f>AP13-AP12</f>
        <v>1057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6</v>
      </c>
      <c r="E14" s="41">
        <f t="shared" si="0"/>
        <v>4.2253521126760569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127</v>
      </c>
      <c r="P14" s="108">
        <v>115</v>
      </c>
      <c r="Q14" s="108">
        <v>22662260</v>
      </c>
      <c r="R14" s="46">
        <f t="shared" si="5"/>
        <v>4510</v>
      </c>
      <c r="S14" s="47">
        <f t="shared" si="6"/>
        <v>108.24</v>
      </c>
      <c r="T14" s="47">
        <f t="shared" si="7"/>
        <v>4.51</v>
      </c>
      <c r="U14" s="109">
        <v>9.5</v>
      </c>
      <c r="V14" s="109">
        <f t="shared" si="8"/>
        <v>9.5</v>
      </c>
      <c r="W14" s="110" t="s">
        <v>129</v>
      </c>
      <c r="X14" s="112">
        <v>0</v>
      </c>
      <c r="Y14" s="112">
        <v>0</v>
      </c>
      <c r="Z14" s="112">
        <v>1117</v>
      </c>
      <c r="AA14" s="112">
        <v>1185</v>
      </c>
      <c r="AB14" s="112">
        <v>1117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610408</v>
      </c>
      <c r="AH14" s="49">
        <f t="shared" ref="AH14:AH34" si="9">IF(ISBLANK(AG14),"-",AG14-AG13)</f>
        <v>998</v>
      </c>
      <c r="AI14" s="50">
        <f t="shared" si="1"/>
        <v>221.28603104212863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0.75</v>
      </c>
      <c r="AP14" s="112">
        <v>11392923</v>
      </c>
      <c r="AQ14" s="112">
        <f t="shared" si="2"/>
        <v>135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220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121</v>
      </c>
      <c r="P15" s="108">
        <v>117</v>
      </c>
      <c r="Q15" s="108">
        <v>22666892</v>
      </c>
      <c r="R15" s="46">
        <f t="shared" si="5"/>
        <v>4632</v>
      </c>
      <c r="S15" s="47">
        <f t="shared" si="6"/>
        <v>111.16800000000001</v>
      </c>
      <c r="T15" s="47">
        <f t="shared" si="7"/>
        <v>4.6319999999999997</v>
      </c>
      <c r="U15" s="109">
        <v>9.5</v>
      </c>
      <c r="V15" s="109">
        <f t="shared" si="8"/>
        <v>9.5</v>
      </c>
      <c r="W15" s="110" t="s">
        <v>129</v>
      </c>
      <c r="X15" s="112">
        <v>0</v>
      </c>
      <c r="Y15" s="112">
        <v>0</v>
      </c>
      <c r="Z15" s="112">
        <v>1116</v>
      </c>
      <c r="AA15" s="112">
        <v>1185</v>
      </c>
      <c r="AB15" s="112">
        <v>1117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611410</v>
      </c>
      <c r="AH15" s="49">
        <f t="shared" si="9"/>
        <v>1002</v>
      </c>
      <c r="AI15" s="50">
        <f t="shared" si="1"/>
        <v>216.32124352331607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11392923</v>
      </c>
      <c r="AQ15" s="112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81" t="s">
        <v>223</v>
      </c>
    </row>
    <row r="16" spans="2:51" x14ac:dyDescent="0.25">
      <c r="B16" s="40">
        <v>2.2083333333333299</v>
      </c>
      <c r="C16" s="40">
        <v>0.25</v>
      </c>
      <c r="D16" s="107">
        <v>6</v>
      </c>
      <c r="E16" s="41">
        <f t="shared" si="0"/>
        <v>4.2253521126760569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139</v>
      </c>
      <c r="P16" s="108">
        <v>134</v>
      </c>
      <c r="Q16" s="108">
        <v>22672780</v>
      </c>
      <c r="R16" s="46">
        <f t="shared" si="5"/>
        <v>5888</v>
      </c>
      <c r="S16" s="47">
        <f t="shared" si="6"/>
        <v>141.31200000000001</v>
      </c>
      <c r="T16" s="47">
        <f t="shared" si="7"/>
        <v>5.8879999999999999</v>
      </c>
      <c r="U16" s="109">
        <v>9.5</v>
      </c>
      <c r="V16" s="109">
        <f t="shared" si="8"/>
        <v>9.5</v>
      </c>
      <c r="W16" s="110" t="s">
        <v>129</v>
      </c>
      <c r="X16" s="112">
        <v>0</v>
      </c>
      <c r="Y16" s="112">
        <v>0</v>
      </c>
      <c r="Z16" s="112">
        <v>1187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612538</v>
      </c>
      <c r="AH16" s="49">
        <f t="shared" si="9"/>
        <v>1128</v>
      </c>
      <c r="AI16" s="50">
        <f t="shared" si="1"/>
        <v>191.57608695652175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11392923</v>
      </c>
      <c r="AQ16" s="112">
        <f t="shared" si="2"/>
        <v>0</v>
      </c>
      <c r="AR16" s="53">
        <v>1.05</v>
      </c>
      <c r="AS16" s="52" t="s">
        <v>101</v>
      </c>
      <c r="AV16" s="39" t="s">
        <v>102</v>
      </c>
      <c r="AW16" s="39" t="s">
        <v>103</v>
      </c>
      <c r="AY16" s="81" t="s">
        <v>224</v>
      </c>
    </row>
    <row r="17" spans="1:51" x14ac:dyDescent="0.25">
      <c r="B17" s="40">
        <v>2.25</v>
      </c>
      <c r="C17" s="40">
        <v>0.29166666666666702</v>
      </c>
      <c r="D17" s="107">
        <v>6</v>
      </c>
      <c r="E17" s="41">
        <f t="shared" si="0"/>
        <v>4.2253521126760569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135</v>
      </c>
      <c r="P17" s="108">
        <v>139</v>
      </c>
      <c r="Q17" s="108">
        <v>22678822</v>
      </c>
      <c r="R17" s="46">
        <f t="shared" si="5"/>
        <v>6042</v>
      </c>
      <c r="S17" s="47">
        <f t="shared" si="6"/>
        <v>145.00800000000001</v>
      </c>
      <c r="T17" s="47">
        <f t="shared" si="7"/>
        <v>6.0419999999999998</v>
      </c>
      <c r="U17" s="109">
        <v>9</v>
      </c>
      <c r="V17" s="109">
        <f t="shared" si="8"/>
        <v>9</v>
      </c>
      <c r="W17" s="110" t="s">
        <v>137</v>
      </c>
      <c r="X17" s="112">
        <v>1016</v>
      </c>
      <c r="Y17" s="112">
        <v>0</v>
      </c>
      <c r="Z17" s="112">
        <v>1187</v>
      </c>
      <c r="AA17" s="112">
        <v>1185</v>
      </c>
      <c r="AB17" s="112">
        <v>1188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613730</v>
      </c>
      <c r="AH17" s="49">
        <f t="shared" si="9"/>
        <v>1192</v>
      </c>
      <c r="AI17" s="50">
        <f t="shared" si="1"/>
        <v>197.28566699768288</v>
      </c>
      <c r="AJ17" s="96">
        <v>1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11392923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165</v>
      </c>
    </row>
    <row r="18" spans="1:51" ht="15.75" customHeight="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134</v>
      </c>
      <c r="P18" s="108">
        <v>140</v>
      </c>
      <c r="Q18" s="108">
        <v>22684967</v>
      </c>
      <c r="R18" s="46">
        <f t="shared" si="5"/>
        <v>6145</v>
      </c>
      <c r="S18" s="47">
        <f t="shared" si="6"/>
        <v>147.47999999999999</v>
      </c>
      <c r="T18" s="47">
        <f t="shared" si="7"/>
        <v>6.1449999999999996</v>
      </c>
      <c r="U18" s="109">
        <v>8.5</v>
      </c>
      <c r="V18" s="109">
        <f t="shared" si="8"/>
        <v>8.5</v>
      </c>
      <c r="W18" s="110" t="s">
        <v>137</v>
      </c>
      <c r="X18" s="112">
        <v>1016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614932</v>
      </c>
      <c r="AH18" s="49">
        <f t="shared" si="9"/>
        <v>1202</v>
      </c>
      <c r="AI18" s="50">
        <f t="shared" si="1"/>
        <v>195.60618388934094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11392923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5</v>
      </c>
      <c r="E19" s="41">
        <f t="shared" si="0"/>
        <v>3.5211267605633805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134</v>
      </c>
      <c r="P19" s="108">
        <v>141</v>
      </c>
      <c r="Q19" s="108">
        <v>22691006</v>
      </c>
      <c r="R19" s="46">
        <f t="shared" si="5"/>
        <v>6039</v>
      </c>
      <c r="S19" s="47">
        <f t="shared" si="6"/>
        <v>144.93600000000001</v>
      </c>
      <c r="T19" s="47">
        <f t="shared" si="7"/>
        <v>6.0389999999999997</v>
      </c>
      <c r="U19" s="109">
        <v>8</v>
      </c>
      <c r="V19" s="109">
        <f t="shared" si="8"/>
        <v>8</v>
      </c>
      <c r="W19" s="110" t="s">
        <v>137</v>
      </c>
      <c r="X19" s="112">
        <v>1017</v>
      </c>
      <c r="Y19" s="112">
        <v>0</v>
      </c>
      <c r="Z19" s="112">
        <v>1187</v>
      </c>
      <c r="AA19" s="112">
        <v>1186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616131</v>
      </c>
      <c r="AH19" s="49">
        <f t="shared" si="9"/>
        <v>1199</v>
      </c>
      <c r="AI19" s="50">
        <v>100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11392923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5</v>
      </c>
      <c r="E20" s="41">
        <f t="shared" si="0"/>
        <v>3.5211267605633805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135</v>
      </c>
      <c r="P20" s="108">
        <v>172</v>
      </c>
      <c r="Q20" s="108">
        <v>22697359</v>
      </c>
      <c r="R20" s="46">
        <f t="shared" si="5"/>
        <v>6353</v>
      </c>
      <c r="S20" s="47">
        <f t="shared" si="6"/>
        <v>152.47200000000001</v>
      </c>
      <c r="T20" s="47">
        <f t="shared" si="7"/>
        <v>6.3529999999999998</v>
      </c>
      <c r="U20" s="109">
        <v>7.4</v>
      </c>
      <c r="V20" s="109">
        <f t="shared" si="8"/>
        <v>7.4</v>
      </c>
      <c r="W20" s="110" t="s">
        <v>137</v>
      </c>
      <c r="X20" s="112">
        <v>1035</v>
      </c>
      <c r="Y20" s="112">
        <v>0</v>
      </c>
      <c r="Z20" s="112">
        <v>1188</v>
      </c>
      <c r="AA20" s="112">
        <v>1185</v>
      </c>
      <c r="AB20" s="112">
        <v>1188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617343</v>
      </c>
      <c r="AH20" s="49">
        <f t="shared" si="9"/>
        <v>1212</v>
      </c>
      <c r="AI20" s="50">
        <f t="shared" si="1"/>
        <v>190.77601133322841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11392923</v>
      </c>
      <c r="AQ20" s="112">
        <f t="shared" si="2"/>
        <v>0</v>
      </c>
      <c r="AR20" s="53">
        <v>1.0900000000000001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5</v>
      </c>
      <c r="E21" s="41">
        <f t="shared" si="0"/>
        <v>3.5211267605633805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132</v>
      </c>
      <c r="P21" s="108">
        <v>144</v>
      </c>
      <c r="Q21" s="108">
        <v>22703359</v>
      </c>
      <c r="R21" s="46">
        <f t="shared" si="5"/>
        <v>6000</v>
      </c>
      <c r="S21" s="47">
        <f t="shared" si="6"/>
        <v>144</v>
      </c>
      <c r="T21" s="47">
        <f t="shared" si="7"/>
        <v>6</v>
      </c>
      <c r="U21" s="109">
        <v>6.8</v>
      </c>
      <c r="V21" s="109">
        <f t="shared" si="8"/>
        <v>6.8</v>
      </c>
      <c r="W21" s="110" t="s">
        <v>137</v>
      </c>
      <c r="X21" s="112">
        <v>1035</v>
      </c>
      <c r="Y21" s="112">
        <v>0</v>
      </c>
      <c r="Z21" s="112">
        <v>1188</v>
      </c>
      <c r="AA21" s="112">
        <v>1185</v>
      </c>
      <c r="AB21" s="112">
        <v>1188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618546</v>
      </c>
      <c r="AH21" s="49">
        <f t="shared" si="9"/>
        <v>1203</v>
      </c>
      <c r="AI21" s="50">
        <f t="shared" si="1"/>
        <v>200.5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11392923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5</v>
      </c>
      <c r="E22" s="41">
        <f t="shared" si="0"/>
        <v>3.5211267605633805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133</v>
      </c>
      <c r="P22" s="108">
        <v>140</v>
      </c>
      <c r="Q22" s="108">
        <v>22709464</v>
      </c>
      <c r="R22" s="46">
        <f t="shared" si="5"/>
        <v>6105</v>
      </c>
      <c r="S22" s="47">
        <f t="shared" si="6"/>
        <v>146.52000000000001</v>
      </c>
      <c r="T22" s="47">
        <f t="shared" si="7"/>
        <v>6.1050000000000004</v>
      </c>
      <c r="U22" s="109">
        <v>6.3</v>
      </c>
      <c r="V22" s="109">
        <f t="shared" si="8"/>
        <v>6.3</v>
      </c>
      <c r="W22" s="110" t="s">
        <v>137</v>
      </c>
      <c r="X22" s="112">
        <v>1036</v>
      </c>
      <c r="Y22" s="112">
        <v>0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619746</v>
      </c>
      <c r="AH22" s="49">
        <f t="shared" si="9"/>
        <v>1200</v>
      </c>
      <c r="AI22" s="50">
        <f t="shared" si="1"/>
        <v>196.56019656019654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11392923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132</v>
      </c>
      <c r="P23" s="108">
        <v>136</v>
      </c>
      <c r="Q23" s="108">
        <v>22715414</v>
      </c>
      <c r="R23" s="46">
        <f t="shared" si="5"/>
        <v>5950</v>
      </c>
      <c r="S23" s="47">
        <f t="shared" si="6"/>
        <v>142.80000000000001</v>
      </c>
      <c r="T23" s="47">
        <f t="shared" si="7"/>
        <v>5.95</v>
      </c>
      <c r="U23" s="109">
        <v>5.8</v>
      </c>
      <c r="V23" s="109">
        <f t="shared" si="8"/>
        <v>5.8</v>
      </c>
      <c r="W23" s="110" t="s">
        <v>137</v>
      </c>
      <c r="X23" s="112">
        <v>1036</v>
      </c>
      <c r="Y23" s="112">
        <v>0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620935</v>
      </c>
      <c r="AH23" s="49">
        <f t="shared" si="9"/>
        <v>1189</v>
      </c>
      <c r="AI23" s="50">
        <f t="shared" si="1"/>
        <v>199.83193277310923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11392923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134</v>
      </c>
      <c r="P24" s="108">
        <v>139</v>
      </c>
      <c r="Q24" s="108">
        <v>22721285</v>
      </c>
      <c r="R24" s="46">
        <f t="shared" si="5"/>
        <v>5871</v>
      </c>
      <c r="S24" s="47">
        <f t="shared" si="6"/>
        <v>140.904</v>
      </c>
      <c r="T24" s="47">
        <f t="shared" si="7"/>
        <v>5.8710000000000004</v>
      </c>
      <c r="U24" s="109">
        <v>5.4</v>
      </c>
      <c r="V24" s="109">
        <f t="shared" si="8"/>
        <v>5.4</v>
      </c>
      <c r="W24" s="110" t="s">
        <v>137</v>
      </c>
      <c r="X24" s="112">
        <v>1035</v>
      </c>
      <c r="Y24" s="112">
        <v>0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622136</v>
      </c>
      <c r="AH24" s="49">
        <f>IF(ISBLANK(AG24),"-",AG24-AG23)</f>
        <v>1201</v>
      </c>
      <c r="AI24" s="50">
        <f t="shared" si="1"/>
        <v>204.56481008346105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11392923</v>
      </c>
      <c r="AQ24" s="112">
        <f t="shared" si="2"/>
        <v>0</v>
      </c>
      <c r="AR24" s="53">
        <v>1.1200000000000001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132</v>
      </c>
      <c r="P25" s="108">
        <v>136</v>
      </c>
      <c r="Q25" s="108">
        <v>22727259</v>
      </c>
      <c r="R25" s="46">
        <f t="shared" si="5"/>
        <v>5974</v>
      </c>
      <c r="S25" s="47">
        <f t="shared" si="6"/>
        <v>143.376</v>
      </c>
      <c r="T25" s="47">
        <f t="shared" si="7"/>
        <v>5.9740000000000002</v>
      </c>
      <c r="U25" s="109">
        <v>5</v>
      </c>
      <c r="V25" s="109">
        <f t="shared" si="8"/>
        <v>5</v>
      </c>
      <c r="W25" s="110" t="s">
        <v>137</v>
      </c>
      <c r="X25" s="112">
        <v>1035</v>
      </c>
      <c r="Y25" s="112">
        <v>0</v>
      </c>
      <c r="Z25" s="112">
        <v>1187</v>
      </c>
      <c r="AA25" s="112">
        <v>1185</v>
      </c>
      <c r="AB25" s="112">
        <v>1188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623325</v>
      </c>
      <c r="AH25" s="49">
        <f t="shared" si="9"/>
        <v>1189</v>
      </c>
      <c r="AI25" s="50">
        <f t="shared" si="1"/>
        <v>199.02912621359224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11392923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133</v>
      </c>
      <c r="P26" s="108">
        <v>139</v>
      </c>
      <c r="Q26" s="108">
        <v>22733046</v>
      </c>
      <c r="R26" s="46">
        <f t="shared" si="5"/>
        <v>5787</v>
      </c>
      <c r="S26" s="47">
        <f t="shared" si="6"/>
        <v>138.88800000000001</v>
      </c>
      <c r="T26" s="47">
        <f t="shared" si="7"/>
        <v>5.7869999999999999</v>
      </c>
      <c r="U26" s="109">
        <v>4.5999999999999996</v>
      </c>
      <c r="V26" s="109">
        <f t="shared" si="8"/>
        <v>4.5999999999999996</v>
      </c>
      <c r="W26" s="110" t="s">
        <v>137</v>
      </c>
      <c r="X26" s="112">
        <v>1025</v>
      </c>
      <c r="Y26" s="112">
        <v>0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624507</v>
      </c>
      <c r="AH26" s="49">
        <f t="shared" si="9"/>
        <v>1182</v>
      </c>
      <c r="AI26" s="50">
        <f t="shared" si="1"/>
        <v>204.25090720580613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11392923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133</v>
      </c>
      <c r="P27" s="108">
        <v>136</v>
      </c>
      <c r="Q27" s="108">
        <v>22738993</v>
      </c>
      <c r="R27" s="46">
        <f t="shared" si="5"/>
        <v>5947</v>
      </c>
      <c r="S27" s="47">
        <f t="shared" si="6"/>
        <v>142.72800000000001</v>
      </c>
      <c r="T27" s="47">
        <f t="shared" si="7"/>
        <v>5.9470000000000001</v>
      </c>
      <c r="U27" s="109">
        <v>4.2</v>
      </c>
      <c r="V27" s="109">
        <f t="shared" si="8"/>
        <v>4.2</v>
      </c>
      <c r="W27" s="110" t="s">
        <v>137</v>
      </c>
      <c r="X27" s="112">
        <v>1025</v>
      </c>
      <c r="Y27" s="112">
        <v>0</v>
      </c>
      <c r="Z27" s="112">
        <v>1187</v>
      </c>
      <c r="AA27" s="112">
        <v>1185</v>
      </c>
      <c r="AB27" s="112">
        <v>1188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625688</v>
      </c>
      <c r="AH27" s="49">
        <f t="shared" si="9"/>
        <v>1181</v>
      </c>
      <c r="AI27" s="50">
        <f t="shared" si="1"/>
        <v>198.5875231209013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11392923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134</v>
      </c>
      <c r="P28" s="108">
        <v>131</v>
      </c>
      <c r="Q28" s="108">
        <v>22744660</v>
      </c>
      <c r="R28" s="46">
        <f t="shared" si="5"/>
        <v>5667</v>
      </c>
      <c r="S28" s="47">
        <f t="shared" si="6"/>
        <v>136.00800000000001</v>
      </c>
      <c r="T28" s="47">
        <f t="shared" si="7"/>
        <v>5.6669999999999998</v>
      </c>
      <c r="U28" s="109">
        <v>3.9</v>
      </c>
      <c r="V28" s="109">
        <f t="shared" si="8"/>
        <v>3.9</v>
      </c>
      <c r="W28" s="110" t="s">
        <v>137</v>
      </c>
      <c r="X28" s="112">
        <v>1005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626863</v>
      </c>
      <c r="AH28" s="49">
        <f t="shared" si="9"/>
        <v>1175</v>
      </c>
      <c r="AI28" s="50">
        <f t="shared" si="1"/>
        <v>207.34074466207872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11392923</v>
      </c>
      <c r="AQ28" s="112">
        <f t="shared" si="2"/>
        <v>0</v>
      </c>
      <c r="AR28" s="53">
        <v>1.19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133</v>
      </c>
      <c r="P29" s="108">
        <v>128</v>
      </c>
      <c r="Q29" s="108">
        <v>22750408</v>
      </c>
      <c r="R29" s="46">
        <f t="shared" si="5"/>
        <v>5748</v>
      </c>
      <c r="S29" s="47">
        <f t="shared" si="6"/>
        <v>137.952</v>
      </c>
      <c r="T29" s="47">
        <f t="shared" si="7"/>
        <v>5.7480000000000002</v>
      </c>
      <c r="U29" s="109">
        <v>3.6</v>
      </c>
      <c r="V29" s="109">
        <f t="shared" si="8"/>
        <v>3.6</v>
      </c>
      <c r="W29" s="110" t="s">
        <v>137</v>
      </c>
      <c r="X29" s="112">
        <v>1005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628034</v>
      </c>
      <c r="AH29" s="49">
        <f t="shared" si="9"/>
        <v>1171</v>
      </c>
      <c r="AI29" s="50">
        <f t="shared" si="1"/>
        <v>203.72303409881698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11392923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A30" s="95" t="s">
        <v>226</v>
      </c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133</v>
      </c>
      <c r="P30" s="108">
        <v>128</v>
      </c>
      <c r="Q30" s="108">
        <v>22756061</v>
      </c>
      <c r="R30" s="46">
        <f t="shared" si="5"/>
        <v>5653</v>
      </c>
      <c r="S30" s="47">
        <f t="shared" si="6"/>
        <v>135.672</v>
      </c>
      <c r="T30" s="47">
        <f t="shared" si="7"/>
        <v>5.6529999999999996</v>
      </c>
      <c r="U30" s="109">
        <v>3.4</v>
      </c>
      <c r="V30" s="109">
        <f t="shared" si="8"/>
        <v>3.4</v>
      </c>
      <c r="W30" s="110" t="s">
        <v>137</v>
      </c>
      <c r="X30" s="112">
        <v>1005</v>
      </c>
      <c r="Y30" s="112">
        <v>0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629206</v>
      </c>
      <c r="AH30" s="49">
        <f t="shared" si="9"/>
        <v>1172</v>
      </c>
      <c r="AI30" s="50">
        <f t="shared" si="1"/>
        <v>207.3235450203432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11392923</v>
      </c>
      <c r="AQ30" s="112">
        <f t="shared" si="2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132</v>
      </c>
      <c r="P31" s="108">
        <v>127</v>
      </c>
      <c r="Q31" s="108">
        <v>22761763</v>
      </c>
      <c r="R31" s="46">
        <f t="shared" si="5"/>
        <v>5702</v>
      </c>
      <c r="S31" s="47">
        <f t="shared" si="6"/>
        <v>136.84800000000001</v>
      </c>
      <c r="T31" s="47">
        <f t="shared" si="7"/>
        <v>5.702</v>
      </c>
      <c r="U31" s="109">
        <v>3.2</v>
      </c>
      <c r="V31" s="109">
        <f t="shared" si="8"/>
        <v>3.2</v>
      </c>
      <c r="W31" s="110" t="s">
        <v>137</v>
      </c>
      <c r="X31" s="112">
        <v>1015</v>
      </c>
      <c r="Y31" s="112">
        <v>0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630383</v>
      </c>
      <c r="AH31" s="49">
        <f t="shared" si="9"/>
        <v>1177</v>
      </c>
      <c r="AI31" s="50">
        <f t="shared" si="1"/>
        <v>206.41880042090494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11392923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4</v>
      </c>
      <c r="E32" s="41">
        <f t="shared" si="0"/>
        <v>2.8169014084507045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130</v>
      </c>
      <c r="P32" s="108">
        <v>130</v>
      </c>
      <c r="Q32" s="108">
        <v>22767492</v>
      </c>
      <c r="R32" s="46">
        <f t="shared" si="5"/>
        <v>5729</v>
      </c>
      <c r="S32" s="47">
        <f t="shared" si="6"/>
        <v>137.49600000000001</v>
      </c>
      <c r="T32" s="47">
        <f t="shared" si="7"/>
        <v>5.7290000000000001</v>
      </c>
      <c r="U32" s="109">
        <v>3</v>
      </c>
      <c r="V32" s="109">
        <f t="shared" si="8"/>
        <v>3</v>
      </c>
      <c r="W32" s="110" t="s">
        <v>137</v>
      </c>
      <c r="X32" s="112">
        <v>1015</v>
      </c>
      <c r="Y32" s="112">
        <v>0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631528</v>
      </c>
      <c r="AH32" s="49">
        <f t="shared" si="9"/>
        <v>1145</v>
      </c>
      <c r="AI32" s="50">
        <f t="shared" si="1"/>
        <v>199.86035957409669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11392923</v>
      </c>
      <c r="AQ32" s="112">
        <f t="shared" si="2"/>
        <v>0</v>
      </c>
      <c r="AR32" s="53">
        <v>1.1499999999999999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4</v>
      </c>
      <c r="E33" s="41">
        <f t="shared" si="0"/>
        <v>2.8169014084507045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129</v>
      </c>
      <c r="P33" s="108">
        <v>125</v>
      </c>
      <c r="Q33" s="108">
        <v>22772717</v>
      </c>
      <c r="R33" s="46">
        <f t="shared" si="5"/>
        <v>5225</v>
      </c>
      <c r="S33" s="47">
        <f t="shared" si="6"/>
        <v>125.4</v>
      </c>
      <c r="T33" s="47">
        <f t="shared" si="7"/>
        <v>5.2249999999999996</v>
      </c>
      <c r="U33" s="109">
        <v>3.2</v>
      </c>
      <c r="V33" s="109">
        <f t="shared" si="8"/>
        <v>3.2</v>
      </c>
      <c r="W33" s="110" t="s">
        <v>129</v>
      </c>
      <c r="X33" s="112">
        <v>0</v>
      </c>
      <c r="Y33" s="112">
        <v>0</v>
      </c>
      <c r="Z33" s="112">
        <v>1187</v>
      </c>
      <c r="AA33" s="112">
        <v>1185</v>
      </c>
      <c r="AB33" s="112">
        <v>1187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632614</v>
      </c>
      <c r="AH33" s="49">
        <f t="shared" si="9"/>
        <v>1086</v>
      </c>
      <c r="AI33" s="50">
        <f t="shared" si="1"/>
        <v>207.84688995215313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0.35</v>
      </c>
      <c r="AP33" s="112">
        <v>11393190</v>
      </c>
      <c r="AQ33" s="112">
        <f t="shared" si="2"/>
        <v>267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4</v>
      </c>
      <c r="E34" s="41">
        <f t="shared" si="0"/>
        <v>2.8169014084507045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142</v>
      </c>
      <c r="P34" s="108">
        <v>116</v>
      </c>
      <c r="Q34" s="108">
        <v>22777884</v>
      </c>
      <c r="R34" s="46">
        <f t="shared" si="5"/>
        <v>5167</v>
      </c>
      <c r="S34" s="47">
        <f t="shared" si="6"/>
        <v>124.008</v>
      </c>
      <c r="T34" s="47">
        <f t="shared" si="7"/>
        <v>5.1669999999999998</v>
      </c>
      <c r="U34" s="109">
        <v>3.6</v>
      </c>
      <c r="V34" s="109">
        <f t="shared" si="8"/>
        <v>3.6</v>
      </c>
      <c r="W34" s="110" t="s">
        <v>129</v>
      </c>
      <c r="X34" s="112">
        <v>0</v>
      </c>
      <c r="Y34" s="112">
        <v>0</v>
      </c>
      <c r="Z34" s="112">
        <v>1187</v>
      </c>
      <c r="AA34" s="112">
        <v>1185</v>
      </c>
      <c r="AB34" s="112">
        <v>1187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633688</v>
      </c>
      <c r="AH34" s="49">
        <f t="shared" si="9"/>
        <v>1074</v>
      </c>
      <c r="AI34" s="50">
        <f t="shared" si="1"/>
        <v>207.85755757693053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0.35</v>
      </c>
      <c r="AP34" s="112">
        <v>11393613</v>
      </c>
      <c r="AQ34" s="112">
        <f t="shared" si="2"/>
        <v>423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133427</v>
      </c>
      <c r="S35" s="65">
        <f>AVERAGE(S11:S34)</f>
        <v>133.42699999999999</v>
      </c>
      <c r="T35" s="65">
        <f>SUM(T11:T34)</f>
        <v>133.42700000000002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27073</v>
      </c>
      <c r="AH35" s="67">
        <f>SUM(AH11:AH34)</f>
        <v>27073</v>
      </c>
      <c r="AI35" s="68">
        <f>$AH$35/$T35</f>
        <v>202.90495926611553</v>
      </c>
      <c r="AJ35" s="89"/>
      <c r="AK35" s="89"/>
      <c r="AL35" s="89"/>
      <c r="AM35" s="89"/>
      <c r="AN35" s="89"/>
      <c r="AO35" s="69"/>
      <c r="AP35" s="70">
        <f>AP34-AP10</f>
        <v>3952</v>
      </c>
      <c r="AQ35" s="71">
        <f>SUM(AQ11:AQ34)</f>
        <v>3952</v>
      </c>
      <c r="AR35" s="72">
        <f>AVERAGE(AR11:AR34)</f>
        <v>1.1033333333333335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243"/>
      <c r="D41" s="243"/>
      <c r="E41" s="243"/>
      <c r="F41" s="243"/>
      <c r="G41" s="243"/>
      <c r="H41" s="243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50"/>
      <c r="T41" s="150"/>
      <c r="U41" s="150"/>
      <c r="V41" s="150"/>
      <c r="W41" s="244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73"/>
      <c r="AW41" s="73"/>
      <c r="AY41" s="98"/>
    </row>
    <row r="42" spans="2:51" x14ac:dyDescent="0.25">
      <c r="B42" s="148" t="s">
        <v>159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84"/>
      <c r="T42" s="84"/>
      <c r="U42" s="84"/>
      <c r="V42" s="8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97"/>
      <c r="AP42" s="97"/>
      <c r="AQ42" s="97"/>
      <c r="AR42" s="99"/>
      <c r="AV42" s="73"/>
      <c r="AW42" s="73"/>
      <c r="AY42" s="98"/>
    </row>
    <row r="43" spans="2:51" x14ac:dyDescent="0.25">
      <c r="B43" s="146" t="s">
        <v>134</v>
      </c>
      <c r="C43" s="103"/>
      <c r="D43" s="103"/>
      <c r="E43" s="103"/>
      <c r="F43" s="239"/>
      <c r="G43" s="239"/>
      <c r="H43" s="239"/>
      <c r="I43" s="103"/>
      <c r="J43" s="103"/>
      <c r="K43" s="103"/>
      <c r="L43" s="239"/>
      <c r="M43" s="239"/>
      <c r="N43" s="239"/>
      <c r="O43" s="103"/>
      <c r="P43" s="103"/>
      <c r="Q43" s="103"/>
      <c r="R43" s="103"/>
      <c r="S43" s="239"/>
      <c r="T43" s="239"/>
      <c r="U43" s="239"/>
      <c r="V43" s="84"/>
      <c r="W43" s="99"/>
      <c r="X43" s="99"/>
      <c r="Y43" s="99"/>
      <c r="Z43" s="99"/>
      <c r="AA43" s="99"/>
      <c r="AB43" s="99"/>
      <c r="AC43" s="99"/>
      <c r="AD43" s="99"/>
      <c r="AE43" s="99"/>
      <c r="AM43" s="20"/>
      <c r="AN43" s="97"/>
      <c r="AO43" s="97"/>
      <c r="AP43" s="97"/>
      <c r="AQ43" s="97"/>
      <c r="AR43" s="99"/>
      <c r="AV43" s="127"/>
      <c r="AW43" s="127"/>
      <c r="AY43" s="98"/>
    </row>
    <row r="44" spans="2:51" x14ac:dyDescent="0.25">
      <c r="B44" s="82" t="s">
        <v>237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1"/>
      <c r="D45" s="122"/>
      <c r="E45" s="121"/>
      <c r="F45" s="121"/>
      <c r="G45" s="121"/>
      <c r="H45" s="121"/>
      <c r="I45" s="121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4" t="s">
        <v>170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140</v>
      </c>
      <c r="C47" s="121"/>
      <c r="D47" s="122"/>
      <c r="E47" s="121"/>
      <c r="F47" s="121"/>
      <c r="G47" s="121"/>
      <c r="H47" s="121"/>
      <c r="I47" s="121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4"/>
      <c r="U47" s="124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240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144"/>
      <c r="D50" s="200"/>
      <c r="E50" s="144"/>
      <c r="F50" s="144"/>
      <c r="G50" s="106"/>
      <c r="H50" s="106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143</v>
      </c>
      <c r="C51" s="144"/>
      <c r="D51" s="200"/>
      <c r="E51" s="144"/>
      <c r="F51" s="144"/>
      <c r="G51" s="106"/>
      <c r="H51" s="106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144</v>
      </c>
      <c r="C52" s="228"/>
      <c r="D52" s="229"/>
      <c r="E52" s="228"/>
      <c r="F52" s="228"/>
      <c r="G52" s="230"/>
      <c r="H52" s="230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A53" s="99"/>
      <c r="B53" s="144" t="s">
        <v>145</v>
      </c>
      <c r="C53" s="228"/>
      <c r="D53" s="228"/>
      <c r="E53" s="230"/>
      <c r="F53" s="144"/>
      <c r="G53" s="106"/>
      <c r="H53" s="106"/>
      <c r="I53" s="102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17"/>
      <c r="U53" s="119"/>
      <c r="V53" s="79"/>
      <c r="AS53" s="95"/>
      <c r="AT53" s="95"/>
      <c r="AU53" s="95"/>
      <c r="AV53" s="95"/>
      <c r="AW53" s="95"/>
      <c r="AX53" s="95"/>
      <c r="AY53" s="95"/>
    </row>
    <row r="54" spans="1:51" x14ac:dyDescent="0.25">
      <c r="A54" s="99"/>
      <c r="B54" s="146" t="s">
        <v>146</v>
      </c>
      <c r="C54" s="228"/>
      <c r="D54" s="229"/>
      <c r="E54" s="144"/>
      <c r="F54" s="144"/>
      <c r="G54" s="106"/>
      <c r="H54" s="102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 t="s">
        <v>238</v>
      </c>
      <c r="C55" s="228"/>
      <c r="D55" s="229"/>
      <c r="E55" s="145"/>
      <c r="F55" s="145"/>
      <c r="G55" s="102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228"/>
      <c r="C56" s="228"/>
      <c r="D56" s="229"/>
      <c r="E56" s="145"/>
      <c r="F56" s="145"/>
      <c r="G56" s="102"/>
      <c r="H56" s="228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228"/>
      <c r="C57" s="228"/>
      <c r="D57" s="229"/>
      <c r="E57" s="228"/>
      <c r="F57" s="118"/>
      <c r="G57" s="230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228"/>
      <c r="C58" s="228"/>
      <c r="D58" s="229"/>
      <c r="E58" s="228"/>
      <c r="F58" s="228"/>
      <c r="G58" s="102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60"/>
      <c r="C59" s="145"/>
      <c r="D59" s="114"/>
      <c r="E59" s="145"/>
      <c r="F59" s="145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46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6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17"/>
      <c r="U66" s="11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A67" s="99"/>
      <c r="B67" s="145"/>
      <c r="C67" s="145"/>
      <c r="D67" s="114"/>
      <c r="E67" s="145"/>
      <c r="F67" s="145"/>
      <c r="G67" s="102"/>
      <c r="H67" s="102"/>
      <c r="I67" s="102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5"/>
      <c r="U67" s="79"/>
      <c r="V67" s="79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Q74" s="97"/>
      <c r="R74" s="97"/>
      <c r="S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97"/>
      <c r="Q76" s="97"/>
      <c r="R76" s="97"/>
      <c r="S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Q77" s="97"/>
      <c r="R77" s="97"/>
      <c r="S77" s="97"/>
      <c r="T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Q78" s="97"/>
      <c r="R78" s="97"/>
      <c r="S78" s="97"/>
      <c r="T78" s="97"/>
      <c r="U78" s="97"/>
      <c r="AS78" s="95"/>
      <c r="AT78" s="95"/>
      <c r="AU78" s="95"/>
      <c r="AV78" s="95"/>
      <c r="AW78" s="95"/>
      <c r="AX78" s="95"/>
      <c r="AY78" s="95"/>
    </row>
    <row r="79" spans="1:51" x14ac:dyDescent="0.25">
      <c r="O79" s="12"/>
      <c r="P79" s="97"/>
      <c r="T79" s="97"/>
      <c r="U79" s="97"/>
      <c r="AS79" s="95"/>
      <c r="AT79" s="95"/>
      <c r="AU79" s="95"/>
      <c r="AV79" s="95"/>
      <c r="AW79" s="95"/>
      <c r="AX79" s="95"/>
      <c r="AY79" s="95"/>
    </row>
    <row r="91" spans="45:51" x14ac:dyDescent="0.25">
      <c r="AS91" s="95"/>
      <c r="AT91" s="95"/>
      <c r="AU91" s="95"/>
      <c r="AV91" s="95"/>
      <c r="AW91" s="95"/>
      <c r="AX91" s="95"/>
      <c r="AY91" s="95"/>
    </row>
  </sheetData>
  <protectedRanges>
    <protectedRange sqref="S53:T67" name="Range2_12_5_1_1"/>
    <protectedRange sqref="L10 AD8 AF8 AJ8:AR8 AF10 L24:N31 N32:N34 R11:T34 G11:G34 N10:N23 E11:E34 AC11:AF34" name="Range1_16_3_1_1"/>
    <protectedRange sqref="L16:M23" name="Range1_1_1_1_10_1_1_1"/>
    <protectedRange sqref="L32:M34" name="Range1_1_10_1_1_1"/>
    <protectedRange sqref="K16:K34 I16:J24 I25:I34 J25 I11:I15 K11:L15" name="Range1_1_2_1_10_2_1_1"/>
    <protectedRange sqref="M11:M15" name="Range1_2_1_2_1_10_1_1_1"/>
    <protectedRange sqref="AS16:AS34" name="Range1_1_1_1"/>
    <protectedRange sqref="H11:H34" name="Range1_1_1_1_1_1_1"/>
    <protectedRange sqref="Z44:Z52" name="Range2_2_1_10_1_1_1_2"/>
    <protectedRange sqref="N53:R67" name="Range2_12_1_6_1_1"/>
    <protectedRange sqref="L53:M67" name="Range2_2_12_1_7_1_1"/>
    <protectedRange sqref="AS11:AS15" name="Range1_4_1_1_1_1"/>
    <protectedRange sqref="J26:J34 J11:J15" name="Range1_1_2_1_10_1_1_1_1"/>
    <protectedRange sqref="F43 L43 S38:S43" name="Range2_12_3_1_1_1_1"/>
    <protectedRange sqref="D38:H38 I43:K43 C43:E43 O43:R43 N38:R42" name="Range2_12_1_3_1_1_1_1"/>
    <protectedRange sqref="I38:M38 E39:M42" name="Range2_2_12_1_6_1_1_1_1"/>
    <protectedRange sqref="D39:D42" name="Range2_1_1_1_1_11_1_1_1_1_1_1"/>
    <protectedRange sqref="C39:C42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X11:AB34 V11:V34" name="Range1_16_3_1_1_3"/>
    <protectedRange sqref="AR11 AR25:AR34" name="Range1_16_3_1_1_5"/>
    <protectedRange sqref="L6 D6 D8 O8:U8" name="Range1_16_3_1_1_7"/>
    <protectedRange sqref="J53:K67" name="Range2_2_12_1_4_1_1_1_1_1_1_1_1_1_1_1_1_1_1_1"/>
    <protectedRange sqref="I53:I67" name="Range2_2_12_1_7_1_1_2_2_1_2"/>
    <protectedRange sqref="F53:H53 F58:H67 H54:H55 H57 F54:G56" name="Range2_2_12_1_3_1_2_1_1_1_1_2_1_1_1_1_1_1_1_1_1_1_1"/>
    <protectedRange sqref="E58:E67 E54:E56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8:U48 F49:G52 H56 G57 D53:E53" name="Range2_12_5_1_1_1_2_2_1_1_1_1_1_1_1_1_1_1_1_2_1_1_1_2_1_1_1_1_1_1_1_1_1_1_1_1_1_1_1_1_2_1_1_1_1_1_1_1_1_1_2_1_1_3_1_1_1_3_1_1_1_1_1_1_1_1_1_1_1_1_1_1_1_1_1_1_1_1_1_1_2_1_1_1_1_1_1_1_1_1_1_1_2_2_1_2_1_1_1_1_1_1_1_1_1_1_1_1_1"/>
    <protectedRange sqref="S44:T47" name="Range2_12_5_1_1_2_1_1_1_2_1_1_1_1_1_1_1_1_1_1_1_1_1"/>
    <protectedRange sqref="N44:R47" name="Range2_12_1_6_1_1_2_1_1_1_2_1_1_1_1_1_1_1_1_1_1_1_1_1"/>
    <protectedRange sqref="L44:M47" name="Range2_2_12_1_7_1_1_3_1_1_1_2_1_1_1_1_1_1_1_1_1_1_1_1_1"/>
    <protectedRange sqref="J44:K47" name="Range2_2_12_1_4_1_1_1_1_1_1_1_1_1_1_1_1_1_1_1_2_1_1_1_2_1_1_1_1_1_1_1_1_1_1_1_1_1"/>
    <protectedRange sqref="I44:I47" name="Range2_2_12_1_7_1_1_2_2_1_2_2_1_1_1_2_1_1_1_1_1_1_1_1_1_1_1_1_1"/>
    <protectedRange sqref="G44:H47" name="Range2_2_12_1_3_1_2_1_1_1_1_2_1_1_1_1_1_1_1_1_1_1_1_2_1_1_1_2_1_1_1_1_1_1_1_1_1_1_1_1_1"/>
    <protectedRange sqref="F44:F47" name="Range2_2_12_1_3_1_2_1_1_1_1_2_1_1_1_1_1_1_1_1_1_1_1_2_2_1_1_2_1_1_1_1_1_1_1_1_1_1_1_1_1"/>
    <protectedRange sqref="E44:E4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AG10" name="Range1_16_3_1_1_1_1_1_3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1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16" priority="1" operator="containsText" text="N/A">
      <formula>NOT(ISERROR(SEARCH("N/A",X11)))</formula>
    </cfRule>
    <cfRule type="cellIs" dxfId="115" priority="15" operator="equal">
      <formula>0</formula>
    </cfRule>
  </conditionalFormatting>
  <conditionalFormatting sqref="X11:AE34">
    <cfRule type="cellIs" dxfId="114" priority="14" operator="greaterThanOrEqual">
      <formula>1185</formula>
    </cfRule>
  </conditionalFormatting>
  <conditionalFormatting sqref="X11:AE34">
    <cfRule type="cellIs" dxfId="113" priority="13" operator="between">
      <formula>0.1</formula>
      <formula>1184</formula>
    </cfRule>
  </conditionalFormatting>
  <conditionalFormatting sqref="X8 AJ11:AQ34">
    <cfRule type="cellIs" dxfId="112" priority="12" operator="equal">
      <formula>0</formula>
    </cfRule>
  </conditionalFormatting>
  <conditionalFormatting sqref="X8 AJ11:AQ34">
    <cfRule type="cellIs" dxfId="111" priority="11" operator="greaterThan">
      <formula>1179</formula>
    </cfRule>
  </conditionalFormatting>
  <conditionalFormatting sqref="X8 AJ11:AQ34">
    <cfRule type="cellIs" dxfId="110" priority="10" operator="greaterThan">
      <formula>99</formula>
    </cfRule>
  </conditionalFormatting>
  <conditionalFormatting sqref="X8 AJ11:AQ34">
    <cfRule type="cellIs" dxfId="109" priority="9" operator="greaterThan">
      <formula>0.99</formula>
    </cfRule>
  </conditionalFormatting>
  <conditionalFormatting sqref="AB8">
    <cfRule type="cellIs" dxfId="108" priority="8" operator="equal">
      <formula>0</formula>
    </cfRule>
  </conditionalFormatting>
  <conditionalFormatting sqref="AB8">
    <cfRule type="cellIs" dxfId="107" priority="7" operator="greaterThan">
      <formula>1179</formula>
    </cfRule>
  </conditionalFormatting>
  <conditionalFormatting sqref="AB8">
    <cfRule type="cellIs" dxfId="106" priority="6" operator="greaterThan">
      <formula>99</formula>
    </cfRule>
  </conditionalFormatting>
  <conditionalFormatting sqref="AB8">
    <cfRule type="cellIs" dxfId="105" priority="5" operator="greaterThan">
      <formula>0.99</formula>
    </cfRule>
  </conditionalFormatting>
  <conditionalFormatting sqref="AI11:AI34">
    <cfRule type="cellIs" dxfId="104" priority="4" operator="greaterThan">
      <formula>$AI$8</formula>
    </cfRule>
  </conditionalFormatting>
  <conditionalFormatting sqref="AH11:AH34">
    <cfRule type="cellIs" dxfId="103" priority="2" operator="greaterThan">
      <formula>$AH$8</formula>
    </cfRule>
    <cfRule type="cellIs" dxfId="102" priority="3" operator="greaterThan">
      <formula>$AH$8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1"/>
  <sheetViews>
    <sheetView topLeftCell="W10" zoomScale="90" zoomScaleNormal="90" workbookViewId="0">
      <selection activeCell="B53" sqref="B53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165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181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125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46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49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49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42669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27034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47" t="s">
        <v>51</v>
      </c>
      <c r="V9" s="247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45" t="s">
        <v>55</v>
      </c>
      <c r="AG9" s="245" t="s">
        <v>56</v>
      </c>
      <c r="AH9" s="259" t="s">
        <v>57</v>
      </c>
      <c r="AI9" s="274" t="s">
        <v>58</v>
      </c>
      <c r="AJ9" s="247" t="s">
        <v>59</v>
      </c>
      <c r="AK9" s="247" t="s">
        <v>60</v>
      </c>
      <c r="AL9" s="247" t="s">
        <v>61</v>
      </c>
      <c r="AM9" s="247" t="s">
        <v>62</v>
      </c>
      <c r="AN9" s="247" t="s">
        <v>63</v>
      </c>
      <c r="AO9" s="247" t="s">
        <v>64</v>
      </c>
      <c r="AP9" s="247" t="s">
        <v>65</v>
      </c>
      <c r="AQ9" s="276" t="s">
        <v>66</v>
      </c>
      <c r="AR9" s="247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47" t="s">
        <v>72</v>
      </c>
      <c r="C10" s="247" t="s">
        <v>73</v>
      </c>
      <c r="D10" s="247" t="s">
        <v>74</v>
      </c>
      <c r="E10" s="247" t="s">
        <v>75</v>
      </c>
      <c r="F10" s="247" t="s">
        <v>74</v>
      </c>
      <c r="G10" s="247" t="s">
        <v>75</v>
      </c>
      <c r="H10" s="285"/>
      <c r="I10" s="247" t="s">
        <v>75</v>
      </c>
      <c r="J10" s="247" t="s">
        <v>75</v>
      </c>
      <c r="K10" s="247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25'!Q34</f>
        <v>22777884</v>
      </c>
      <c r="R10" s="267"/>
      <c r="S10" s="268"/>
      <c r="T10" s="269"/>
      <c r="U10" s="247" t="s">
        <v>75</v>
      </c>
      <c r="V10" s="247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45"/>
      <c r="AG10" s="116">
        <f>'OCT 25'!AG34</f>
        <v>633688</v>
      </c>
      <c r="AH10" s="259"/>
      <c r="AI10" s="275"/>
      <c r="AJ10" s="247" t="s">
        <v>84</v>
      </c>
      <c r="AK10" s="247" t="s">
        <v>84</v>
      </c>
      <c r="AL10" s="247" t="s">
        <v>84</v>
      </c>
      <c r="AM10" s="247" t="s">
        <v>84</v>
      </c>
      <c r="AN10" s="247" t="s">
        <v>84</v>
      </c>
      <c r="AO10" s="247" t="s">
        <v>84</v>
      </c>
      <c r="AP10" s="116">
        <f>'OCT 25'!AP34</f>
        <v>11393613</v>
      </c>
      <c r="AQ10" s="277"/>
      <c r="AR10" s="248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5</v>
      </c>
      <c r="E11" s="41">
        <f t="shared" ref="E11:E34" si="0">D11/1.42</f>
        <v>3.5211267605633805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140</v>
      </c>
      <c r="P11" s="108">
        <v>109</v>
      </c>
      <c r="Q11" s="108">
        <v>22782859</v>
      </c>
      <c r="R11" s="46">
        <f>IF(ISBLANK(Q11),"-",Q11-Q10)</f>
        <v>4975</v>
      </c>
      <c r="S11" s="47">
        <f>R11*24/1000</f>
        <v>119.4</v>
      </c>
      <c r="T11" s="47">
        <f>R11/1000</f>
        <v>4.9749999999999996</v>
      </c>
      <c r="U11" s="109">
        <v>5.8</v>
      </c>
      <c r="V11" s="109">
        <f>U11</f>
        <v>5.8</v>
      </c>
      <c r="W11" s="110" t="s">
        <v>129</v>
      </c>
      <c r="X11" s="112">
        <v>0</v>
      </c>
      <c r="Y11" s="112">
        <v>0</v>
      </c>
      <c r="Z11" s="112">
        <v>1166</v>
      </c>
      <c r="AA11" s="112">
        <v>1185</v>
      </c>
      <c r="AB11" s="112">
        <v>1166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634730</v>
      </c>
      <c r="AH11" s="49">
        <f>IF(ISBLANK(AG11),"-",AG11-AG10)</f>
        <v>1042</v>
      </c>
      <c r="AI11" s="50">
        <f t="shared" ref="AI11:AI34" si="1">AH11/T11</f>
        <v>209.44723618090453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11394441</v>
      </c>
      <c r="AQ11" s="112">
        <f t="shared" ref="AQ11:AQ34" si="2">AP11-AP10</f>
        <v>828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5</v>
      </c>
      <c r="E12" s="41">
        <f t="shared" si="0"/>
        <v>3.5211267605633805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139</v>
      </c>
      <c r="P12" s="108">
        <v>107</v>
      </c>
      <c r="Q12" s="108">
        <v>22787532</v>
      </c>
      <c r="R12" s="46">
        <f t="shared" ref="R12:R34" si="5">IF(ISBLANK(Q12),"-",Q12-Q11)</f>
        <v>4673</v>
      </c>
      <c r="S12" s="47">
        <f t="shared" ref="S12:S34" si="6">R12*24/1000</f>
        <v>112.152</v>
      </c>
      <c r="T12" s="47">
        <f t="shared" ref="T12:T34" si="7">R12/1000</f>
        <v>4.673</v>
      </c>
      <c r="U12" s="109">
        <v>7.1</v>
      </c>
      <c r="V12" s="109">
        <f t="shared" ref="V12:V34" si="8">U12</f>
        <v>7.1</v>
      </c>
      <c r="W12" s="110" t="s">
        <v>129</v>
      </c>
      <c r="X12" s="112">
        <v>0</v>
      </c>
      <c r="Y12" s="112">
        <v>0</v>
      </c>
      <c r="Z12" s="112">
        <v>1126</v>
      </c>
      <c r="AA12" s="112">
        <v>1185</v>
      </c>
      <c r="AB12" s="112">
        <v>1126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635703</v>
      </c>
      <c r="AH12" s="49">
        <f>IF(ISBLANK(AG12),"-",AG12-AG11)</f>
        <v>973</v>
      </c>
      <c r="AI12" s="50">
        <f t="shared" si="1"/>
        <v>208.21741921677722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11395344</v>
      </c>
      <c r="AQ12" s="112">
        <f t="shared" si="2"/>
        <v>903</v>
      </c>
      <c r="AR12" s="115">
        <v>1.05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5</v>
      </c>
      <c r="E13" s="41">
        <f t="shared" si="0"/>
        <v>3.5211267605633805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137</v>
      </c>
      <c r="P13" s="108">
        <v>111</v>
      </c>
      <c r="Q13" s="108">
        <v>22792043</v>
      </c>
      <c r="R13" s="46">
        <f>IF(ISBLANK(Q13),"-",Q13-Q12)</f>
        <v>4511</v>
      </c>
      <c r="S13" s="47">
        <f t="shared" si="6"/>
        <v>108.264</v>
      </c>
      <c r="T13" s="47">
        <f t="shared" si="7"/>
        <v>4.5110000000000001</v>
      </c>
      <c r="U13" s="109">
        <v>8.3000000000000007</v>
      </c>
      <c r="V13" s="109">
        <f t="shared" si="8"/>
        <v>8.3000000000000007</v>
      </c>
      <c r="W13" s="110" t="s">
        <v>129</v>
      </c>
      <c r="X13" s="112">
        <v>0</v>
      </c>
      <c r="Y13" s="112">
        <v>0</v>
      </c>
      <c r="Z13" s="112">
        <v>1126</v>
      </c>
      <c r="AA13" s="112">
        <v>1185</v>
      </c>
      <c r="AB13" s="112">
        <v>1127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636652</v>
      </c>
      <c r="AH13" s="49">
        <f>IF(ISBLANK(AG13),"-",AG13-AG12)</f>
        <v>949</v>
      </c>
      <c r="AI13" s="50">
        <f t="shared" si="1"/>
        <v>210.37463976945244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11396271</v>
      </c>
      <c r="AQ13" s="112">
        <f>AP13-AP12</f>
        <v>927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5</v>
      </c>
      <c r="E14" s="41">
        <f t="shared" si="0"/>
        <v>3.5211267605633805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116</v>
      </c>
      <c r="P14" s="108">
        <v>114</v>
      </c>
      <c r="Q14" s="108">
        <v>22796620</v>
      </c>
      <c r="R14" s="46">
        <f t="shared" si="5"/>
        <v>4577</v>
      </c>
      <c r="S14" s="47">
        <f t="shared" si="6"/>
        <v>109.848</v>
      </c>
      <c r="T14" s="47">
        <f t="shared" si="7"/>
        <v>4.577</v>
      </c>
      <c r="U14" s="109">
        <v>9.5</v>
      </c>
      <c r="V14" s="109">
        <f t="shared" si="8"/>
        <v>9.5</v>
      </c>
      <c r="W14" s="110" t="s">
        <v>129</v>
      </c>
      <c r="X14" s="112">
        <v>0</v>
      </c>
      <c r="Y14" s="112">
        <v>0</v>
      </c>
      <c r="Z14" s="112">
        <v>1126</v>
      </c>
      <c r="AA14" s="112">
        <v>1185</v>
      </c>
      <c r="AB14" s="112">
        <v>1127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637650</v>
      </c>
      <c r="AH14" s="49">
        <f t="shared" ref="AH14:AH34" si="9">IF(ISBLANK(AG14),"-",AG14-AG13)</f>
        <v>998</v>
      </c>
      <c r="AI14" s="50">
        <f t="shared" si="1"/>
        <v>218.046755516714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11396705</v>
      </c>
      <c r="AQ14" s="112">
        <f t="shared" si="2"/>
        <v>434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220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130</v>
      </c>
      <c r="P15" s="108">
        <v>125</v>
      </c>
      <c r="Q15" s="108">
        <v>22801412</v>
      </c>
      <c r="R15" s="46">
        <f t="shared" si="5"/>
        <v>4792</v>
      </c>
      <c r="S15" s="47">
        <f t="shared" si="6"/>
        <v>115.008</v>
      </c>
      <c r="T15" s="47">
        <f t="shared" si="7"/>
        <v>4.7919999999999998</v>
      </c>
      <c r="U15" s="109">
        <v>9.5</v>
      </c>
      <c r="V15" s="109">
        <f t="shared" si="8"/>
        <v>9.5</v>
      </c>
      <c r="W15" s="110" t="s">
        <v>129</v>
      </c>
      <c r="X15" s="112">
        <v>0</v>
      </c>
      <c r="Y15" s="112">
        <v>0</v>
      </c>
      <c r="Z15" s="112">
        <v>1187</v>
      </c>
      <c r="AA15" s="112">
        <v>1185</v>
      </c>
      <c r="AB15" s="112">
        <v>1187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638706</v>
      </c>
      <c r="AH15" s="49">
        <f t="shared" si="9"/>
        <v>1056</v>
      </c>
      <c r="AI15" s="50">
        <f t="shared" si="1"/>
        <v>220.36727879799668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11396705</v>
      </c>
      <c r="AQ15" s="112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81" t="s">
        <v>223</v>
      </c>
    </row>
    <row r="16" spans="2:51" x14ac:dyDescent="0.25">
      <c r="B16" s="40">
        <v>2.2083333333333299</v>
      </c>
      <c r="C16" s="40">
        <v>0.25</v>
      </c>
      <c r="D16" s="107">
        <v>6</v>
      </c>
      <c r="E16" s="41">
        <f t="shared" si="0"/>
        <v>4.2253521126760569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138</v>
      </c>
      <c r="P16" s="108">
        <v>128</v>
      </c>
      <c r="Q16" s="108">
        <v>22806170</v>
      </c>
      <c r="R16" s="46">
        <f t="shared" si="5"/>
        <v>4758</v>
      </c>
      <c r="S16" s="47">
        <f t="shared" si="6"/>
        <v>114.19199999999999</v>
      </c>
      <c r="T16" s="47">
        <f t="shared" si="7"/>
        <v>4.758</v>
      </c>
      <c r="U16" s="109">
        <v>9.5</v>
      </c>
      <c r="V16" s="109">
        <f t="shared" si="8"/>
        <v>9.5</v>
      </c>
      <c r="W16" s="110" t="s">
        <v>129</v>
      </c>
      <c r="X16" s="112">
        <v>0</v>
      </c>
      <c r="Y16" s="112">
        <v>0</v>
      </c>
      <c r="Z16" s="112">
        <v>1187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639764</v>
      </c>
      <c r="AH16" s="49">
        <f t="shared" si="9"/>
        <v>1058</v>
      </c>
      <c r="AI16" s="50">
        <f t="shared" si="1"/>
        <v>222.36233711643547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11396705</v>
      </c>
      <c r="AQ16" s="112">
        <f t="shared" si="2"/>
        <v>0</v>
      </c>
      <c r="AR16" s="53">
        <v>1.0900000000000001</v>
      </c>
      <c r="AS16" s="52" t="s">
        <v>101</v>
      </c>
      <c r="AV16" s="39" t="s">
        <v>102</v>
      </c>
      <c r="AW16" s="39" t="s">
        <v>103</v>
      </c>
      <c r="AY16" s="81" t="s">
        <v>224</v>
      </c>
    </row>
    <row r="17" spans="1:51" x14ac:dyDescent="0.25">
      <c r="B17" s="40">
        <v>2.25</v>
      </c>
      <c r="C17" s="40">
        <v>0.29166666666666702</v>
      </c>
      <c r="D17" s="107">
        <v>6</v>
      </c>
      <c r="E17" s="41">
        <f t="shared" si="0"/>
        <v>4.2253521126760569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136</v>
      </c>
      <c r="P17" s="108">
        <v>147</v>
      </c>
      <c r="Q17" s="108">
        <v>22812164</v>
      </c>
      <c r="R17" s="46">
        <f t="shared" si="5"/>
        <v>5994</v>
      </c>
      <c r="S17" s="47">
        <f t="shared" si="6"/>
        <v>143.85599999999999</v>
      </c>
      <c r="T17" s="47">
        <f t="shared" si="7"/>
        <v>5.9939999999999998</v>
      </c>
      <c r="U17" s="109">
        <v>9.3000000000000007</v>
      </c>
      <c r="V17" s="109">
        <f t="shared" si="8"/>
        <v>9.3000000000000007</v>
      </c>
      <c r="W17" s="110" t="s">
        <v>137</v>
      </c>
      <c r="X17" s="112">
        <v>0</v>
      </c>
      <c r="Y17" s="112">
        <v>1007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640957</v>
      </c>
      <c r="AH17" s="49">
        <f t="shared" si="9"/>
        <v>1193</v>
      </c>
      <c r="AI17" s="50">
        <f t="shared" si="1"/>
        <v>199.03236569903237</v>
      </c>
      <c r="AJ17" s="96">
        <v>0</v>
      </c>
      <c r="AK17" s="96">
        <v>1</v>
      </c>
      <c r="AL17" s="96">
        <v>1</v>
      </c>
      <c r="AM17" s="96">
        <v>1</v>
      </c>
      <c r="AN17" s="96">
        <v>1</v>
      </c>
      <c r="AO17" s="96">
        <v>0</v>
      </c>
      <c r="AP17" s="112">
        <v>11396705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165</v>
      </c>
    </row>
    <row r="18" spans="1:51" ht="15.75" customHeight="1" x14ac:dyDescent="0.25">
      <c r="B18" s="40">
        <v>2.2916666666666701</v>
      </c>
      <c r="C18" s="40">
        <v>0.33333333333333298</v>
      </c>
      <c r="D18" s="107">
        <v>5</v>
      </c>
      <c r="E18" s="41">
        <f t="shared" si="0"/>
        <v>3.5211267605633805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133</v>
      </c>
      <c r="P18" s="108">
        <v>145</v>
      </c>
      <c r="Q18" s="108">
        <v>22818160</v>
      </c>
      <c r="R18" s="46">
        <f t="shared" si="5"/>
        <v>5996</v>
      </c>
      <c r="S18" s="47">
        <f t="shared" si="6"/>
        <v>143.904</v>
      </c>
      <c r="T18" s="47">
        <f t="shared" si="7"/>
        <v>5.9960000000000004</v>
      </c>
      <c r="U18" s="109">
        <v>8.8000000000000007</v>
      </c>
      <c r="V18" s="109">
        <f t="shared" si="8"/>
        <v>8.8000000000000007</v>
      </c>
      <c r="W18" s="110" t="s">
        <v>137</v>
      </c>
      <c r="X18" s="112">
        <v>0</v>
      </c>
      <c r="Y18" s="112">
        <v>1026</v>
      </c>
      <c r="Z18" s="112">
        <v>1186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642158</v>
      </c>
      <c r="AH18" s="49">
        <f t="shared" si="9"/>
        <v>1201</v>
      </c>
      <c r="AI18" s="50">
        <f t="shared" si="1"/>
        <v>200.30020013342227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11396705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5</v>
      </c>
      <c r="E19" s="41">
        <f t="shared" si="0"/>
        <v>3.5211267605633805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135</v>
      </c>
      <c r="P19" s="108">
        <v>148</v>
      </c>
      <c r="Q19" s="108">
        <v>22824150</v>
      </c>
      <c r="R19" s="46">
        <f t="shared" si="5"/>
        <v>5990</v>
      </c>
      <c r="S19" s="47">
        <f t="shared" si="6"/>
        <v>143.76</v>
      </c>
      <c r="T19" s="47">
        <f t="shared" si="7"/>
        <v>5.99</v>
      </c>
      <c r="U19" s="109">
        <v>8.1999999999999993</v>
      </c>
      <c r="V19" s="109">
        <f t="shared" si="8"/>
        <v>8.1999999999999993</v>
      </c>
      <c r="W19" s="110" t="s">
        <v>137</v>
      </c>
      <c r="X19" s="112">
        <v>0</v>
      </c>
      <c r="Y19" s="112">
        <v>1027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643365</v>
      </c>
      <c r="AH19" s="49">
        <f t="shared" si="9"/>
        <v>1207</v>
      </c>
      <c r="AI19" s="50">
        <v>100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11396705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5</v>
      </c>
      <c r="E20" s="41">
        <f t="shared" si="0"/>
        <v>3.5211267605633805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135</v>
      </c>
      <c r="P20" s="108">
        <v>146</v>
      </c>
      <c r="Q20" s="108">
        <v>22830332</v>
      </c>
      <c r="R20" s="46">
        <f t="shared" si="5"/>
        <v>6182</v>
      </c>
      <c r="S20" s="47">
        <f t="shared" si="6"/>
        <v>148.36799999999999</v>
      </c>
      <c r="T20" s="47">
        <f t="shared" si="7"/>
        <v>6.1820000000000004</v>
      </c>
      <c r="U20" s="109">
        <v>7.6</v>
      </c>
      <c r="V20" s="109">
        <f t="shared" si="8"/>
        <v>7.6</v>
      </c>
      <c r="W20" s="110" t="s">
        <v>137</v>
      </c>
      <c r="X20" s="112">
        <v>0</v>
      </c>
      <c r="Y20" s="112">
        <v>1047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644591</v>
      </c>
      <c r="AH20" s="49">
        <f t="shared" si="9"/>
        <v>1226</v>
      </c>
      <c r="AI20" s="50">
        <f t="shared" si="1"/>
        <v>198.31769653833709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11396705</v>
      </c>
      <c r="AQ20" s="112">
        <f t="shared" si="2"/>
        <v>0</v>
      </c>
      <c r="AR20" s="53">
        <v>1.1200000000000001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5</v>
      </c>
      <c r="E21" s="41">
        <f t="shared" si="0"/>
        <v>3.5211267605633805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132</v>
      </c>
      <c r="P21" s="108">
        <v>141</v>
      </c>
      <c r="Q21" s="108">
        <v>22836564</v>
      </c>
      <c r="R21" s="46">
        <f t="shared" si="5"/>
        <v>6232</v>
      </c>
      <c r="S21" s="47">
        <f t="shared" si="6"/>
        <v>149.56800000000001</v>
      </c>
      <c r="T21" s="47">
        <f t="shared" si="7"/>
        <v>6.2320000000000002</v>
      </c>
      <c r="U21" s="109">
        <v>7</v>
      </c>
      <c r="V21" s="109">
        <f t="shared" si="8"/>
        <v>7</v>
      </c>
      <c r="W21" s="110" t="s">
        <v>137</v>
      </c>
      <c r="X21" s="112">
        <v>0</v>
      </c>
      <c r="Y21" s="112">
        <v>1047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645803</v>
      </c>
      <c r="AH21" s="49">
        <f t="shared" si="9"/>
        <v>1212</v>
      </c>
      <c r="AI21" s="50">
        <f t="shared" si="1"/>
        <v>194.4801026957638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11396705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5</v>
      </c>
      <c r="E22" s="41">
        <f t="shared" si="0"/>
        <v>3.5211267605633805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131</v>
      </c>
      <c r="P22" s="108">
        <v>139</v>
      </c>
      <c r="Q22" s="108">
        <v>22842721</v>
      </c>
      <c r="R22" s="46">
        <f t="shared" si="5"/>
        <v>6157</v>
      </c>
      <c r="S22" s="47">
        <f t="shared" si="6"/>
        <v>147.768</v>
      </c>
      <c r="T22" s="47">
        <f t="shared" si="7"/>
        <v>6.157</v>
      </c>
      <c r="U22" s="109">
        <v>6.4</v>
      </c>
      <c r="V22" s="109">
        <f t="shared" si="8"/>
        <v>6.4</v>
      </c>
      <c r="W22" s="110" t="s">
        <v>137</v>
      </c>
      <c r="X22" s="112">
        <v>0</v>
      </c>
      <c r="Y22" s="112">
        <v>1046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647056</v>
      </c>
      <c r="AH22" s="49">
        <f t="shared" si="9"/>
        <v>1253</v>
      </c>
      <c r="AI22" s="50">
        <f t="shared" si="1"/>
        <v>203.5082020464512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11396705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132</v>
      </c>
      <c r="P23" s="108">
        <v>134</v>
      </c>
      <c r="Q23" s="108">
        <v>22848731</v>
      </c>
      <c r="R23" s="46">
        <f t="shared" si="5"/>
        <v>6010</v>
      </c>
      <c r="S23" s="47">
        <f t="shared" si="6"/>
        <v>144.24</v>
      </c>
      <c r="T23" s="47">
        <f t="shared" si="7"/>
        <v>6.01</v>
      </c>
      <c r="U23" s="109">
        <v>5.8</v>
      </c>
      <c r="V23" s="109">
        <f t="shared" si="8"/>
        <v>5.8</v>
      </c>
      <c r="W23" s="110" t="s">
        <v>137</v>
      </c>
      <c r="X23" s="112">
        <v>0</v>
      </c>
      <c r="Y23" s="112">
        <v>1046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648262</v>
      </c>
      <c r="AH23" s="49">
        <f t="shared" si="9"/>
        <v>1206</v>
      </c>
      <c r="AI23" s="50">
        <f t="shared" si="1"/>
        <v>200.66555740432614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11396705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131</v>
      </c>
      <c r="P24" s="108">
        <v>134</v>
      </c>
      <c r="Q24" s="108">
        <v>22854652</v>
      </c>
      <c r="R24" s="46">
        <f t="shared" si="5"/>
        <v>5921</v>
      </c>
      <c r="S24" s="47">
        <f t="shared" si="6"/>
        <v>142.10400000000001</v>
      </c>
      <c r="T24" s="47">
        <f t="shared" si="7"/>
        <v>5.9210000000000003</v>
      </c>
      <c r="U24" s="109">
        <v>5.4</v>
      </c>
      <c r="V24" s="109">
        <f t="shared" si="8"/>
        <v>5.4</v>
      </c>
      <c r="W24" s="110" t="s">
        <v>137</v>
      </c>
      <c r="X24" s="112">
        <v>0</v>
      </c>
      <c r="Y24" s="112">
        <v>1046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649488</v>
      </c>
      <c r="AH24" s="49">
        <f>IF(ISBLANK(AG24),"-",AG24-AG23)</f>
        <v>1226</v>
      </c>
      <c r="AI24" s="50">
        <f t="shared" si="1"/>
        <v>207.0596183077183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11396705</v>
      </c>
      <c r="AQ24" s="112">
        <f t="shared" si="2"/>
        <v>0</v>
      </c>
      <c r="AR24" s="53">
        <v>1.35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134</v>
      </c>
      <c r="P25" s="108">
        <v>135</v>
      </c>
      <c r="Q25" s="108">
        <v>22860150</v>
      </c>
      <c r="R25" s="46">
        <f t="shared" si="5"/>
        <v>5498</v>
      </c>
      <c r="S25" s="47">
        <f t="shared" si="6"/>
        <v>131.952</v>
      </c>
      <c r="T25" s="47">
        <f t="shared" si="7"/>
        <v>5.4980000000000002</v>
      </c>
      <c r="U25" s="109">
        <v>5.2</v>
      </c>
      <c r="V25" s="109">
        <f t="shared" si="8"/>
        <v>5.2</v>
      </c>
      <c r="W25" s="110" t="s">
        <v>137</v>
      </c>
      <c r="X25" s="112">
        <v>0</v>
      </c>
      <c r="Y25" s="112">
        <v>1026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650555</v>
      </c>
      <c r="AH25" s="49">
        <f t="shared" si="9"/>
        <v>1067</v>
      </c>
      <c r="AI25" s="50">
        <f t="shared" si="1"/>
        <v>194.07057111676971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11396705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138</v>
      </c>
      <c r="P26" s="108">
        <v>134</v>
      </c>
      <c r="Q26" s="108">
        <v>22866004</v>
      </c>
      <c r="R26" s="46">
        <f t="shared" si="5"/>
        <v>5854</v>
      </c>
      <c r="S26" s="47">
        <f t="shared" si="6"/>
        <v>140.49600000000001</v>
      </c>
      <c r="T26" s="47">
        <f t="shared" si="7"/>
        <v>5.8540000000000001</v>
      </c>
      <c r="U26" s="109">
        <v>4.7</v>
      </c>
      <c r="V26" s="109">
        <f t="shared" si="8"/>
        <v>4.7</v>
      </c>
      <c r="W26" s="110" t="s">
        <v>137</v>
      </c>
      <c r="X26" s="112">
        <v>0</v>
      </c>
      <c r="Y26" s="112">
        <v>1010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651759</v>
      </c>
      <c r="AH26" s="49">
        <f t="shared" si="9"/>
        <v>1204</v>
      </c>
      <c r="AI26" s="50">
        <f t="shared" si="1"/>
        <v>205.67133583874275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11396705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133</v>
      </c>
      <c r="P27" s="108">
        <v>139</v>
      </c>
      <c r="Q27" s="108">
        <v>22871630</v>
      </c>
      <c r="R27" s="46">
        <f t="shared" si="5"/>
        <v>5626</v>
      </c>
      <c r="S27" s="47">
        <f t="shared" si="6"/>
        <v>135.024</v>
      </c>
      <c r="T27" s="47">
        <f t="shared" si="7"/>
        <v>5.6260000000000003</v>
      </c>
      <c r="U27" s="109">
        <v>4.5</v>
      </c>
      <c r="V27" s="109">
        <f t="shared" si="8"/>
        <v>4.5</v>
      </c>
      <c r="W27" s="110" t="s">
        <v>137</v>
      </c>
      <c r="X27" s="112">
        <v>0</v>
      </c>
      <c r="Y27" s="112">
        <v>1006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652900</v>
      </c>
      <c r="AH27" s="49">
        <f t="shared" si="9"/>
        <v>1141</v>
      </c>
      <c r="AI27" s="50">
        <f t="shared" si="1"/>
        <v>202.80838961962317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11396705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133</v>
      </c>
      <c r="P28" s="108">
        <v>129</v>
      </c>
      <c r="Q28" s="108">
        <v>22877414</v>
      </c>
      <c r="R28" s="46">
        <f t="shared" si="5"/>
        <v>5784</v>
      </c>
      <c r="S28" s="47">
        <f t="shared" si="6"/>
        <v>138.816</v>
      </c>
      <c r="T28" s="47">
        <f t="shared" si="7"/>
        <v>5.7839999999999998</v>
      </c>
      <c r="U28" s="109">
        <v>4.3</v>
      </c>
      <c r="V28" s="109">
        <f t="shared" si="8"/>
        <v>4.3</v>
      </c>
      <c r="W28" s="110" t="s">
        <v>137</v>
      </c>
      <c r="X28" s="112">
        <v>0</v>
      </c>
      <c r="Y28" s="112">
        <v>1005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654066</v>
      </c>
      <c r="AH28" s="49">
        <f t="shared" si="9"/>
        <v>1166</v>
      </c>
      <c r="AI28" s="50">
        <f t="shared" si="1"/>
        <v>201.59059474412172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11396705</v>
      </c>
      <c r="AQ28" s="112">
        <f t="shared" si="2"/>
        <v>0</v>
      </c>
      <c r="AR28" s="53">
        <v>1.22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132</v>
      </c>
      <c r="P29" s="108">
        <v>121</v>
      </c>
      <c r="Q29" s="108">
        <v>22883356</v>
      </c>
      <c r="R29" s="46">
        <f t="shared" si="5"/>
        <v>5942</v>
      </c>
      <c r="S29" s="47">
        <f t="shared" si="6"/>
        <v>142.608</v>
      </c>
      <c r="T29" s="47">
        <f t="shared" si="7"/>
        <v>5.9420000000000002</v>
      </c>
      <c r="U29" s="109">
        <v>4</v>
      </c>
      <c r="V29" s="109">
        <f t="shared" si="8"/>
        <v>4</v>
      </c>
      <c r="W29" s="110" t="s">
        <v>137</v>
      </c>
      <c r="X29" s="112">
        <v>0</v>
      </c>
      <c r="Y29" s="112">
        <v>1004</v>
      </c>
      <c r="Z29" s="112">
        <v>1187</v>
      </c>
      <c r="AA29" s="112">
        <v>1185</v>
      </c>
      <c r="AB29" s="112">
        <v>1188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655243</v>
      </c>
      <c r="AH29" s="49">
        <f t="shared" si="9"/>
        <v>1177</v>
      </c>
      <c r="AI29" s="50">
        <f t="shared" si="1"/>
        <v>198.08145405587345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11396705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A30" s="95" t="s">
        <v>226</v>
      </c>
      <c r="B30" s="40">
        <v>2.7916666666666701</v>
      </c>
      <c r="C30" s="40">
        <v>0.83333333333333703</v>
      </c>
      <c r="D30" s="107">
        <v>5</v>
      </c>
      <c r="E30" s="41">
        <f t="shared" si="0"/>
        <v>3.5211267605633805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131</v>
      </c>
      <c r="P30" s="108">
        <v>128</v>
      </c>
      <c r="Q30" s="108">
        <v>22888758</v>
      </c>
      <c r="R30" s="46">
        <f t="shared" si="5"/>
        <v>5402</v>
      </c>
      <c r="S30" s="47">
        <f t="shared" si="6"/>
        <v>129.648</v>
      </c>
      <c r="T30" s="47">
        <f t="shared" si="7"/>
        <v>5.4020000000000001</v>
      </c>
      <c r="U30" s="109">
        <v>3.8</v>
      </c>
      <c r="V30" s="109">
        <f t="shared" si="8"/>
        <v>3.8</v>
      </c>
      <c r="W30" s="110" t="s">
        <v>137</v>
      </c>
      <c r="X30" s="112">
        <v>0</v>
      </c>
      <c r="Y30" s="112">
        <v>1005</v>
      </c>
      <c r="Z30" s="112">
        <v>1188</v>
      </c>
      <c r="AA30" s="112">
        <v>1185</v>
      </c>
      <c r="AB30" s="112">
        <v>1188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656366</v>
      </c>
      <c r="AH30" s="49">
        <f t="shared" si="9"/>
        <v>1123</v>
      </c>
      <c r="AI30" s="50">
        <f t="shared" si="1"/>
        <v>207.88596815994075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11396705</v>
      </c>
      <c r="AQ30" s="112">
        <f t="shared" si="2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130</v>
      </c>
      <c r="P31" s="108">
        <v>130</v>
      </c>
      <c r="Q31" s="108">
        <v>22894373</v>
      </c>
      <c r="R31" s="46">
        <f t="shared" si="5"/>
        <v>5615</v>
      </c>
      <c r="S31" s="47">
        <f t="shared" si="6"/>
        <v>134.76</v>
      </c>
      <c r="T31" s="47">
        <f t="shared" si="7"/>
        <v>5.6150000000000002</v>
      </c>
      <c r="U31" s="109">
        <v>3.6</v>
      </c>
      <c r="V31" s="109">
        <f t="shared" si="8"/>
        <v>3.6</v>
      </c>
      <c r="W31" s="110" t="s">
        <v>137</v>
      </c>
      <c r="X31" s="112">
        <v>0</v>
      </c>
      <c r="Y31" s="112">
        <v>1025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657535</v>
      </c>
      <c r="AH31" s="49">
        <f t="shared" si="9"/>
        <v>1169</v>
      </c>
      <c r="AI31" s="50">
        <f t="shared" si="1"/>
        <v>208.19234194122885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11396705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128</v>
      </c>
      <c r="P32" s="108">
        <v>126</v>
      </c>
      <c r="Q32" s="108">
        <v>22900226</v>
      </c>
      <c r="R32" s="46">
        <f t="shared" si="5"/>
        <v>5853</v>
      </c>
      <c r="S32" s="47">
        <f t="shared" si="6"/>
        <v>140.47200000000001</v>
      </c>
      <c r="T32" s="47">
        <f t="shared" si="7"/>
        <v>5.8529999999999998</v>
      </c>
      <c r="U32" s="109">
        <v>3.4</v>
      </c>
      <c r="V32" s="109">
        <f t="shared" si="8"/>
        <v>3.4</v>
      </c>
      <c r="W32" s="110" t="s">
        <v>137</v>
      </c>
      <c r="X32" s="112">
        <v>0</v>
      </c>
      <c r="Y32" s="112">
        <v>1025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658734</v>
      </c>
      <c r="AH32" s="49">
        <f t="shared" si="9"/>
        <v>1199</v>
      </c>
      <c r="AI32" s="50">
        <f t="shared" si="1"/>
        <v>204.85221254057748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11396705</v>
      </c>
      <c r="AQ32" s="112">
        <f t="shared" si="2"/>
        <v>0</v>
      </c>
      <c r="AR32" s="53">
        <v>1.1399999999999999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131</v>
      </c>
      <c r="P33" s="108">
        <v>120</v>
      </c>
      <c r="Q33" s="108">
        <v>22905014</v>
      </c>
      <c r="R33" s="46">
        <f t="shared" si="5"/>
        <v>4788</v>
      </c>
      <c r="S33" s="47">
        <f t="shared" si="6"/>
        <v>114.91200000000001</v>
      </c>
      <c r="T33" s="47">
        <f t="shared" si="7"/>
        <v>4.7880000000000003</v>
      </c>
      <c r="U33" s="109">
        <v>3.6</v>
      </c>
      <c r="V33" s="109">
        <f t="shared" si="8"/>
        <v>3.6</v>
      </c>
      <c r="W33" s="110" t="s">
        <v>129</v>
      </c>
      <c r="X33" s="112">
        <v>0</v>
      </c>
      <c r="Y33" s="112">
        <v>0</v>
      </c>
      <c r="Z33" s="112">
        <v>1166</v>
      </c>
      <c r="AA33" s="112">
        <v>1185</v>
      </c>
      <c r="AB33" s="112">
        <v>1166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659726</v>
      </c>
      <c r="AH33" s="49">
        <f t="shared" si="9"/>
        <v>992</v>
      </c>
      <c r="AI33" s="50">
        <f t="shared" si="1"/>
        <v>207.1846282372598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11396942</v>
      </c>
      <c r="AQ33" s="112">
        <f t="shared" si="2"/>
        <v>237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144</v>
      </c>
      <c r="P34" s="108">
        <v>121</v>
      </c>
      <c r="Q34" s="108">
        <v>22909942</v>
      </c>
      <c r="R34" s="46">
        <f t="shared" si="5"/>
        <v>4928</v>
      </c>
      <c r="S34" s="47">
        <f t="shared" si="6"/>
        <v>118.27200000000001</v>
      </c>
      <c r="T34" s="47">
        <f t="shared" si="7"/>
        <v>4.9279999999999999</v>
      </c>
      <c r="U34" s="109">
        <v>4.5999999999999996</v>
      </c>
      <c r="V34" s="109">
        <f t="shared" si="8"/>
        <v>4.5999999999999996</v>
      </c>
      <c r="W34" s="110" t="s">
        <v>129</v>
      </c>
      <c r="X34" s="112">
        <v>0</v>
      </c>
      <c r="Y34" s="112">
        <v>0</v>
      </c>
      <c r="Z34" s="112">
        <v>1167</v>
      </c>
      <c r="AA34" s="112">
        <v>1185</v>
      </c>
      <c r="AB34" s="112">
        <v>1167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660722</v>
      </c>
      <c r="AH34" s="49">
        <f t="shared" si="9"/>
        <v>996</v>
      </c>
      <c r="AI34" s="50">
        <f t="shared" si="1"/>
        <v>202.1103896103896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11397710</v>
      </c>
      <c r="AQ34" s="112">
        <f t="shared" si="2"/>
        <v>768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132058</v>
      </c>
      <c r="S35" s="65">
        <f>AVERAGE(S11:S34)</f>
        <v>132.05799999999999</v>
      </c>
      <c r="T35" s="65">
        <f>SUM(T11:T34)</f>
        <v>132.05800000000002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27034</v>
      </c>
      <c r="AH35" s="67">
        <f>SUM(AH11:AH34)</f>
        <v>27034</v>
      </c>
      <c r="AI35" s="68">
        <f>$AH$35/$T35</f>
        <v>204.7130806160929</v>
      </c>
      <c r="AJ35" s="89"/>
      <c r="AK35" s="89"/>
      <c r="AL35" s="89"/>
      <c r="AM35" s="89"/>
      <c r="AN35" s="89"/>
      <c r="AO35" s="69"/>
      <c r="AP35" s="70">
        <f>AP34-AP10</f>
        <v>4097</v>
      </c>
      <c r="AQ35" s="71">
        <f>SUM(AQ11:AQ34)</f>
        <v>4097</v>
      </c>
      <c r="AR35" s="72">
        <f>AVERAGE(AR11:AR34)</f>
        <v>1.1616666666666666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243"/>
      <c r="D41" s="243"/>
      <c r="E41" s="243"/>
      <c r="F41" s="243"/>
      <c r="G41" s="243"/>
      <c r="H41" s="243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50"/>
      <c r="T41" s="150"/>
      <c r="U41" s="150"/>
      <c r="V41" s="150"/>
      <c r="W41" s="244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73"/>
      <c r="AW41" s="73"/>
      <c r="AY41" s="98"/>
    </row>
    <row r="42" spans="2:51" x14ac:dyDescent="0.25">
      <c r="B42" s="148" t="s">
        <v>196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84"/>
      <c r="T42" s="84"/>
      <c r="U42" s="84"/>
      <c r="V42" s="8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97"/>
      <c r="AP42" s="97"/>
      <c r="AQ42" s="97"/>
      <c r="AR42" s="99"/>
      <c r="AV42" s="73"/>
      <c r="AW42" s="73"/>
      <c r="AY42" s="98"/>
    </row>
    <row r="43" spans="2:51" x14ac:dyDescent="0.25">
      <c r="B43" s="146" t="s">
        <v>134</v>
      </c>
      <c r="C43" s="103"/>
      <c r="D43" s="103"/>
      <c r="E43" s="103"/>
      <c r="F43" s="239"/>
      <c r="G43" s="239"/>
      <c r="H43" s="239"/>
      <c r="I43" s="103"/>
      <c r="J43" s="103"/>
      <c r="K43" s="103"/>
      <c r="L43" s="239"/>
      <c r="M43" s="239"/>
      <c r="N43" s="239"/>
      <c r="O43" s="103"/>
      <c r="P43" s="103"/>
      <c r="Q43" s="103"/>
      <c r="R43" s="103"/>
      <c r="S43" s="239"/>
      <c r="T43" s="239"/>
      <c r="U43" s="239"/>
      <c r="V43" s="84"/>
      <c r="W43" s="99"/>
      <c r="X43" s="99"/>
      <c r="Y43" s="99"/>
      <c r="Z43" s="99"/>
      <c r="AA43" s="99"/>
      <c r="AB43" s="99"/>
      <c r="AC43" s="99"/>
      <c r="AD43" s="99"/>
      <c r="AE43" s="99"/>
      <c r="AM43" s="20"/>
      <c r="AN43" s="97"/>
      <c r="AO43" s="97"/>
      <c r="AP43" s="97"/>
      <c r="AQ43" s="97"/>
      <c r="AR43" s="99"/>
      <c r="AV43" s="127"/>
      <c r="AW43" s="127"/>
      <c r="AY43" s="98"/>
    </row>
    <row r="44" spans="2:51" x14ac:dyDescent="0.25">
      <c r="B44" s="82" t="s">
        <v>239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1"/>
      <c r="D45" s="122"/>
      <c r="E45" s="121"/>
      <c r="F45" s="121"/>
      <c r="G45" s="121"/>
      <c r="H45" s="121"/>
      <c r="I45" s="121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4" t="s">
        <v>174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140</v>
      </c>
      <c r="C47" s="121"/>
      <c r="D47" s="122"/>
      <c r="E47" s="121"/>
      <c r="F47" s="121"/>
      <c r="G47" s="121"/>
      <c r="H47" s="121"/>
      <c r="I47" s="121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4"/>
      <c r="U47" s="124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240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144"/>
      <c r="D50" s="200"/>
      <c r="E50" s="144"/>
      <c r="F50" s="144"/>
      <c r="G50" s="106"/>
      <c r="H50" s="106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143</v>
      </c>
      <c r="C51" s="144"/>
      <c r="D51" s="200"/>
      <c r="E51" s="144"/>
      <c r="F51" s="144"/>
      <c r="G51" s="106"/>
      <c r="H51" s="106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144</v>
      </c>
      <c r="C52" s="228"/>
      <c r="D52" s="229"/>
      <c r="E52" s="228"/>
      <c r="F52" s="228"/>
      <c r="G52" s="230"/>
      <c r="H52" s="230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A53" s="99"/>
      <c r="B53" s="144" t="s">
        <v>167</v>
      </c>
      <c r="C53" s="228"/>
      <c r="D53" s="228"/>
      <c r="E53" s="230"/>
      <c r="F53" s="144"/>
      <c r="G53" s="106"/>
      <c r="H53" s="106"/>
      <c r="I53" s="102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17"/>
      <c r="U53" s="119"/>
      <c r="V53" s="79"/>
      <c r="AS53" s="95"/>
      <c r="AT53" s="95"/>
      <c r="AU53" s="95"/>
      <c r="AV53" s="95"/>
      <c r="AW53" s="95"/>
      <c r="AX53" s="95"/>
      <c r="AY53" s="95"/>
    </row>
    <row r="54" spans="1:51" x14ac:dyDescent="0.25">
      <c r="A54" s="99"/>
      <c r="B54" s="146" t="s">
        <v>146</v>
      </c>
      <c r="C54" s="228"/>
      <c r="D54" s="229"/>
      <c r="E54" s="144"/>
      <c r="F54" s="144"/>
      <c r="G54" s="106"/>
      <c r="H54" s="102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 t="s">
        <v>147</v>
      </c>
      <c r="C55" s="228"/>
      <c r="D55" s="229"/>
      <c r="E55" s="145"/>
      <c r="F55" s="145"/>
      <c r="G55" s="102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228"/>
      <c r="C56" s="228"/>
      <c r="D56" s="229"/>
      <c r="E56" s="145"/>
      <c r="F56" s="145"/>
      <c r="G56" s="102"/>
      <c r="H56" s="228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228"/>
      <c r="C57" s="228"/>
      <c r="D57" s="229"/>
      <c r="E57" s="228"/>
      <c r="F57" s="118"/>
      <c r="G57" s="230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228"/>
      <c r="C58" s="228"/>
      <c r="D58" s="229"/>
      <c r="E58" s="228"/>
      <c r="F58" s="228"/>
      <c r="G58" s="102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60"/>
      <c r="C59" s="145"/>
      <c r="D59" s="114"/>
      <c r="E59" s="145"/>
      <c r="F59" s="145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46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6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17"/>
      <c r="U66" s="11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A67" s="99"/>
      <c r="B67" s="145"/>
      <c r="C67" s="145"/>
      <c r="D67" s="114"/>
      <c r="E67" s="145"/>
      <c r="F67" s="145"/>
      <c r="G67" s="102"/>
      <c r="H67" s="102"/>
      <c r="I67" s="102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5"/>
      <c r="U67" s="79"/>
      <c r="V67" s="79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Q74" s="97"/>
      <c r="R74" s="97"/>
      <c r="S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97"/>
      <c r="Q76" s="97"/>
      <c r="R76" s="97"/>
      <c r="S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Q77" s="97"/>
      <c r="R77" s="97"/>
      <c r="S77" s="97"/>
      <c r="T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Q78" s="97"/>
      <c r="R78" s="97"/>
      <c r="S78" s="97"/>
      <c r="T78" s="97"/>
      <c r="U78" s="97"/>
      <c r="AS78" s="95"/>
      <c r="AT78" s="95"/>
      <c r="AU78" s="95"/>
      <c r="AV78" s="95"/>
      <c r="AW78" s="95"/>
      <c r="AX78" s="95"/>
      <c r="AY78" s="95"/>
    </row>
    <row r="79" spans="1:51" x14ac:dyDescent="0.25">
      <c r="O79" s="12"/>
      <c r="P79" s="97"/>
      <c r="T79" s="97"/>
      <c r="U79" s="97"/>
      <c r="AS79" s="95"/>
      <c r="AT79" s="95"/>
      <c r="AU79" s="95"/>
      <c r="AV79" s="95"/>
      <c r="AW79" s="95"/>
      <c r="AX79" s="95"/>
      <c r="AY79" s="95"/>
    </row>
    <row r="91" spans="45:51" x14ac:dyDescent="0.25">
      <c r="AS91" s="95"/>
      <c r="AT91" s="95"/>
      <c r="AU91" s="95"/>
      <c r="AV91" s="95"/>
      <c r="AW91" s="95"/>
      <c r="AX91" s="95"/>
      <c r="AY91" s="95"/>
    </row>
  </sheetData>
  <protectedRanges>
    <protectedRange sqref="S53:T67" name="Range2_12_5_1_1"/>
    <protectedRange sqref="L10 AD8 AF8 AJ8:AR8 AF10 L24:N31 N32:N34 R11:T34 G11:G34 N10:N23 E11:E34 AC11:AF34" name="Range1_16_3_1_1"/>
    <protectedRange sqref="L16:M23" name="Range1_1_1_1_10_1_1_1"/>
    <protectedRange sqref="L32:M34" name="Range1_1_10_1_1_1"/>
    <protectedRange sqref="K16:K34 I16:J24 I25:I34 J25 I11:I15 K11:L15" name="Range1_1_2_1_10_2_1_1"/>
    <protectedRange sqref="M11:M15" name="Range1_2_1_2_1_10_1_1_1"/>
    <protectedRange sqref="AS16:AS34" name="Range1_1_1_1"/>
    <protectedRange sqref="H11:H34" name="Range1_1_1_1_1_1_1"/>
    <protectedRange sqref="Z44:Z52" name="Range2_2_1_10_1_1_1_2"/>
    <protectedRange sqref="N53:R67" name="Range2_12_1_6_1_1"/>
    <protectedRange sqref="L53:M67" name="Range2_2_12_1_7_1_1"/>
    <protectedRange sqref="AS11:AS15" name="Range1_4_1_1_1_1"/>
    <protectedRange sqref="J26:J34 J11:J15" name="Range1_1_2_1_10_1_1_1_1"/>
    <protectedRange sqref="F43 L43 S38:S43" name="Range2_12_3_1_1_1_1"/>
    <protectedRange sqref="D38:H38 I43:K43 C43:E43 O43:R43 N38:R42" name="Range2_12_1_3_1_1_1_1"/>
    <protectedRange sqref="I38:M38 E39:M42" name="Range2_2_12_1_6_1_1_1_1"/>
    <protectedRange sqref="D39:D42" name="Range2_1_1_1_1_11_1_1_1_1_1_1"/>
    <protectedRange sqref="C39:C42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3:K67" name="Range2_2_12_1_4_1_1_1_1_1_1_1_1_1_1_1_1_1_1_1"/>
    <protectedRange sqref="I53:I67" name="Range2_2_12_1_7_1_1_2_2_1_2"/>
    <protectedRange sqref="F53:H53 F58:H67 H54:H55 H57 F54:G56" name="Range2_2_12_1_3_1_2_1_1_1_1_2_1_1_1_1_1_1_1_1_1_1_1"/>
    <protectedRange sqref="E58:E67 E54:E56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8:U48 F49:G52 H56 G57 D53:E53" name="Range2_12_5_1_1_1_2_2_1_1_1_1_1_1_1_1_1_1_1_2_1_1_1_2_1_1_1_1_1_1_1_1_1_1_1_1_1_1_1_1_2_1_1_1_1_1_1_1_1_1_2_1_1_3_1_1_1_3_1_1_1_1_1_1_1_1_1_1_1_1_1_1_1_1_1_1_1_1_1_1_2_1_1_1_1_1_1_1_1_1_1_1_2_2_1_2_1_1_1_1_1_1_1_1_1_1_1_1_1"/>
    <protectedRange sqref="S44:T47" name="Range2_12_5_1_1_2_1_1_1_2_1_1_1_1_1_1_1_1_1_1_1_1_1"/>
    <protectedRange sqref="N44:R47" name="Range2_12_1_6_1_1_2_1_1_1_2_1_1_1_1_1_1_1_1_1_1_1_1_1"/>
    <protectedRange sqref="L44:M47" name="Range2_2_12_1_7_1_1_3_1_1_1_2_1_1_1_1_1_1_1_1_1_1_1_1_1"/>
    <protectedRange sqref="J44:K47" name="Range2_2_12_1_4_1_1_1_1_1_1_1_1_1_1_1_1_1_1_1_2_1_1_1_2_1_1_1_1_1_1_1_1_1_1_1_1_1"/>
    <protectedRange sqref="I44:I47" name="Range2_2_12_1_7_1_1_2_2_1_2_2_1_1_1_2_1_1_1_1_1_1_1_1_1_1_1_1_1"/>
    <protectedRange sqref="G44:H47" name="Range2_2_12_1_3_1_2_1_1_1_1_2_1_1_1_1_1_1_1_1_1_1_1_2_1_1_1_2_1_1_1_1_1_1_1_1_1_1_1_1_1"/>
    <protectedRange sqref="F44:F47" name="Range2_2_12_1_3_1_2_1_1_1_1_2_1_1_1_1_1_1_1_1_1_1_1_2_2_1_1_2_1_1_1_1_1_1_1_1_1_1_1_1_1"/>
    <protectedRange sqref="E44:E4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AG10" name="Range1_16_3_1_1_1_1_1_3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3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01" priority="1" operator="containsText" text="N/A">
      <formula>NOT(ISERROR(SEARCH("N/A",X11)))</formula>
    </cfRule>
    <cfRule type="cellIs" dxfId="100" priority="15" operator="equal">
      <formula>0</formula>
    </cfRule>
  </conditionalFormatting>
  <conditionalFormatting sqref="X11:AE34">
    <cfRule type="cellIs" dxfId="99" priority="14" operator="greaterThanOrEqual">
      <formula>1185</formula>
    </cfRule>
  </conditionalFormatting>
  <conditionalFormatting sqref="X11:AE34">
    <cfRule type="cellIs" dxfId="98" priority="13" operator="between">
      <formula>0.1</formula>
      <formula>1184</formula>
    </cfRule>
  </conditionalFormatting>
  <conditionalFormatting sqref="X8 AJ11:AQ34">
    <cfRule type="cellIs" dxfId="97" priority="12" operator="equal">
      <formula>0</formula>
    </cfRule>
  </conditionalFormatting>
  <conditionalFormatting sqref="X8 AJ11:AQ34">
    <cfRule type="cellIs" dxfId="96" priority="11" operator="greaterThan">
      <formula>1179</formula>
    </cfRule>
  </conditionalFormatting>
  <conditionalFormatting sqref="X8 AJ11:AQ34">
    <cfRule type="cellIs" dxfId="95" priority="10" operator="greaterThan">
      <formula>99</formula>
    </cfRule>
  </conditionalFormatting>
  <conditionalFormatting sqref="X8 AJ11:AQ34">
    <cfRule type="cellIs" dxfId="94" priority="9" operator="greaterThan">
      <formula>0.99</formula>
    </cfRule>
  </conditionalFormatting>
  <conditionalFormatting sqref="AB8">
    <cfRule type="cellIs" dxfId="93" priority="8" operator="equal">
      <formula>0</formula>
    </cfRule>
  </conditionalFormatting>
  <conditionalFormatting sqref="AB8">
    <cfRule type="cellIs" dxfId="92" priority="7" operator="greaterThan">
      <formula>1179</formula>
    </cfRule>
  </conditionalFormatting>
  <conditionalFormatting sqref="AB8">
    <cfRule type="cellIs" dxfId="91" priority="6" operator="greaterThan">
      <formula>99</formula>
    </cfRule>
  </conditionalFormatting>
  <conditionalFormatting sqref="AB8">
    <cfRule type="cellIs" dxfId="90" priority="5" operator="greaterThan">
      <formula>0.99</formula>
    </cfRule>
  </conditionalFormatting>
  <conditionalFormatting sqref="AI11:AI34">
    <cfRule type="cellIs" dxfId="89" priority="4" operator="greaterThan">
      <formula>$AI$8</formula>
    </cfRule>
  </conditionalFormatting>
  <conditionalFormatting sqref="AH11:AH34">
    <cfRule type="cellIs" dxfId="88" priority="2" operator="greaterThan">
      <formula>$AH$8</formula>
    </cfRule>
    <cfRule type="cellIs" dxfId="87" priority="3" operator="greaterThan">
      <formula>$AH$8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2"/>
  <sheetViews>
    <sheetView topLeftCell="AD7" zoomScale="90" zoomScaleNormal="90" workbookViewId="0">
      <selection activeCell="B57" sqref="B57:B59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126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165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125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46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49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49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42670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24830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47" t="s">
        <v>51</v>
      </c>
      <c r="V9" s="247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45" t="s">
        <v>55</v>
      </c>
      <c r="AG9" s="245" t="s">
        <v>56</v>
      </c>
      <c r="AH9" s="259" t="s">
        <v>57</v>
      </c>
      <c r="AI9" s="274" t="s">
        <v>58</v>
      </c>
      <c r="AJ9" s="247" t="s">
        <v>59</v>
      </c>
      <c r="AK9" s="247" t="s">
        <v>60</v>
      </c>
      <c r="AL9" s="247" t="s">
        <v>61</v>
      </c>
      <c r="AM9" s="247" t="s">
        <v>62</v>
      </c>
      <c r="AN9" s="247" t="s">
        <v>63</v>
      </c>
      <c r="AO9" s="247" t="s">
        <v>64</v>
      </c>
      <c r="AP9" s="247" t="s">
        <v>65</v>
      </c>
      <c r="AQ9" s="276" t="s">
        <v>66</v>
      </c>
      <c r="AR9" s="247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47" t="s">
        <v>72</v>
      </c>
      <c r="C10" s="247" t="s">
        <v>73</v>
      </c>
      <c r="D10" s="247" t="s">
        <v>74</v>
      </c>
      <c r="E10" s="247" t="s">
        <v>75</v>
      </c>
      <c r="F10" s="247" t="s">
        <v>74</v>
      </c>
      <c r="G10" s="247" t="s">
        <v>75</v>
      </c>
      <c r="H10" s="285"/>
      <c r="I10" s="247" t="s">
        <v>75</v>
      </c>
      <c r="J10" s="247" t="s">
        <v>75</v>
      </c>
      <c r="K10" s="247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26'!Q34</f>
        <v>22909942</v>
      </c>
      <c r="R10" s="267"/>
      <c r="S10" s="268"/>
      <c r="T10" s="269"/>
      <c r="U10" s="247" t="s">
        <v>75</v>
      </c>
      <c r="V10" s="247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45"/>
      <c r="AG10" s="116">
        <f>'OCT 26'!AG34</f>
        <v>660722</v>
      </c>
      <c r="AH10" s="259"/>
      <c r="AI10" s="275"/>
      <c r="AJ10" s="247" t="s">
        <v>84</v>
      </c>
      <c r="AK10" s="247" t="s">
        <v>84</v>
      </c>
      <c r="AL10" s="247" t="s">
        <v>84</v>
      </c>
      <c r="AM10" s="247" t="s">
        <v>84</v>
      </c>
      <c r="AN10" s="247" t="s">
        <v>84</v>
      </c>
      <c r="AO10" s="247" t="s">
        <v>84</v>
      </c>
      <c r="AP10" s="116">
        <f>'OCT 26'!AP34</f>
        <v>11397710</v>
      </c>
      <c r="AQ10" s="277"/>
      <c r="AR10" s="248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5</v>
      </c>
      <c r="E11" s="41">
        <f t="shared" ref="E11:E34" si="0">D11/1.42</f>
        <v>3.5211267605633805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136</v>
      </c>
      <c r="P11" s="108">
        <v>113</v>
      </c>
      <c r="Q11" s="108">
        <v>22914716</v>
      </c>
      <c r="R11" s="46">
        <f>IF(ISBLANK(Q11),"-",Q11-Q10)</f>
        <v>4774</v>
      </c>
      <c r="S11" s="47">
        <f>R11*24/1000</f>
        <v>114.57599999999999</v>
      </c>
      <c r="T11" s="47">
        <f>R11/1000</f>
        <v>4.774</v>
      </c>
      <c r="U11" s="109">
        <v>5.4</v>
      </c>
      <c r="V11" s="109">
        <f>U11</f>
        <v>5.4</v>
      </c>
      <c r="W11" s="110" t="s">
        <v>129</v>
      </c>
      <c r="X11" s="112">
        <v>0</v>
      </c>
      <c r="Y11" s="112">
        <v>0</v>
      </c>
      <c r="Z11" s="112">
        <v>1117</v>
      </c>
      <c r="AA11" s="112">
        <v>1185</v>
      </c>
      <c r="AB11" s="112">
        <v>1117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661730</v>
      </c>
      <c r="AH11" s="49">
        <f>IF(ISBLANK(AG11),"-",AG11-AG10)</f>
        <v>1008</v>
      </c>
      <c r="AI11" s="50">
        <f t="shared" ref="AI11:AI34" si="1">AH11/T11</f>
        <v>211.14369501466277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11398550</v>
      </c>
      <c r="AQ11" s="112">
        <f t="shared" ref="AQ11:AQ34" si="2">AP11-AP10</f>
        <v>840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128</v>
      </c>
      <c r="P12" s="108">
        <v>110</v>
      </c>
      <c r="Q12" s="108">
        <v>22919234</v>
      </c>
      <c r="R12" s="46">
        <f t="shared" ref="R12:R34" si="5">IF(ISBLANK(Q12),"-",Q12-Q11)</f>
        <v>4518</v>
      </c>
      <c r="S12" s="47">
        <f t="shared" ref="S12:S34" si="6">R12*24/1000</f>
        <v>108.432</v>
      </c>
      <c r="T12" s="47">
        <f t="shared" ref="T12:T34" si="7">R12/1000</f>
        <v>4.5179999999999998</v>
      </c>
      <c r="U12" s="109">
        <v>6.6</v>
      </c>
      <c r="V12" s="109">
        <f t="shared" ref="V12:V34" si="8">U12</f>
        <v>6.6</v>
      </c>
      <c r="W12" s="110" t="s">
        <v>129</v>
      </c>
      <c r="X12" s="112">
        <v>0</v>
      </c>
      <c r="Y12" s="112">
        <v>0</v>
      </c>
      <c r="Z12" s="112">
        <v>1116</v>
      </c>
      <c r="AA12" s="112">
        <v>1185</v>
      </c>
      <c r="AB12" s="112">
        <v>1116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662658</v>
      </c>
      <c r="AH12" s="49">
        <f>IF(ISBLANK(AG12),"-",AG12-AG11)</f>
        <v>928</v>
      </c>
      <c r="AI12" s="50">
        <f t="shared" si="1"/>
        <v>205.40061974324922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11399468</v>
      </c>
      <c r="AQ12" s="112">
        <f t="shared" si="2"/>
        <v>918</v>
      </c>
      <c r="AR12" s="115">
        <v>1.08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6</v>
      </c>
      <c r="E13" s="41">
        <f t="shared" si="0"/>
        <v>4.2253521126760569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133</v>
      </c>
      <c r="P13" s="108">
        <v>104</v>
      </c>
      <c r="Q13" s="108">
        <v>22923748</v>
      </c>
      <c r="R13" s="46">
        <f>IF(ISBLANK(Q13),"-",Q13-Q12)</f>
        <v>4514</v>
      </c>
      <c r="S13" s="47">
        <f t="shared" si="6"/>
        <v>108.336</v>
      </c>
      <c r="T13" s="47">
        <f t="shared" si="7"/>
        <v>4.5140000000000002</v>
      </c>
      <c r="U13" s="109">
        <v>7.7</v>
      </c>
      <c r="V13" s="109">
        <f t="shared" si="8"/>
        <v>7.7</v>
      </c>
      <c r="W13" s="110" t="s">
        <v>129</v>
      </c>
      <c r="X13" s="112">
        <v>0</v>
      </c>
      <c r="Y13" s="112">
        <v>0</v>
      </c>
      <c r="Z13" s="112">
        <v>1116</v>
      </c>
      <c r="AA13" s="112">
        <v>1185</v>
      </c>
      <c r="AB13" s="112">
        <v>1116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663586</v>
      </c>
      <c r="AH13" s="49">
        <f>IF(ISBLANK(AG13),"-",AG13-AG12)</f>
        <v>928</v>
      </c>
      <c r="AI13" s="50">
        <f t="shared" si="1"/>
        <v>205.58263181213999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11400422</v>
      </c>
      <c r="AQ13" s="112">
        <f>AP13-AP12</f>
        <v>954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6</v>
      </c>
      <c r="E14" s="41">
        <f t="shared" si="0"/>
        <v>4.2253521126760569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130</v>
      </c>
      <c r="P14" s="108">
        <v>112</v>
      </c>
      <c r="Q14" s="108">
        <v>22928168</v>
      </c>
      <c r="R14" s="46">
        <f t="shared" si="5"/>
        <v>4420</v>
      </c>
      <c r="S14" s="47">
        <f t="shared" si="6"/>
        <v>106.08</v>
      </c>
      <c r="T14" s="47">
        <f t="shared" si="7"/>
        <v>4.42</v>
      </c>
      <c r="U14" s="109">
        <v>9.3000000000000007</v>
      </c>
      <c r="V14" s="109">
        <f t="shared" si="8"/>
        <v>9.3000000000000007</v>
      </c>
      <c r="W14" s="110" t="s">
        <v>129</v>
      </c>
      <c r="X14" s="112">
        <v>0</v>
      </c>
      <c r="Y14" s="112">
        <v>0</v>
      </c>
      <c r="Z14" s="112">
        <v>1096</v>
      </c>
      <c r="AA14" s="112">
        <v>1185</v>
      </c>
      <c r="AB14" s="112">
        <v>1096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664540</v>
      </c>
      <c r="AH14" s="49">
        <f t="shared" ref="AH14:AH34" si="9">IF(ISBLANK(AG14),"-",AG14-AG13)</f>
        <v>954</v>
      </c>
      <c r="AI14" s="50">
        <f t="shared" si="1"/>
        <v>215.8371040723982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11400702</v>
      </c>
      <c r="AQ14" s="112">
        <f t="shared" si="2"/>
        <v>280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220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124</v>
      </c>
      <c r="P15" s="108">
        <v>120</v>
      </c>
      <c r="Q15" s="108">
        <v>22932594</v>
      </c>
      <c r="R15" s="46">
        <f t="shared" si="5"/>
        <v>4426</v>
      </c>
      <c r="S15" s="47">
        <f t="shared" si="6"/>
        <v>106.224</v>
      </c>
      <c r="T15" s="47">
        <f t="shared" si="7"/>
        <v>4.4260000000000002</v>
      </c>
      <c r="U15" s="109">
        <v>9.5</v>
      </c>
      <c r="V15" s="109">
        <f t="shared" si="8"/>
        <v>9.5</v>
      </c>
      <c r="W15" s="110" t="s">
        <v>129</v>
      </c>
      <c r="X15" s="112">
        <v>0</v>
      </c>
      <c r="Y15" s="112">
        <v>0</v>
      </c>
      <c r="Z15" s="112">
        <v>1096</v>
      </c>
      <c r="AA15" s="112">
        <v>1185</v>
      </c>
      <c r="AB15" s="112">
        <v>1096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665502</v>
      </c>
      <c r="AH15" s="49">
        <f t="shared" si="9"/>
        <v>962</v>
      </c>
      <c r="AI15" s="50">
        <f t="shared" si="1"/>
        <v>217.35201084500676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0.6</v>
      </c>
      <c r="AP15" s="112">
        <v>11400753</v>
      </c>
      <c r="AQ15" s="112">
        <f t="shared" si="2"/>
        <v>51</v>
      </c>
      <c r="AR15" s="51"/>
      <c r="AS15" s="52" t="s">
        <v>113</v>
      </c>
      <c r="AV15" s="39" t="s">
        <v>98</v>
      </c>
      <c r="AW15" s="39" t="s">
        <v>99</v>
      </c>
      <c r="AY15" s="81" t="s">
        <v>223</v>
      </c>
    </row>
    <row r="16" spans="2:51" x14ac:dyDescent="0.25">
      <c r="B16" s="40">
        <v>2.2083333333333299</v>
      </c>
      <c r="C16" s="40">
        <v>0.25</v>
      </c>
      <c r="D16" s="107">
        <v>7</v>
      </c>
      <c r="E16" s="41">
        <f t="shared" si="0"/>
        <v>4.9295774647887329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140</v>
      </c>
      <c r="P16" s="108">
        <v>133</v>
      </c>
      <c r="Q16" s="108">
        <v>22937756</v>
      </c>
      <c r="R16" s="46">
        <f t="shared" si="5"/>
        <v>5162</v>
      </c>
      <c r="S16" s="47">
        <f t="shared" si="6"/>
        <v>123.88800000000001</v>
      </c>
      <c r="T16" s="47">
        <f t="shared" si="7"/>
        <v>5.1619999999999999</v>
      </c>
      <c r="U16" s="109">
        <v>9.5</v>
      </c>
      <c r="V16" s="109">
        <f t="shared" si="8"/>
        <v>9.5</v>
      </c>
      <c r="W16" s="110" t="s">
        <v>129</v>
      </c>
      <c r="X16" s="112">
        <v>0</v>
      </c>
      <c r="Y16" s="112">
        <v>0</v>
      </c>
      <c r="Z16" s="112">
        <v>1187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666466</v>
      </c>
      <c r="AH16" s="49">
        <f t="shared" si="9"/>
        <v>964</v>
      </c>
      <c r="AI16" s="50">
        <f t="shared" si="1"/>
        <v>186.74932196822937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11400753</v>
      </c>
      <c r="AQ16" s="112">
        <f t="shared" si="2"/>
        <v>0</v>
      </c>
      <c r="AR16" s="53">
        <v>1.2</v>
      </c>
      <c r="AS16" s="52" t="s">
        <v>101</v>
      </c>
      <c r="AV16" s="39" t="s">
        <v>102</v>
      </c>
      <c r="AW16" s="39" t="s">
        <v>103</v>
      </c>
      <c r="AY16" s="81" t="s">
        <v>224</v>
      </c>
    </row>
    <row r="17" spans="1:51" x14ac:dyDescent="0.25">
      <c r="B17" s="40">
        <v>2.25</v>
      </c>
      <c r="C17" s="40">
        <v>0.29166666666666702</v>
      </c>
      <c r="D17" s="107">
        <v>6</v>
      </c>
      <c r="E17" s="41">
        <f t="shared" si="0"/>
        <v>4.2253521126760569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134</v>
      </c>
      <c r="P17" s="108">
        <v>139</v>
      </c>
      <c r="Q17" s="108">
        <v>22943358</v>
      </c>
      <c r="R17" s="46">
        <f t="shared" si="5"/>
        <v>5602</v>
      </c>
      <c r="S17" s="47">
        <f t="shared" si="6"/>
        <v>134.44800000000001</v>
      </c>
      <c r="T17" s="47">
        <f t="shared" si="7"/>
        <v>5.6020000000000003</v>
      </c>
      <c r="U17" s="109">
        <v>9.1999999999999993</v>
      </c>
      <c r="V17" s="109">
        <f t="shared" si="8"/>
        <v>9.1999999999999993</v>
      </c>
      <c r="W17" s="110" t="s">
        <v>137</v>
      </c>
      <c r="X17" s="112">
        <v>1016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667573</v>
      </c>
      <c r="AH17" s="49">
        <f t="shared" si="9"/>
        <v>1107</v>
      </c>
      <c r="AI17" s="50">
        <f t="shared" si="1"/>
        <v>197.60799714387718</v>
      </c>
      <c r="AJ17" s="96">
        <v>1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11400753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165</v>
      </c>
    </row>
    <row r="18" spans="1:51" ht="15.75" customHeight="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132</v>
      </c>
      <c r="P18" s="108">
        <v>142</v>
      </c>
      <c r="Q18" s="108">
        <v>22950004</v>
      </c>
      <c r="R18" s="46">
        <f t="shared" si="5"/>
        <v>6646</v>
      </c>
      <c r="S18" s="47">
        <f t="shared" si="6"/>
        <v>159.50399999999999</v>
      </c>
      <c r="T18" s="47">
        <f t="shared" si="7"/>
        <v>6.6459999999999999</v>
      </c>
      <c r="U18" s="109">
        <v>8.6</v>
      </c>
      <c r="V18" s="109">
        <f t="shared" si="8"/>
        <v>8.6</v>
      </c>
      <c r="W18" s="110" t="s">
        <v>137</v>
      </c>
      <c r="X18" s="112">
        <v>1036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668930</v>
      </c>
      <c r="AH18" s="49">
        <f t="shared" si="9"/>
        <v>1357</v>
      </c>
      <c r="AI18" s="50">
        <f t="shared" si="1"/>
        <v>204.18296719831477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11400753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6</v>
      </c>
      <c r="E19" s="41">
        <f t="shared" si="0"/>
        <v>4.2253521126760569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132</v>
      </c>
      <c r="P19" s="108">
        <v>142</v>
      </c>
      <c r="Q19" s="108">
        <v>22955978</v>
      </c>
      <c r="R19" s="46">
        <f t="shared" si="5"/>
        <v>5974</v>
      </c>
      <c r="S19" s="47">
        <f t="shared" si="6"/>
        <v>143.376</v>
      </c>
      <c r="T19" s="47">
        <f t="shared" si="7"/>
        <v>5.9740000000000002</v>
      </c>
      <c r="U19" s="109">
        <v>8</v>
      </c>
      <c r="V19" s="109">
        <f t="shared" si="8"/>
        <v>8</v>
      </c>
      <c r="W19" s="110" t="s">
        <v>137</v>
      </c>
      <c r="X19" s="112">
        <v>1037</v>
      </c>
      <c r="Y19" s="112">
        <v>0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670295</v>
      </c>
      <c r="AH19" s="49">
        <f t="shared" si="9"/>
        <v>1365</v>
      </c>
      <c r="AI19" s="50">
        <f t="shared" si="1"/>
        <v>228.49012387010379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11400753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133</v>
      </c>
      <c r="P20" s="108">
        <v>143</v>
      </c>
      <c r="Q20" s="108">
        <v>22962079</v>
      </c>
      <c r="R20" s="46">
        <f t="shared" si="5"/>
        <v>6101</v>
      </c>
      <c r="S20" s="47">
        <f t="shared" si="6"/>
        <v>146.42400000000001</v>
      </c>
      <c r="T20" s="47">
        <f t="shared" si="7"/>
        <v>6.101</v>
      </c>
      <c r="U20" s="109">
        <v>7.3</v>
      </c>
      <c r="V20" s="109">
        <f t="shared" si="8"/>
        <v>7.3</v>
      </c>
      <c r="W20" s="110" t="s">
        <v>137</v>
      </c>
      <c r="X20" s="112">
        <v>1118</v>
      </c>
      <c r="Y20" s="112">
        <v>0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671587</v>
      </c>
      <c r="AH20" s="49">
        <f t="shared" si="9"/>
        <v>1292</v>
      </c>
      <c r="AI20" s="50">
        <f t="shared" si="1"/>
        <v>211.76856253073268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11400753</v>
      </c>
      <c r="AQ20" s="112">
        <f t="shared" si="2"/>
        <v>0</v>
      </c>
      <c r="AR20" s="53">
        <v>1.25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6</v>
      </c>
      <c r="E21" s="41">
        <f t="shared" si="0"/>
        <v>4.2253521126760569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131</v>
      </c>
      <c r="P21" s="108">
        <v>143</v>
      </c>
      <c r="Q21" s="108">
        <v>22968379</v>
      </c>
      <c r="R21" s="46">
        <f t="shared" si="5"/>
        <v>6300</v>
      </c>
      <c r="S21" s="47">
        <f t="shared" si="6"/>
        <v>151.19999999999999</v>
      </c>
      <c r="T21" s="47">
        <f t="shared" si="7"/>
        <v>6.3</v>
      </c>
      <c r="U21" s="109">
        <v>6.6</v>
      </c>
      <c r="V21" s="109">
        <f t="shared" si="8"/>
        <v>6.6</v>
      </c>
      <c r="W21" s="110" t="s">
        <v>137</v>
      </c>
      <c r="X21" s="112">
        <v>1188</v>
      </c>
      <c r="Y21" s="112">
        <v>0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671587</v>
      </c>
      <c r="AH21" s="49">
        <f t="shared" si="9"/>
        <v>0</v>
      </c>
      <c r="AI21" s="50">
        <f t="shared" si="1"/>
        <v>0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11400753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6</v>
      </c>
      <c r="E22" s="41">
        <f t="shared" si="0"/>
        <v>4.2253521126760569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134</v>
      </c>
      <c r="P22" s="108">
        <v>143</v>
      </c>
      <c r="Q22" s="108">
        <v>22974829</v>
      </c>
      <c r="R22" s="46">
        <f t="shared" si="5"/>
        <v>6450</v>
      </c>
      <c r="S22" s="47">
        <f t="shared" si="6"/>
        <v>154.80000000000001</v>
      </c>
      <c r="T22" s="47">
        <f t="shared" si="7"/>
        <v>6.45</v>
      </c>
      <c r="U22" s="109">
        <v>5.3</v>
      </c>
      <c r="V22" s="109">
        <f t="shared" si="8"/>
        <v>5.3</v>
      </c>
      <c r="W22" s="110" t="s">
        <v>137</v>
      </c>
      <c r="X22" s="112">
        <v>1187</v>
      </c>
      <c r="Y22" s="112">
        <v>0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671587</v>
      </c>
      <c r="AH22" s="49">
        <f t="shared" si="9"/>
        <v>0</v>
      </c>
      <c r="AI22" s="50">
        <f t="shared" si="1"/>
        <v>0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11400753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126</v>
      </c>
      <c r="P23" s="108">
        <v>137</v>
      </c>
      <c r="Q23" s="108">
        <v>22981191</v>
      </c>
      <c r="R23" s="46">
        <f t="shared" si="5"/>
        <v>6362</v>
      </c>
      <c r="S23" s="47">
        <f t="shared" si="6"/>
        <v>152.68799999999999</v>
      </c>
      <c r="T23" s="47">
        <f t="shared" si="7"/>
        <v>6.3620000000000001</v>
      </c>
      <c r="U23" s="109">
        <v>4.4000000000000004</v>
      </c>
      <c r="V23" s="109">
        <f t="shared" si="8"/>
        <v>4.4000000000000004</v>
      </c>
      <c r="W23" s="110" t="s">
        <v>137</v>
      </c>
      <c r="X23" s="112">
        <v>1190</v>
      </c>
      <c r="Y23" s="112">
        <v>0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672941</v>
      </c>
      <c r="AH23" s="49">
        <f t="shared" si="9"/>
        <v>1354</v>
      </c>
      <c r="AI23" s="50">
        <f t="shared" si="1"/>
        <v>212.82615529707638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11400753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138</v>
      </c>
      <c r="P24" s="108">
        <v>138</v>
      </c>
      <c r="Q24" s="108">
        <v>22987221</v>
      </c>
      <c r="R24" s="46">
        <f t="shared" si="5"/>
        <v>6030</v>
      </c>
      <c r="S24" s="47">
        <f t="shared" si="6"/>
        <v>144.72</v>
      </c>
      <c r="T24" s="47">
        <f t="shared" si="7"/>
        <v>6.03</v>
      </c>
      <c r="U24" s="109">
        <v>3.9</v>
      </c>
      <c r="V24" s="109">
        <f t="shared" si="8"/>
        <v>3.9</v>
      </c>
      <c r="W24" s="110" t="s">
        <v>137</v>
      </c>
      <c r="X24" s="112">
        <v>1015</v>
      </c>
      <c r="Y24" s="112">
        <v>0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674140</v>
      </c>
      <c r="AH24" s="49">
        <f>IF(ISBLANK(AG24),"-",AG24-AG23)</f>
        <v>1199</v>
      </c>
      <c r="AI24" s="50">
        <f t="shared" si="1"/>
        <v>198.8391376451078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11400753</v>
      </c>
      <c r="AQ24" s="112">
        <f t="shared" si="2"/>
        <v>0</v>
      </c>
      <c r="AR24" s="53">
        <v>1.27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136</v>
      </c>
      <c r="P25" s="108">
        <v>138</v>
      </c>
      <c r="Q25" s="108">
        <v>22992910</v>
      </c>
      <c r="R25" s="46">
        <f t="shared" si="5"/>
        <v>5689</v>
      </c>
      <c r="S25" s="47">
        <f t="shared" si="6"/>
        <v>136.536</v>
      </c>
      <c r="T25" s="47">
        <f t="shared" si="7"/>
        <v>5.6890000000000001</v>
      </c>
      <c r="U25" s="109">
        <v>3.6</v>
      </c>
      <c r="V25" s="109">
        <f t="shared" si="8"/>
        <v>3.6</v>
      </c>
      <c r="W25" s="110" t="s">
        <v>137</v>
      </c>
      <c r="X25" s="112">
        <v>1015</v>
      </c>
      <c r="Y25" s="112">
        <v>0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675270</v>
      </c>
      <c r="AH25" s="49">
        <f t="shared" si="9"/>
        <v>1130</v>
      </c>
      <c r="AI25" s="50">
        <f t="shared" si="1"/>
        <v>198.62893302865177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11400753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136</v>
      </c>
      <c r="P26" s="108">
        <v>135</v>
      </c>
      <c r="Q26" s="108">
        <v>22998965</v>
      </c>
      <c r="R26" s="46">
        <f t="shared" si="5"/>
        <v>6055</v>
      </c>
      <c r="S26" s="47">
        <f t="shared" si="6"/>
        <v>145.32</v>
      </c>
      <c r="T26" s="47">
        <f t="shared" si="7"/>
        <v>6.0549999999999997</v>
      </c>
      <c r="U26" s="109">
        <v>3.4</v>
      </c>
      <c r="V26" s="109">
        <f t="shared" si="8"/>
        <v>3.4</v>
      </c>
      <c r="W26" s="110" t="s">
        <v>137</v>
      </c>
      <c r="X26" s="112">
        <v>1005</v>
      </c>
      <c r="Y26" s="112">
        <v>0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676465</v>
      </c>
      <c r="AH26" s="49">
        <f t="shared" si="9"/>
        <v>1195</v>
      </c>
      <c r="AI26" s="50">
        <f t="shared" si="1"/>
        <v>197.35755573905863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11400753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135</v>
      </c>
      <c r="P27" s="108">
        <v>140</v>
      </c>
      <c r="Q27" s="108">
        <v>23004808</v>
      </c>
      <c r="R27" s="46">
        <f t="shared" si="5"/>
        <v>5843</v>
      </c>
      <c r="S27" s="47">
        <f t="shared" si="6"/>
        <v>140.232</v>
      </c>
      <c r="T27" s="47">
        <f t="shared" si="7"/>
        <v>5.843</v>
      </c>
      <c r="U27" s="109">
        <v>3.2</v>
      </c>
      <c r="V27" s="109">
        <f t="shared" si="8"/>
        <v>3.2</v>
      </c>
      <c r="W27" s="110" t="s">
        <v>137</v>
      </c>
      <c r="X27" s="112">
        <v>1005</v>
      </c>
      <c r="Y27" s="112">
        <v>0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677620</v>
      </c>
      <c r="AH27" s="49">
        <f t="shared" si="9"/>
        <v>1155</v>
      </c>
      <c r="AI27" s="50">
        <f t="shared" si="1"/>
        <v>197.67242854697929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11400753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134</v>
      </c>
      <c r="P28" s="108">
        <v>134</v>
      </c>
      <c r="Q28" s="108">
        <v>23010593</v>
      </c>
      <c r="R28" s="46">
        <f t="shared" si="5"/>
        <v>5785</v>
      </c>
      <c r="S28" s="47">
        <f t="shared" si="6"/>
        <v>138.84</v>
      </c>
      <c r="T28" s="47">
        <f t="shared" si="7"/>
        <v>5.7850000000000001</v>
      </c>
      <c r="U28" s="109">
        <v>3.1</v>
      </c>
      <c r="V28" s="109">
        <f t="shared" si="8"/>
        <v>3.1</v>
      </c>
      <c r="W28" s="110" t="s">
        <v>137</v>
      </c>
      <c r="X28" s="112">
        <v>1005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678781</v>
      </c>
      <c r="AH28" s="49">
        <f t="shared" si="9"/>
        <v>1161</v>
      </c>
      <c r="AI28" s="50">
        <f t="shared" si="1"/>
        <v>200.6914433880726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11400753</v>
      </c>
      <c r="AQ28" s="112">
        <f t="shared" si="2"/>
        <v>0</v>
      </c>
      <c r="AR28" s="53">
        <v>1.35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133</v>
      </c>
      <c r="P29" s="108">
        <v>127</v>
      </c>
      <c r="Q29" s="108">
        <v>23016164</v>
      </c>
      <c r="R29" s="46">
        <f t="shared" si="5"/>
        <v>5571</v>
      </c>
      <c r="S29" s="47">
        <f t="shared" si="6"/>
        <v>133.70400000000001</v>
      </c>
      <c r="T29" s="47">
        <f t="shared" si="7"/>
        <v>5.5709999999999997</v>
      </c>
      <c r="U29" s="109">
        <v>2.9</v>
      </c>
      <c r="V29" s="109">
        <f t="shared" si="8"/>
        <v>2.9</v>
      </c>
      <c r="W29" s="110" t="s">
        <v>137</v>
      </c>
      <c r="X29" s="112">
        <v>1004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679950</v>
      </c>
      <c r="AH29" s="49">
        <f t="shared" si="9"/>
        <v>1169</v>
      </c>
      <c r="AI29" s="50">
        <f t="shared" si="1"/>
        <v>209.83665410159756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11400753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A30" s="95" t="s">
        <v>226</v>
      </c>
      <c r="B30" s="40">
        <v>2.7916666666666701</v>
      </c>
      <c r="C30" s="40">
        <v>0.83333333333333703</v>
      </c>
      <c r="D30" s="107">
        <v>5</v>
      </c>
      <c r="E30" s="41">
        <f t="shared" si="0"/>
        <v>3.5211267605633805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134</v>
      </c>
      <c r="P30" s="108">
        <v>128</v>
      </c>
      <c r="Q30" s="108">
        <v>23021618</v>
      </c>
      <c r="R30" s="46">
        <f t="shared" si="5"/>
        <v>5454</v>
      </c>
      <c r="S30" s="47">
        <f t="shared" si="6"/>
        <v>130.89599999999999</v>
      </c>
      <c r="T30" s="47">
        <f t="shared" si="7"/>
        <v>5.4539999999999997</v>
      </c>
      <c r="U30" s="109">
        <v>2.8</v>
      </c>
      <c r="V30" s="109">
        <f t="shared" si="8"/>
        <v>2.8</v>
      </c>
      <c r="W30" s="110" t="s">
        <v>137</v>
      </c>
      <c r="X30" s="112">
        <v>1005</v>
      </c>
      <c r="Y30" s="112">
        <v>0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681101</v>
      </c>
      <c r="AH30" s="49">
        <f t="shared" si="9"/>
        <v>1151</v>
      </c>
      <c r="AI30" s="50">
        <f t="shared" si="1"/>
        <v>211.03777044371105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11400753</v>
      </c>
      <c r="AQ30" s="112">
        <f t="shared" si="2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129</v>
      </c>
      <c r="P31" s="108">
        <v>130</v>
      </c>
      <c r="Q31" s="108">
        <v>23027256</v>
      </c>
      <c r="R31" s="46">
        <f t="shared" si="5"/>
        <v>5638</v>
      </c>
      <c r="S31" s="47">
        <f t="shared" si="6"/>
        <v>135.31200000000001</v>
      </c>
      <c r="T31" s="47">
        <f t="shared" si="7"/>
        <v>5.6379999999999999</v>
      </c>
      <c r="U31" s="109">
        <v>2.6</v>
      </c>
      <c r="V31" s="109">
        <f t="shared" si="8"/>
        <v>2.6</v>
      </c>
      <c r="W31" s="110" t="s">
        <v>137</v>
      </c>
      <c r="X31" s="112">
        <v>1025</v>
      </c>
      <c r="Y31" s="112">
        <v>0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682266</v>
      </c>
      <c r="AH31" s="49">
        <f t="shared" si="9"/>
        <v>1165</v>
      </c>
      <c r="AI31" s="50">
        <f t="shared" si="1"/>
        <v>206.63355799929053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11400753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125</v>
      </c>
      <c r="P32" s="108">
        <v>126</v>
      </c>
      <c r="Q32" s="108">
        <v>23033024</v>
      </c>
      <c r="R32" s="46">
        <f t="shared" si="5"/>
        <v>5768</v>
      </c>
      <c r="S32" s="47">
        <f t="shared" si="6"/>
        <v>138.43199999999999</v>
      </c>
      <c r="T32" s="47">
        <f t="shared" si="7"/>
        <v>5.7679999999999998</v>
      </c>
      <c r="U32" s="109">
        <v>2.5</v>
      </c>
      <c r="V32" s="109">
        <f t="shared" si="8"/>
        <v>2.5</v>
      </c>
      <c r="W32" s="110" t="s">
        <v>137</v>
      </c>
      <c r="X32" s="112">
        <v>1033</v>
      </c>
      <c r="Y32" s="112">
        <v>0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683440</v>
      </c>
      <c r="AH32" s="49">
        <f t="shared" si="9"/>
        <v>1174</v>
      </c>
      <c r="AI32" s="50">
        <f t="shared" si="1"/>
        <v>203.5367545076283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11400753</v>
      </c>
      <c r="AQ32" s="112">
        <f t="shared" si="2"/>
        <v>0</v>
      </c>
      <c r="AR32" s="53">
        <v>1.1200000000000001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133</v>
      </c>
      <c r="P33" s="108">
        <v>122</v>
      </c>
      <c r="Q33" s="108">
        <v>23038022</v>
      </c>
      <c r="R33" s="46">
        <f t="shared" si="5"/>
        <v>4998</v>
      </c>
      <c r="S33" s="47">
        <f t="shared" si="6"/>
        <v>119.952</v>
      </c>
      <c r="T33" s="47">
        <f t="shared" si="7"/>
        <v>4.9980000000000002</v>
      </c>
      <c r="U33" s="109">
        <v>2.8</v>
      </c>
      <c r="V33" s="109">
        <f t="shared" si="8"/>
        <v>2.8</v>
      </c>
      <c r="W33" s="110" t="s">
        <v>129</v>
      </c>
      <c r="X33" s="112">
        <v>0</v>
      </c>
      <c r="Y33" s="112">
        <v>0</v>
      </c>
      <c r="Z33" s="112">
        <v>1167</v>
      </c>
      <c r="AA33" s="112">
        <v>1185</v>
      </c>
      <c r="AB33" s="112">
        <v>1167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684462</v>
      </c>
      <c r="AH33" s="49">
        <f t="shared" si="9"/>
        <v>1022</v>
      </c>
      <c r="AI33" s="50">
        <f t="shared" si="1"/>
        <v>204.48179271708682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11401028</v>
      </c>
      <c r="AQ33" s="112">
        <f t="shared" si="2"/>
        <v>275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139</v>
      </c>
      <c r="P34" s="108">
        <v>115</v>
      </c>
      <c r="Q34" s="108">
        <v>23043282</v>
      </c>
      <c r="R34" s="46">
        <f t="shared" si="5"/>
        <v>5260</v>
      </c>
      <c r="S34" s="47">
        <f t="shared" si="6"/>
        <v>126.24</v>
      </c>
      <c r="T34" s="47">
        <f t="shared" si="7"/>
        <v>5.26</v>
      </c>
      <c r="U34" s="109">
        <v>3.6</v>
      </c>
      <c r="V34" s="109">
        <f t="shared" si="8"/>
        <v>3.6</v>
      </c>
      <c r="W34" s="110" t="s">
        <v>129</v>
      </c>
      <c r="X34" s="112">
        <v>0</v>
      </c>
      <c r="Y34" s="112">
        <v>0</v>
      </c>
      <c r="Z34" s="112">
        <v>1167</v>
      </c>
      <c r="AA34" s="112">
        <v>1185</v>
      </c>
      <c r="AB34" s="112">
        <v>1167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685552</v>
      </c>
      <c r="AH34" s="49">
        <f t="shared" si="9"/>
        <v>1090</v>
      </c>
      <c r="AI34" s="50">
        <f t="shared" si="1"/>
        <v>207.22433460076047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11401858</v>
      </c>
      <c r="AQ34" s="112">
        <f t="shared" si="2"/>
        <v>830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133340</v>
      </c>
      <c r="S35" s="65">
        <f>AVERAGE(S11:S34)</f>
        <v>133.34</v>
      </c>
      <c r="T35" s="65">
        <f>SUM(T11:T34)</f>
        <v>133.33999999999997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24830</v>
      </c>
      <c r="AH35" s="67">
        <f>SUM(AH11:AH34)</f>
        <v>24830</v>
      </c>
      <c r="AI35" s="68">
        <f>$AH$35/$T35</f>
        <v>186.21568921553927</v>
      </c>
      <c r="AJ35" s="89"/>
      <c r="AK35" s="89"/>
      <c r="AL35" s="89"/>
      <c r="AM35" s="89"/>
      <c r="AN35" s="89"/>
      <c r="AO35" s="69"/>
      <c r="AP35" s="70">
        <f>AP34-AP10</f>
        <v>4148</v>
      </c>
      <c r="AQ35" s="71">
        <f>SUM(AQ11:AQ34)</f>
        <v>4148</v>
      </c>
      <c r="AR35" s="72">
        <f>AVERAGE(AR11:AR34)</f>
        <v>1.2116666666666667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243"/>
      <c r="D41" s="243"/>
      <c r="E41" s="243"/>
      <c r="F41" s="243"/>
      <c r="G41" s="243"/>
      <c r="H41" s="243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50"/>
      <c r="T41" s="150"/>
      <c r="U41" s="150"/>
      <c r="V41" s="150"/>
      <c r="W41" s="244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73"/>
      <c r="AW41" s="73"/>
      <c r="AY41" s="98"/>
    </row>
    <row r="42" spans="2:51" x14ac:dyDescent="0.25">
      <c r="B42" s="148" t="s">
        <v>133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84"/>
      <c r="T42" s="84"/>
      <c r="U42" s="84"/>
      <c r="V42" s="8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97"/>
      <c r="AP42" s="97"/>
      <c r="AQ42" s="97"/>
      <c r="AR42" s="99"/>
      <c r="AV42" s="73"/>
      <c r="AW42" s="73"/>
      <c r="AY42" s="98"/>
    </row>
    <row r="43" spans="2:51" x14ac:dyDescent="0.25">
      <c r="B43" s="146" t="s">
        <v>134</v>
      </c>
      <c r="C43" s="103"/>
      <c r="D43" s="103"/>
      <c r="E43" s="103"/>
      <c r="F43" s="239"/>
      <c r="G43" s="239"/>
      <c r="H43" s="239"/>
      <c r="I43" s="103"/>
      <c r="J43" s="103"/>
      <c r="K43" s="103"/>
      <c r="L43" s="239"/>
      <c r="M43" s="239"/>
      <c r="N43" s="239"/>
      <c r="O43" s="103"/>
      <c r="P43" s="103"/>
      <c r="Q43" s="103"/>
      <c r="R43" s="103"/>
      <c r="S43" s="239"/>
      <c r="T43" s="239"/>
      <c r="U43" s="239"/>
      <c r="V43" s="84"/>
      <c r="W43" s="99"/>
      <c r="X43" s="99"/>
      <c r="Y43" s="99"/>
      <c r="Z43" s="99"/>
      <c r="AA43" s="99"/>
      <c r="AB43" s="99"/>
      <c r="AC43" s="99"/>
      <c r="AD43" s="99"/>
      <c r="AE43" s="99"/>
      <c r="AM43" s="20"/>
      <c r="AN43" s="97"/>
      <c r="AO43" s="97"/>
      <c r="AP43" s="97"/>
      <c r="AQ43" s="97"/>
      <c r="AR43" s="99"/>
      <c r="AV43" s="127"/>
      <c r="AW43" s="127"/>
      <c r="AY43" s="98"/>
    </row>
    <row r="44" spans="2:51" x14ac:dyDescent="0.25">
      <c r="B44" s="82" t="s">
        <v>204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1"/>
      <c r="D45" s="122"/>
      <c r="E45" s="121"/>
      <c r="F45" s="121"/>
      <c r="G45" s="121"/>
      <c r="H45" s="121"/>
      <c r="I45" s="121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4" t="s">
        <v>170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140</v>
      </c>
      <c r="C47" s="121"/>
      <c r="D47" s="122"/>
      <c r="E47" s="121"/>
      <c r="F47" s="121"/>
      <c r="G47" s="121"/>
      <c r="H47" s="121"/>
      <c r="I47" s="121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4"/>
      <c r="U47" s="124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71" t="s">
        <v>241</v>
      </c>
      <c r="C48" s="171"/>
      <c r="D48" s="172"/>
      <c r="E48" s="171"/>
      <c r="F48" s="171"/>
      <c r="G48" s="171"/>
      <c r="H48" s="171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71" t="s">
        <v>242</v>
      </c>
      <c r="C49" s="171"/>
      <c r="D49" s="172"/>
      <c r="E49" s="171"/>
      <c r="F49" s="171"/>
      <c r="G49" s="171"/>
      <c r="H49" s="171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71" t="s">
        <v>243</v>
      </c>
      <c r="C50" s="171"/>
      <c r="D50" s="172"/>
      <c r="E50" s="171"/>
      <c r="F50" s="171"/>
      <c r="G50" s="171"/>
      <c r="H50" s="17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71" t="s">
        <v>244</v>
      </c>
      <c r="C51" s="171"/>
      <c r="D51" s="172"/>
      <c r="E51" s="171"/>
      <c r="F51" s="171"/>
      <c r="G51" s="258"/>
      <c r="H51" s="258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245</v>
      </c>
      <c r="C52" s="228"/>
      <c r="D52" s="229"/>
      <c r="E52" s="228"/>
      <c r="F52" s="228"/>
      <c r="G52" s="230"/>
      <c r="H52" s="230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6" t="s">
        <v>166</v>
      </c>
      <c r="C53" s="228"/>
      <c r="D53" s="229"/>
      <c r="E53" s="230"/>
      <c r="F53" s="228"/>
      <c r="G53" s="230"/>
      <c r="H53" s="230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A54" s="99"/>
      <c r="B54" s="146" t="s">
        <v>142</v>
      </c>
      <c r="C54" s="228"/>
      <c r="D54" s="228"/>
      <c r="E54" s="230"/>
      <c r="F54" s="144"/>
      <c r="G54" s="106"/>
      <c r="H54" s="106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46" t="s">
        <v>143</v>
      </c>
      <c r="C55" s="228"/>
      <c r="D55" s="229"/>
      <c r="E55" s="144"/>
      <c r="F55" s="144"/>
      <c r="G55" s="106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146" t="s">
        <v>144</v>
      </c>
      <c r="C56" s="228"/>
      <c r="D56" s="229"/>
      <c r="E56" s="145"/>
      <c r="F56" s="145"/>
      <c r="G56" s="102"/>
      <c r="H56" s="102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144" t="s">
        <v>145</v>
      </c>
      <c r="C57" s="228"/>
      <c r="D57" s="229"/>
      <c r="E57" s="145"/>
      <c r="F57" s="145"/>
      <c r="G57" s="102"/>
      <c r="H57" s="228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146" t="s">
        <v>146</v>
      </c>
      <c r="C58" s="228"/>
      <c r="D58" s="229"/>
      <c r="E58" s="228"/>
      <c r="F58" s="118"/>
      <c r="G58" s="230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60" t="s">
        <v>147</v>
      </c>
      <c r="C59" s="228"/>
      <c r="D59" s="229"/>
      <c r="E59" s="228"/>
      <c r="F59" s="228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60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6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17"/>
      <c r="U66" s="11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A67" s="99"/>
      <c r="B67" s="146"/>
      <c r="C67" s="145"/>
      <c r="D67" s="114"/>
      <c r="E67" s="145"/>
      <c r="F67" s="145"/>
      <c r="G67" s="102"/>
      <c r="H67" s="102"/>
      <c r="I67" s="102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17"/>
      <c r="U67" s="119"/>
      <c r="V67" s="79"/>
      <c r="AS67" s="95"/>
      <c r="AT67" s="95"/>
      <c r="AU67" s="95"/>
      <c r="AV67" s="95"/>
      <c r="AW67" s="95"/>
      <c r="AX67" s="95"/>
      <c r="AY67" s="95"/>
    </row>
    <row r="68" spans="1:51" x14ac:dyDescent="0.25">
      <c r="A68" s="99"/>
      <c r="B68" s="145"/>
      <c r="C68" s="145"/>
      <c r="D68" s="114"/>
      <c r="E68" s="145"/>
      <c r="F68" s="145"/>
      <c r="G68" s="102"/>
      <c r="H68" s="102"/>
      <c r="I68" s="102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5"/>
      <c r="U68" s="79"/>
      <c r="V68" s="79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Q74" s="97"/>
      <c r="R74" s="97"/>
      <c r="S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Q75" s="97"/>
      <c r="R75" s="97"/>
      <c r="S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T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97"/>
      <c r="Q77" s="97"/>
      <c r="R77" s="97"/>
      <c r="S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Q78" s="97"/>
      <c r="R78" s="97"/>
      <c r="S78" s="97"/>
      <c r="T78" s="97"/>
      <c r="AS78" s="95"/>
      <c r="AT78" s="95"/>
      <c r="AU78" s="95"/>
      <c r="AV78" s="95"/>
      <c r="AW78" s="95"/>
      <c r="AX78" s="95"/>
      <c r="AY78" s="95"/>
    </row>
    <row r="79" spans="1:51" x14ac:dyDescent="0.25">
      <c r="O79" s="12"/>
      <c r="P79" s="97"/>
      <c r="Q79" s="97"/>
      <c r="R79" s="97"/>
      <c r="S79" s="97"/>
      <c r="T79" s="97"/>
      <c r="U79" s="97"/>
      <c r="AS79" s="95"/>
      <c r="AT79" s="95"/>
      <c r="AU79" s="95"/>
      <c r="AV79" s="95"/>
      <c r="AW79" s="95"/>
      <c r="AX79" s="95"/>
      <c r="AY79" s="95"/>
    </row>
    <row r="80" spans="1:51" x14ac:dyDescent="0.25">
      <c r="O80" s="12"/>
      <c r="P80" s="97"/>
      <c r="T80" s="97"/>
      <c r="U80" s="97"/>
      <c r="AS80" s="95"/>
      <c r="AT80" s="95"/>
      <c r="AU80" s="95"/>
      <c r="AV80" s="95"/>
      <c r="AW80" s="95"/>
      <c r="AX80" s="95"/>
      <c r="AY80" s="95"/>
    </row>
    <row r="92" spans="45:51" x14ac:dyDescent="0.25">
      <c r="AS92" s="95"/>
      <c r="AT92" s="95"/>
      <c r="AU92" s="95"/>
      <c r="AV92" s="95"/>
      <c r="AW92" s="95"/>
      <c r="AX92" s="95"/>
      <c r="AY92" s="95"/>
    </row>
  </sheetData>
  <protectedRanges>
    <protectedRange sqref="S54:T68" name="Range2_12_5_1_1"/>
    <protectedRange sqref="L10 AD8 AF8 AJ8:AR8 AF10 L24:N31 N32:N34 R11:T34 G11:G34 N10:N23 E11:E34 AC11:AF34" name="Range1_16_3_1_1"/>
    <protectedRange sqref="L16:M23" name="Range1_1_1_1_10_1_1_1"/>
    <protectedRange sqref="L32:M34" name="Range1_1_10_1_1_1"/>
    <protectedRange sqref="K16:K34 I16:J24 I25:I34 J25 I11:I15 K11:L15" name="Range1_1_2_1_10_2_1_1"/>
    <protectedRange sqref="M11:M15" name="Range1_2_1_2_1_10_1_1_1"/>
    <protectedRange sqref="AS16:AS34" name="Range1_1_1_1"/>
    <protectedRange sqref="H11:H34" name="Range1_1_1_1_1_1_1"/>
    <protectedRange sqref="Z44:Z53" name="Range2_2_1_10_1_1_1_2"/>
    <protectedRange sqref="N54:R68" name="Range2_12_1_6_1_1"/>
    <protectedRange sqref="L54:M68" name="Range2_2_12_1_7_1_1"/>
    <protectedRange sqref="AS11:AS15" name="Range1_4_1_1_1_1"/>
    <protectedRange sqref="J26:J34 J11:J15" name="Range1_1_2_1_10_1_1_1_1"/>
    <protectedRange sqref="F43 L43 S38:S43" name="Range2_12_3_1_1_1_1"/>
    <protectedRange sqref="D38:H38 I43:K43 C43:E43 O43:R43 N38:R42" name="Range2_12_1_3_1_1_1_1"/>
    <protectedRange sqref="I38:M38 E39:M42" name="Range2_2_12_1_6_1_1_1_1"/>
    <protectedRange sqref="D39:D42" name="Range2_1_1_1_1_11_1_1_1_1_1_1"/>
    <protectedRange sqref="C39:C42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4:K68" name="Range2_2_12_1_4_1_1_1_1_1_1_1_1_1_1_1_1_1_1_1"/>
    <protectedRange sqref="I54:I68" name="Range2_2_12_1_7_1_1_2_2_1_2"/>
    <protectedRange sqref="F54:H54 F59:H68 H55:H56 H58 F55:G57" name="Range2_2_12_1_3_1_2_1_1_1_1_2_1_1_1_1_1_1_1_1_1_1_1"/>
    <protectedRange sqref="E59:E68 E55:E57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8:U48 H57 G58 D54:E54 F49:G53" name="Range2_12_5_1_1_1_2_2_1_1_1_1_1_1_1_1_1_1_1_2_1_1_1_2_1_1_1_1_1_1_1_1_1_1_1_1_1_1_1_1_2_1_1_1_1_1_1_1_1_1_2_1_1_3_1_1_1_3_1_1_1_1_1_1_1_1_1_1_1_1_1_1_1_1_1_1_1_1_1_1_2_1_1_1_1_1_1_1_1_1_1_1_2_2_1_2_1_1_1_1_1_1_1_1_1_1_1_1_1"/>
    <protectedRange sqref="S44:T47" name="Range2_12_5_1_1_2_1_1_1_2_1_1_1_1_1_1_1_1_1_1_1_1_1"/>
    <protectedRange sqref="N44:R47" name="Range2_12_1_6_1_1_2_1_1_1_2_1_1_1_1_1_1_1_1_1_1_1_1_1"/>
    <protectedRange sqref="L44:M47" name="Range2_2_12_1_7_1_1_3_1_1_1_2_1_1_1_1_1_1_1_1_1_1_1_1_1"/>
    <protectedRange sqref="J44:K47" name="Range2_2_12_1_4_1_1_1_1_1_1_1_1_1_1_1_1_1_1_1_2_1_1_1_2_1_1_1_1_1_1_1_1_1_1_1_1_1"/>
    <protectedRange sqref="I44:I47" name="Range2_2_12_1_7_1_1_2_2_1_2_2_1_1_1_2_1_1_1_1_1_1_1_1_1_1_1_1_1"/>
    <protectedRange sqref="G44:H47" name="Range2_2_12_1_3_1_2_1_1_1_1_2_1_1_1_1_1_1_1_1_1_1_1_2_1_1_1_2_1_1_1_1_1_1_1_1_1_1_1_1_1"/>
    <protectedRange sqref="F44:F47" name="Range2_2_12_1_3_1_2_1_1_1_1_2_1_1_1_1_1_1_1_1_1_1_1_2_2_1_1_2_1_1_1_1_1_1_1_1_1_1_1_1_1"/>
    <protectedRange sqref="E44:E4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AG10" name="Range1_16_3_1_1_1_1_1_3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1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86" priority="1" operator="containsText" text="N/A">
      <formula>NOT(ISERROR(SEARCH("N/A",X11)))</formula>
    </cfRule>
    <cfRule type="cellIs" dxfId="85" priority="15" operator="equal">
      <formula>0</formula>
    </cfRule>
  </conditionalFormatting>
  <conditionalFormatting sqref="X11:AE34">
    <cfRule type="cellIs" dxfId="84" priority="14" operator="greaterThanOrEqual">
      <formula>1185</formula>
    </cfRule>
  </conditionalFormatting>
  <conditionalFormatting sqref="X11:AE34">
    <cfRule type="cellIs" dxfId="83" priority="13" operator="between">
      <formula>0.1</formula>
      <formula>1184</formula>
    </cfRule>
  </conditionalFormatting>
  <conditionalFormatting sqref="X8 AJ11:AQ34">
    <cfRule type="cellIs" dxfId="82" priority="12" operator="equal">
      <formula>0</formula>
    </cfRule>
  </conditionalFormatting>
  <conditionalFormatting sqref="X8 AJ11:AQ34">
    <cfRule type="cellIs" dxfId="81" priority="11" operator="greaterThan">
      <formula>1179</formula>
    </cfRule>
  </conditionalFormatting>
  <conditionalFormatting sqref="X8 AJ11:AQ34">
    <cfRule type="cellIs" dxfId="80" priority="10" operator="greaterThan">
      <formula>99</formula>
    </cfRule>
  </conditionalFormatting>
  <conditionalFormatting sqref="X8 AJ11:AQ34">
    <cfRule type="cellIs" dxfId="79" priority="9" operator="greaterThan">
      <formula>0.99</formula>
    </cfRule>
  </conditionalFormatting>
  <conditionalFormatting sqref="AB8">
    <cfRule type="cellIs" dxfId="78" priority="8" operator="equal">
      <formula>0</formula>
    </cfRule>
  </conditionalFormatting>
  <conditionalFormatting sqref="AB8">
    <cfRule type="cellIs" dxfId="77" priority="7" operator="greaterThan">
      <formula>1179</formula>
    </cfRule>
  </conditionalFormatting>
  <conditionalFormatting sqref="AB8">
    <cfRule type="cellIs" dxfId="76" priority="6" operator="greaterThan">
      <formula>99</formula>
    </cfRule>
  </conditionalFormatting>
  <conditionalFormatting sqref="AB8">
    <cfRule type="cellIs" dxfId="75" priority="5" operator="greaterThan">
      <formula>0.99</formula>
    </cfRule>
  </conditionalFormatting>
  <conditionalFormatting sqref="AI11:AI34">
    <cfRule type="cellIs" dxfId="74" priority="4" operator="greaterThan">
      <formula>$AI$8</formula>
    </cfRule>
  </conditionalFormatting>
  <conditionalFormatting sqref="AH11:AH34">
    <cfRule type="cellIs" dxfId="73" priority="2" operator="greaterThan">
      <formula>$AH$8</formula>
    </cfRule>
    <cfRule type="cellIs" dxfId="72" priority="3" operator="greaterThan">
      <formula>$AH$8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2"/>
  <sheetViews>
    <sheetView topLeftCell="A46" zoomScale="90" zoomScaleNormal="90" workbookViewId="0">
      <selection activeCell="B53" sqref="B53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125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165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220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46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49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49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42671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26857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47" t="s">
        <v>51</v>
      </c>
      <c r="V9" s="247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45" t="s">
        <v>55</v>
      </c>
      <c r="AG9" s="245" t="s">
        <v>56</v>
      </c>
      <c r="AH9" s="259" t="s">
        <v>57</v>
      </c>
      <c r="AI9" s="274" t="s">
        <v>58</v>
      </c>
      <c r="AJ9" s="247" t="s">
        <v>59</v>
      </c>
      <c r="AK9" s="247" t="s">
        <v>60</v>
      </c>
      <c r="AL9" s="247" t="s">
        <v>61</v>
      </c>
      <c r="AM9" s="247" t="s">
        <v>62</v>
      </c>
      <c r="AN9" s="247" t="s">
        <v>63</v>
      </c>
      <c r="AO9" s="247" t="s">
        <v>64</v>
      </c>
      <c r="AP9" s="247" t="s">
        <v>65</v>
      </c>
      <c r="AQ9" s="276" t="s">
        <v>66</v>
      </c>
      <c r="AR9" s="247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47" t="s">
        <v>72</v>
      </c>
      <c r="C10" s="247" t="s">
        <v>73</v>
      </c>
      <c r="D10" s="247" t="s">
        <v>74</v>
      </c>
      <c r="E10" s="247" t="s">
        <v>75</v>
      </c>
      <c r="F10" s="247" t="s">
        <v>74</v>
      </c>
      <c r="G10" s="247" t="s">
        <v>75</v>
      </c>
      <c r="H10" s="285"/>
      <c r="I10" s="247" t="s">
        <v>75</v>
      </c>
      <c r="J10" s="247" t="s">
        <v>75</v>
      </c>
      <c r="K10" s="247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27'!Q34</f>
        <v>23043282</v>
      </c>
      <c r="R10" s="267"/>
      <c r="S10" s="268"/>
      <c r="T10" s="269"/>
      <c r="U10" s="247" t="s">
        <v>75</v>
      </c>
      <c r="V10" s="247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45"/>
      <c r="AG10" s="116">
        <f>'OCT 27'!AG34</f>
        <v>685552</v>
      </c>
      <c r="AH10" s="259"/>
      <c r="AI10" s="275"/>
      <c r="AJ10" s="247" t="s">
        <v>84</v>
      </c>
      <c r="AK10" s="247" t="s">
        <v>84</v>
      </c>
      <c r="AL10" s="247" t="s">
        <v>84</v>
      </c>
      <c r="AM10" s="247" t="s">
        <v>84</v>
      </c>
      <c r="AN10" s="247" t="s">
        <v>84</v>
      </c>
      <c r="AO10" s="247" t="s">
        <v>84</v>
      </c>
      <c r="AP10" s="116">
        <f>'OCT 27'!AP34</f>
        <v>11401858</v>
      </c>
      <c r="AQ10" s="277"/>
      <c r="AR10" s="248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138</v>
      </c>
      <c r="P11" s="108">
        <v>109</v>
      </c>
      <c r="Q11" s="108">
        <v>23047764</v>
      </c>
      <c r="R11" s="46">
        <f>IF(ISBLANK(Q11),"-",Q11-Q10)</f>
        <v>4482</v>
      </c>
      <c r="S11" s="47">
        <f>R11*24/1000</f>
        <v>107.568</v>
      </c>
      <c r="T11" s="47">
        <f>R11/1000</f>
        <v>4.4820000000000002</v>
      </c>
      <c r="U11" s="109">
        <v>4.5999999999999996</v>
      </c>
      <c r="V11" s="109">
        <f>U11</f>
        <v>4.5999999999999996</v>
      </c>
      <c r="W11" s="110" t="s">
        <v>129</v>
      </c>
      <c r="X11" s="112">
        <v>0</v>
      </c>
      <c r="Y11" s="112">
        <v>0</v>
      </c>
      <c r="Z11" s="112">
        <v>1116</v>
      </c>
      <c r="AA11" s="112">
        <v>1185</v>
      </c>
      <c r="AB11" s="112">
        <v>1116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686460</v>
      </c>
      <c r="AH11" s="49">
        <f>IF(ISBLANK(AG11),"-",AG11-AG10)</f>
        <v>908</v>
      </c>
      <c r="AI11" s="50">
        <f t="shared" ref="AI11:AI34" si="1">AH11/T11</f>
        <v>202.58813029897365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11402586</v>
      </c>
      <c r="AQ11" s="112">
        <f t="shared" ref="AQ11:AQ34" si="2">AP11-AP10</f>
        <v>728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126</v>
      </c>
      <c r="P12" s="108">
        <v>105</v>
      </c>
      <c r="Q12" s="108">
        <v>23052462</v>
      </c>
      <c r="R12" s="46">
        <f t="shared" ref="R12:R34" si="5">IF(ISBLANK(Q12),"-",Q12-Q11)</f>
        <v>4698</v>
      </c>
      <c r="S12" s="47">
        <f t="shared" ref="S12:S34" si="6">R12*24/1000</f>
        <v>112.752</v>
      </c>
      <c r="T12" s="47">
        <f t="shared" ref="T12:T34" si="7">R12/1000</f>
        <v>4.6980000000000004</v>
      </c>
      <c r="U12" s="109">
        <v>5.7</v>
      </c>
      <c r="V12" s="109">
        <f t="shared" ref="V12:V34" si="8">U12</f>
        <v>5.7</v>
      </c>
      <c r="W12" s="110" t="s">
        <v>129</v>
      </c>
      <c r="X12" s="112">
        <v>0</v>
      </c>
      <c r="Y12" s="112">
        <v>0</v>
      </c>
      <c r="Z12" s="112">
        <v>1116</v>
      </c>
      <c r="AA12" s="112">
        <v>1185</v>
      </c>
      <c r="AB12" s="112">
        <v>1116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687412</v>
      </c>
      <c r="AH12" s="49">
        <f>IF(ISBLANK(AG12),"-",AG12-AG11)</f>
        <v>952</v>
      </c>
      <c r="AI12" s="50">
        <f t="shared" si="1"/>
        <v>202.63942103022561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11403384</v>
      </c>
      <c r="AQ12" s="112">
        <f t="shared" si="2"/>
        <v>798</v>
      </c>
      <c r="AR12" s="115">
        <v>1.1399999999999999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6</v>
      </c>
      <c r="E13" s="41">
        <f t="shared" si="0"/>
        <v>4.2253521126760569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134</v>
      </c>
      <c r="P13" s="108">
        <v>108</v>
      </c>
      <c r="Q13" s="108">
        <v>23057164</v>
      </c>
      <c r="R13" s="46">
        <f>IF(ISBLANK(Q13),"-",Q13-Q12)</f>
        <v>4702</v>
      </c>
      <c r="S13" s="47">
        <f t="shared" si="6"/>
        <v>112.848</v>
      </c>
      <c r="T13" s="47">
        <f t="shared" si="7"/>
        <v>4.702</v>
      </c>
      <c r="U13" s="109">
        <v>6.8</v>
      </c>
      <c r="V13" s="109">
        <f t="shared" si="8"/>
        <v>6.8</v>
      </c>
      <c r="W13" s="110" t="s">
        <v>129</v>
      </c>
      <c r="X13" s="112">
        <v>0</v>
      </c>
      <c r="Y13" s="112">
        <v>0</v>
      </c>
      <c r="Z13" s="112">
        <v>1096</v>
      </c>
      <c r="AA13" s="112">
        <v>1185</v>
      </c>
      <c r="AB13" s="112">
        <v>1096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688378</v>
      </c>
      <c r="AH13" s="49">
        <f>IF(ISBLANK(AG13),"-",AG13-AG12)</f>
        <v>966</v>
      </c>
      <c r="AI13" s="50">
        <f t="shared" si="1"/>
        <v>205.44449170565716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11404002</v>
      </c>
      <c r="AQ13" s="112">
        <f>AP13-AP12</f>
        <v>618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6</v>
      </c>
      <c r="E14" s="41">
        <f t="shared" si="0"/>
        <v>4.2253521126760569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128</v>
      </c>
      <c r="P14" s="108">
        <v>110</v>
      </c>
      <c r="Q14" s="108">
        <v>23061268</v>
      </c>
      <c r="R14" s="46">
        <f t="shared" si="5"/>
        <v>4104</v>
      </c>
      <c r="S14" s="47">
        <f t="shared" si="6"/>
        <v>98.495999999999995</v>
      </c>
      <c r="T14" s="47">
        <f t="shared" si="7"/>
        <v>4.1040000000000001</v>
      </c>
      <c r="U14" s="109">
        <v>7.9</v>
      </c>
      <c r="V14" s="109">
        <f t="shared" si="8"/>
        <v>7.9</v>
      </c>
      <c r="W14" s="110" t="s">
        <v>129</v>
      </c>
      <c r="X14" s="112">
        <v>0</v>
      </c>
      <c r="Y14" s="112">
        <v>0</v>
      </c>
      <c r="Z14" s="112">
        <v>1096</v>
      </c>
      <c r="AA14" s="112">
        <v>1185</v>
      </c>
      <c r="AB14" s="112">
        <v>1096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689340</v>
      </c>
      <c r="AH14" s="49">
        <f t="shared" ref="AH14:AH34" si="9">IF(ISBLANK(AG14),"-",AG14-AG13)</f>
        <v>962</v>
      </c>
      <c r="AI14" s="50">
        <f t="shared" si="1"/>
        <v>234.4054580896686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11404502</v>
      </c>
      <c r="AQ14" s="112">
        <f t="shared" si="2"/>
        <v>500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220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121</v>
      </c>
      <c r="P15" s="108">
        <v>114</v>
      </c>
      <c r="Q15" s="108">
        <v>23065368</v>
      </c>
      <c r="R15" s="46">
        <f t="shared" si="5"/>
        <v>4100</v>
      </c>
      <c r="S15" s="47">
        <f t="shared" si="6"/>
        <v>98.4</v>
      </c>
      <c r="T15" s="47">
        <f t="shared" si="7"/>
        <v>4.0999999999999996</v>
      </c>
      <c r="U15" s="109">
        <v>9.5</v>
      </c>
      <c r="V15" s="109">
        <f t="shared" si="8"/>
        <v>9.5</v>
      </c>
      <c r="W15" s="110" t="s">
        <v>129</v>
      </c>
      <c r="X15" s="112">
        <v>0</v>
      </c>
      <c r="Y15" s="112">
        <v>0</v>
      </c>
      <c r="Z15" s="112">
        <v>1096</v>
      </c>
      <c r="AA15" s="112">
        <v>1185</v>
      </c>
      <c r="AB15" s="112">
        <v>1096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690296</v>
      </c>
      <c r="AH15" s="49">
        <f t="shared" si="9"/>
        <v>956</v>
      </c>
      <c r="AI15" s="50">
        <f t="shared" si="1"/>
        <v>233.17073170731709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0.6</v>
      </c>
      <c r="AP15" s="112">
        <v>11404829</v>
      </c>
      <c r="AQ15" s="112">
        <f t="shared" si="2"/>
        <v>327</v>
      </c>
      <c r="AR15" s="51"/>
      <c r="AS15" s="52" t="s">
        <v>113</v>
      </c>
      <c r="AV15" s="39" t="s">
        <v>98</v>
      </c>
      <c r="AW15" s="39" t="s">
        <v>99</v>
      </c>
      <c r="AY15" s="81" t="s">
        <v>223</v>
      </c>
    </row>
    <row r="16" spans="2:51" x14ac:dyDescent="0.25">
      <c r="B16" s="40">
        <v>2.2083333333333299</v>
      </c>
      <c r="C16" s="40">
        <v>0.25</v>
      </c>
      <c r="D16" s="107">
        <v>6</v>
      </c>
      <c r="E16" s="41">
        <f t="shared" si="0"/>
        <v>4.2253521126760569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139</v>
      </c>
      <c r="P16" s="108">
        <v>132</v>
      </c>
      <c r="Q16" s="108">
        <v>23070722</v>
      </c>
      <c r="R16" s="46">
        <f t="shared" si="5"/>
        <v>5354</v>
      </c>
      <c r="S16" s="47">
        <f t="shared" si="6"/>
        <v>128.49600000000001</v>
      </c>
      <c r="T16" s="47">
        <f t="shared" si="7"/>
        <v>5.3540000000000001</v>
      </c>
      <c r="U16" s="109">
        <v>9.5</v>
      </c>
      <c r="V16" s="109">
        <f t="shared" si="8"/>
        <v>9.5</v>
      </c>
      <c r="W16" s="110" t="s">
        <v>129</v>
      </c>
      <c r="X16" s="112">
        <v>0</v>
      </c>
      <c r="Y16" s="112">
        <v>0</v>
      </c>
      <c r="Z16" s="112">
        <v>1187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691308</v>
      </c>
      <c r="AH16" s="49">
        <f t="shared" si="9"/>
        <v>1012</v>
      </c>
      <c r="AI16" s="50">
        <f t="shared" si="1"/>
        <v>189.01755696675383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11404829</v>
      </c>
      <c r="AQ16" s="112">
        <f t="shared" si="2"/>
        <v>0</v>
      </c>
      <c r="AR16" s="53">
        <v>1.08</v>
      </c>
      <c r="AS16" s="52" t="s">
        <v>101</v>
      </c>
      <c r="AV16" s="39" t="s">
        <v>102</v>
      </c>
      <c r="AW16" s="39" t="s">
        <v>103</v>
      </c>
      <c r="AY16" s="81" t="s">
        <v>224</v>
      </c>
    </row>
    <row r="17" spans="1:51" x14ac:dyDescent="0.25">
      <c r="B17" s="40">
        <v>2.25</v>
      </c>
      <c r="C17" s="40">
        <v>0.29166666666666702</v>
      </c>
      <c r="D17" s="107">
        <v>6</v>
      </c>
      <c r="E17" s="41">
        <f t="shared" si="0"/>
        <v>4.2253521126760569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133</v>
      </c>
      <c r="P17" s="108">
        <v>140</v>
      </c>
      <c r="Q17" s="108">
        <v>23076604</v>
      </c>
      <c r="R17" s="46">
        <f t="shared" si="5"/>
        <v>5882</v>
      </c>
      <c r="S17" s="47">
        <f t="shared" si="6"/>
        <v>141.16800000000001</v>
      </c>
      <c r="T17" s="47">
        <f t="shared" si="7"/>
        <v>5.8819999999999997</v>
      </c>
      <c r="U17" s="109">
        <v>9.1</v>
      </c>
      <c r="V17" s="109">
        <f t="shared" si="8"/>
        <v>9.1</v>
      </c>
      <c r="W17" s="110" t="s">
        <v>137</v>
      </c>
      <c r="X17" s="112">
        <v>0</v>
      </c>
      <c r="Y17" s="112">
        <v>1016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692484</v>
      </c>
      <c r="AH17" s="49">
        <f t="shared" si="9"/>
        <v>1176</v>
      </c>
      <c r="AI17" s="50">
        <f t="shared" si="1"/>
        <v>199.9319959197552</v>
      </c>
      <c r="AJ17" s="96">
        <v>0</v>
      </c>
      <c r="AK17" s="96">
        <v>1</v>
      </c>
      <c r="AL17" s="96">
        <v>1</v>
      </c>
      <c r="AM17" s="96">
        <v>1</v>
      </c>
      <c r="AN17" s="96">
        <v>1</v>
      </c>
      <c r="AO17" s="96">
        <v>0</v>
      </c>
      <c r="AP17" s="112">
        <v>11404829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165</v>
      </c>
    </row>
    <row r="18" spans="1:51" ht="15.75" customHeight="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133</v>
      </c>
      <c r="P18" s="108">
        <v>143</v>
      </c>
      <c r="Q18" s="108">
        <v>23082866</v>
      </c>
      <c r="R18" s="46">
        <f t="shared" si="5"/>
        <v>6262</v>
      </c>
      <c r="S18" s="47">
        <f t="shared" si="6"/>
        <v>150.28800000000001</v>
      </c>
      <c r="T18" s="47">
        <f t="shared" si="7"/>
        <v>6.2619999999999996</v>
      </c>
      <c r="U18" s="109">
        <v>8.6</v>
      </c>
      <c r="V18" s="109">
        <f t="shared" si="8"/>
        <v>8.6</v>
      </c>
      <c r="W18" s="110" t="s">
        <v>137</v>
      </c>
      <c r="X18" s="112">
        <v>0</v>
      </c>
      <c r="Y18" s="112">
        <v>1037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693736</v>
      </c>
      <c r="AH18" s="49">
        <f t="shared" si="9"/>
        <v>1252</v>
      </c>
      <c r="AI18" s="50">
        <f t="shared" si="1"/>
        <v>199.93612264452253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11404829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6</v>
      </c>
      <c r="E19" s="41">
        <f t="shared" si="0"/>
        <v>4.2253521126760569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132</v>
      </c>
      <c r="P19" s="108">
        <v>141</v>
      </c>
      <c r="Q19" s="108">
        <v>23088848</v>
      </c>
      <c r="R19" s="46">
        <f t="shared" si="5"/>
        <v>5982</v>
      </c>
      <c r="S19" s="47">
        <f t="shared" si="6"/>
        <v>143.56800000000001</v>
      </c>
      <c r="T19" s="47">
        <f t="shared" si="7"/>
        <v>5.9820000000000002</v>
      </c>
      <c r="U19" s="109">
        <v>7.9</v>
      </c>
      <c r="V19" s="109">
        <f t="shared" si="8"/>
        <v>7.9</v>
      </c>
      <c r="W19" s="110" t="s">
        <v>137</v>
      </c>
      <c r="X19" s="112">
        <v>0</v>
      </c>
      <c r="Y19" s="112">
        <v>1058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694922</v>
      </c>
      <c r="AH19" s="49">
        <f t="shared" si="9"/>
        <v>1186</v>
      </c>
      <c r="AI19" s="50">
        <f t="shared" si="1"/>
        <v>198.26145101972583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11404829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5</v>
      </c>
      <c r="E20" s="41">
        <f t="shared" si="0"/>
        <v>3.5211267605633805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135</v>
      </c>
      <c r="P20" s="108">
        <v>140</v>
      </c>
      <c r="Q20" s="108">
        <v>23095086</v>
      </c>
      <c r="R20" s="46">
        <f t="shared" si="5"/>
        <v>6238</v>
      </c>
      <c r="S20" s="47">
        <f t="shared" si="6"/>
        <v>149.71199999999999</v>
      </c>
      <c r="T20" s="47">
        <f t="shared" si="7"/>
        <v>6.2380000000000004</v>
      </c>
      <c r="U20" s="109">
        <v>7.3</v>
      </c>
      <c r="V20" s="109">
        <f t="shared" si="8"/>
        <v>7.3</v>
      </c>
      <c r="W20" s="110" t="s">
        <v>137</v>
      </c>
      <c r="X20" s="112">
        <v>0</v>
      </c>
      <c r="Y20" s="112">
        <v>1057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696152</v>
      </c>
      <c r="AH20" s="49">
        <f t="shared" si="9"/>
        <v>1230</v>
      </c>
      <c r="AI20" s="50">
        <f t="shared" si="1"/>
        <v>197.1785828791279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11404829</v>
      </c>
      <c r="AQ20" s="112">
        <f t="shared" si="2"/>
        <v>0</v>
      </c>
      <c r="AR20" s="53">
        <v>1.19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5</v>
      </c>
      <c r="E21" s="41">
        <f t="shared" si="0"/>
        <v>3.5211267605633805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131</v>
      </c>
      <c r="P21" s="108">
        <v>131</v>
      </c>
      <c r="Q21" s="108">
        <v>23101188</v>
      </c>
      <c r="R21" s="46">
        <f t="shared" si="5"/>
        <v>6102</v>
      </c>
      <c r="S21" s="47">
        <f t="shared" si="6"/>
        <v>146.44800000000001</v>
      </c>
      <c r="T21" s="47">
        <f t="shared" si="7"/>
        <v>6.1020000000000003</v>
      </c>
      <c r="U21" s="109">
        <v>6.6</v>
      </c>
      <c r="V21" s="109">
        <f t="shared" si="8"/>
        <v>6.6</v>
      </c>
      <c r="W21" s="110" t="s">
        <v>137</v>
      </c>
      <c r="X21" s="112">
        <v>0</v>
      </c>
      <c r="Y21" s="112">
        <v>1056</v>
      </c>
      <c r="Z21" s="112">
        <v>1188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697336</v>
      </c>
      <c r="AH21" s="49">
        <f t="shared" si="9"/>
        <v>1184</v>
      </c>
      <c r="AI21" s="50">
        <f t="shared" si="1"/>
        <v>194.03474270730908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11404829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5</v>
      </c>
      <c r="E22" s="41">
        <f t="shared" si="0"/>
        <v>3.5211267605633805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132</v>
      </c>
      <c r="P22" s="108">
        <v>137</v>
      </c>
      <c r="Q22" s="108">
        <v>23107108</v>
      </c>
      <c r="R22" s="46">
        <f t="shared" si="5"/>
        <v>5920</v>
      </c>
      <c r="S22" s="47">
        <f t="shared" si="6"/>
        <v>142.08000000000001</v>
      </c>
      <c r="T22" s="47">
        <f t="shared" si="7"/>
        <v>5.92</v>
      </c>
      <c r="U22" s="109">
        <v>6.1</v>
      </c>
      <c r="V22" s="109">
        <f t="shared" si="8"/>
        <v>6.1</v>
      </c>
      <c r="W22" s="110" t="s">
        <v>137</v>
      </c>
      <c r="X22" s="112">
        <v>0</v>
      </c>
      <c r="Y22" s="112">
        <v>1046</v>
      </c>
      <c r="Z22" s="112">
        <v>1186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698532</v>
      </c>
      <c r="AH22" s="49">
        <f t="shared" si="9"/>
        <v>1196</v>
      </c>
      <c r="AI22" s="50">
        <f t="shared" si="1"/>
        <v>202.02702702702703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11404829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130</v>
      </c>
      <c r="P23" s="108">
        <v>138</v>
      </c>
      <c r="Q23" s="108">
        <v>23112838</v>
      </c>
      <c r="R23" s="46">
        <f t="shared" si="5"/>
        <v>5730</v>
      </c>
      <c r="S23" s="47">
        <f t="shared" si="6"/>
        <v>137.52000000000001</v>
      </c>
      <c r="T23" s="47">
        <f t="shared" si="7"/>
        <v>5.73</v>
      </c>
      <c r="U23" s="109">
        <v>5.6</v>
      </c>
      <c r="V23" s="109">
        <f t="shared" si="8"/>
        <v>5.6</v>
      </c>
      <c r="W23" s="110" t="s">
        <v>137</v>
      </c>
      <c r="X23" s="112">
        <v>0</v>
      </c>
      <c r="Y23" s="112">
        <v>1046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699708</v>
      </c>
      <c r="AH23" s="49">
        <f t="shared" si="9"/>
        <v>1176</v>
      </c>
      <c r="AI23" s="50">
        <f t="shared" si="1"/>
        <v>205.23560209424082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11404829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135</v>
      </c>
      <c r="P24" s="108">
        <v>139</v>
      </c>
      <c r="Q24" s="108">
        <v>23118807</v>
      </c>
      <c r="R24" s="46">
        <f t="shared" si="5"/>
        <v>5969</v>
      </c>
      <c r="S24" s="47">
        <f t="shared" si="6"/>
        <v>143.256</v>
      </c>
      <c r="T24" s="47">
        <f t="shared" si="7"/>
        <v>5.9690000000000003</v>
      </c>
      <c r="U24" s="109">
        <v>4.9000000000000004</v>
      </c>
      <c r="V24" s="109">
        <f t="shared" si="8"/>
        <v>4.9000000000000004</v>
      </c>
      <c r="W24" s="110" t="s">
        <v>137</v>
      </c>
      <c r="X24" s="112">
        <v>0</v>
      </c>
      <c r="Y24" s="112">
        <v>1035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700894</v>
      </c>
      <c r="AH24" s="49">
        <f>IF(ISBLANK(AG24),"-",AG24-AG23)</f>
        <v>1186</v>
      </c>
      <c r="AI24" s="50">
        <f t="shared" si="1"/>
        <v>198.69324845032668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11404829</v>
      </c>
      <c r="AQ24" s="112">
        <f t="shared" si="2"/>
        <v>0</v>
      </c>
      <c r="AR24" s="53">
        <v>1.22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134</v>
      </c>
      <c r="P25" s="108">
        <v>135</v>
      </c>
      <c r="Q25" s="108">
        <v>23124716</v>
      </c>
      <c r="R25" s="46">
        <f t="shared" si="5"/>
        <v>5909</v>
      </c>
      <c r="S25" s="47">
        <f t="shared" si="6"/>
        <v>141.816</v>
      </c>
      <c r="T25" s="47">
        <f t="shared" si="7"/>
        <v>5.9089999999999998</v>
      </c>
      <c r="U25" s="109">
        <v>4.5999999999999996</v>
      </c>
      <c r="V25" s="109">
        <f t="shared" si="8"/>
        <v>4.5999999999999996</v>
      </c>
      <c r="W25" s="110" t="s">
        <v>137</v>
      </c>
      <c r="X25" s="112">
        <v>0</v>
      </c>
      <c r="Y25" s="112">
        <v>1037</v>
      </c>
      <c r="Z25" s="112">
        <v>1185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702117</v>
      </c>
      <c r="AH25" s="49">
        <f t="shared" si="9"/>
        <v>1223</v>
      </c>
      <c r="AI25" s="50">
        <f t="shared" si="1"/>
        <v>206.97241496023017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11404829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132</v>
      </c>
      <c r="P26" s="108">
        <v>135</v>
      </c>
      <c r="Q26" s="108">
        <v>23130706</v>
      </c>
      <c r="R26" s="46">
        <f t="shared" si="5"/>
        <v>5990</v>
      </c>
      <c r="S26" s="47">
        <f t="shared" si="6"/>
        <v>143.76</v>
      </c>
      <c r="T26" s="47">
        <f t="shared" si="7"/>
        <v>5.99</v>
      </c>
      <c r="U26" s="109">
        <v>4.3</v>
      </c>
      <c r="V26" s="109">
        <f t="shared" si="8"/>
        <v>4.3</v>
      </c>
      <c r="W26" s="110" t="s">
        <v>137</v>
      </c>
      <c r="X26" s="112">
        <v>0</v>
      </c>
      <c r="Y26" s="112">
        <v>1035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703298</v>
      </c>
      <c r="AH26" s="49">
        <f t="shared" si="9"/>
        <v>1181</v>
      </c>
      <c r="AI26" s="50">
        <f t="shared" si="1"/>
        <v>197.16193656093489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11404829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134</v>
      </c>
      <c r="P27" s="108">
        <v>133</v>
      </c>
      <c r="Q27" s="108">
        <v>23136430</v>
      </c>
      <c r="R27" s="46">
        <f t="shared" si="5"/>
        <v>5724</v>
      </c>
      <c r="S27" s="47">
        <f t="shared" si="6"/>
        <v>137.376</v>
      </c>
      <c r="T27" s="47">
        <f t="shared" si="7"/>
        <v>5.7240000000000002</v>
      </c>
      <c r="U27" s="109">
        <v>3.8</v>
      </c>
      <c r="V27" s="109">
        <f t="shared" si="8"/>
        <v>3.8</v>
      </c>
      <c r="W27" s="110" t="s">
        <v>137</v>
      </c>
      <c r="X27" s="112">
        <v>0</v>
      </c>
      <c r="Y27" s="112">
        <v>1026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704469</v>
      </c>
      <c r="AH27" s="49">
        <f t="shared" si="9"/>
        <v>1171</v>
      </c>
      <c r="AI27" s="50">
        <f t="shared" si="1"/>
        <v>204.57721872816211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11404829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133</v>
      </c>
      <c r="P28" s="108">
        <v>128</v>
      </c>
      <c r="Q28" s="108">
        <v>23142343</v>
      </c>
      <c r="R28" s="46">
        <f t="shared" si="5"/>
        <v>5913</v>
      </c>
      <c r="S28" s="47">
        <f t="shared" si="6"/>
        <v>141.91200000000001</v>
      </c>
      <c r="T28" s="47">
        <f t="shared" si="7"/>
        <v>5.9130000000000003</v>
      </c>
      <c r="U28" s="109">
        <v>3.5</v>
      </c>
      <c r="V28" s="109">
        <f t="shared" si="8"/>
        <v>3.5</v>
      </c>
      <c r="W28" s="110" t="s">
        <v>137</v>
      </c>
      <c r="X28" s="112">
        <v>0</v>
      </c>
      <c r="Y28" s="112">
        <v>1026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705649</v>
      </c>
      <c r="AH28" s="49">
        <f t="shared" si="9"/>
        <v>1180</v>
      </c>
      <c r="AI28" s="50">
        <f t="shared" si="1"/>
        <v>199.56029088449179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11404829</v>
      </c>
      <c r="AQ28" s="112">
        <f t="shared" si="2"/>
        <v>0</v>
      </c>
      <c r="AR28" s="53">
        <v>1.19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132</v>
      </c>
      <c r="P29" s="108">
        <v>131</v>
      </c>
      <c r="Q29" s="108">
        <v>23148145</v>
      </c>
      <c r="R29" s="46">
        <f t="shared" si="5"/>
        <v>5802</v>
      </c>
      <c r="S29" s="47">
        <f t="shared" si="6"/>
        <v>139.24799999999999</v>
      </c>
      <c r="T29" s="47">
        <f t="shared" si="7"/>
        <v>5.8019999999999996</v>
      </c>
      <c r="U29" s="109">
        <v>3.2</v>
      </c>
      <c r="V29" s="109">
        <f t="shared" si="8"/>
        <v>3.2</v>
      </c>
      <c r="W29" s="110" t="s">
        <v>137</v>
      </c>
      <c r="X29" s="112">
        <v>0</v>
      </c>
      <c r="Y29" s="112">
        <v>1026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706823</v>
      </c>
      <c r="AH29" s="49">
        <f t="shared" si="9"/>
        <v>1174</v>
      </c>
      <c r="AI29" s="50">
        <f t="shared" si="1"/>
        <v>202.34401930368838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11404829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A30" s="95" t="s">
        <v>226</v>
      </c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132</v>
      </c>
      <c r="P30" s="108">
        <v>130</v>
      </c>
      <c r="Q30" s="108">
        <v>23153918</v>
      </c>
      <c r="R30" s="46">
        <f t="shared" si="5"/>
        <v>5773</v>
      </c>
      <c r="S30" s="47">
        <f t="shared" si="6"/>
        <v>138.55199999999999</v>
      </c>
      <c r="T30" s="47">
        <f t="shared" si="7"/>
        <v>5.7729999999999997</v>
      </c>
      <c r="U30" s="109">
        <v>2.9</v>
      </c>
      <c r="V30" s="109">
        <f t="shared" si="8"/>
        <v>2.9</v>
      </c>
      <c r="W30" s="110" t="s">
        <v>137</v>
      </c>
      <c r="X30" s="112">
        <v>0</v>
      </c>
      <c r="Y30" s="112">
        <v>1025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707994</v>
      </c>
      <c r="AH30" s="49">
        <f t="shared" si="9"/>
        <v>1171</v>
      </c>
      <c r="AI30" s="50">
        <f t="shared" si="1"/>
        <v>202.84081067036203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11404829</v>
      </c>
      <c r="AQ30" s="112">
        <f t="shared" si="2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131</v>
      </c>
      <c r="P31" s="108">
        <v>133</v>
      </c>
      <c r="Q31" s="108">
        <v>23159695</v>
      </c>
      <c r="R31" s="46">
        <f t="shared" si="5"/>
        <v>5777</v>
      </c>
      <c r="S31" s="47">
        <f t="shared" si="6"/>
        <v>138.648</v>
      </c>
      <c r="T31" s="47">
        <f t="shared" si="7"/>
        <v>5.7770000000000001</v>
      </c>
      <c r="U31" s="109">
        <v>2.6</v>
      </c>
      <c r="V31" s="109">
        <f t="shared" si="8"/>
        <v>2.6</v>
      </c>
      <c r="W31" s="110" t="s">
        <v>137</v>
      </c>
      <c r="X31" s="112">
        <v>0</v>
      </c>
      <c r="Y31" s="112">
        <v>1035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709163</v>
      </c>
      <c r="AH31" s="49">
        <f t="shared" si="9"/>
        <v>1169</v>
      </c>
      <c r="AI31" s="50">
        <f t="shared" si="1"/>
        <v>202.35416306041196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11404829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128</v>
      </c>
      <c r="P32" s="108">
        <v>132</v>
      </c>
      <c r="Q32" s="108">
        <v>23165291</v>
      </c>
      <c r="R32" s="46">
        <f t="shared" si="5"/>
        <v>5596</v>
      </c>
      <c r="S32" s="47">
        <f t="shared" si="6"/>
        <v>134.304</v>
      </c>
      <c r="T32" s="47">
        <f t="shared" si="7"/>
        <v>5.5960000000000001</v>
      </c>
      <c r="U32" s="109">
        <v>2.5</v>
      </c>
      <c r="V32" s="109">
        <f t="shared" si="8"/>
        <v>2.5</v>
      </c>
      <c r="W32" s="110" t="s">
        <v>137</v>
      </c>
      <c r="X32" s="112">
        <v>0</v>
      </c>
      <c r="Y32" s="112">
        <v>1034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710315</v>
      </c>
      <c r="AH32" s="49">
        <f t="shared" si="9"/>
        <v>1152</v>
      </c>
      <c r="AI32" s="50">
        <f t="shared" si="1"/>
        <v>205.86132952108647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11404829</v>
      </c>
      <c r="AQ32" s="112">
        <f t="shared" si="2"/>
        <v>0</v>
      </c>
      <c r="AR32" s="53">
        <v>1.21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129</v>
      </c>
      <c r="P33" s="108">
        <v>120</v>
      </c>
      <c r="Q33" s="108">
        <v>23170480</v>
      </c>
      <c r="R33" s="46">
        <f t="shared" si="5"/>
        <v>5189</v>
      </c>
      <c r="S33" s="47">
        <f t="shared" si="6"/>
        <v>124.536</v>
      </c>
      <c r="T33" s="47">
        <f t="shared" si="7"/>
        <v>5.1890000000000001</v>
      </c>
      <c r="U33" s="109">
        <v>2.6</v>
      </c>
      <c r="V33" s="109">
        <f t="shared" si="8"/>
        <v>2.6</v>
      </c>
      <c r="W33" s="110" t="s">
        <v>129</v>
      </c>
      <c r="X33" s="112">
        <v>0</v>
      </c>
      <c r="Y33" s="112">
        <v>0</v>
      </c>
      <c r="Z33" s="112">
        <v>1186</v>
      </c>
      <c r="AA33" s="112">
        <v>1185</v>
      </c>
      <c r="AB33" s="112">
        <v>1187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711377</v>
      </c>
      <c r="AH33" s="49">
        <f t="shared" si="9"/>
        <v>1062</v>
      </c>
      <c r="AI33" s="50">
        <f t="shared" si="1"/>
        <v>204.66371169782232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11404996</v>
      </c>
      <c r="AQ33" s="112">
        <f t="shared" si="2"/>
        <v>167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138</v>
      </c>
      <c r="P34" s="108">
        <v>116</v>
      </c>
      <c r="Q34" s="108">
        <v>23175443</v>
      </c>
      <c r="R34" s="46">
        <f t="shared" si="5"/>
        <v>4963</v>
      </c>
      <c r="S34" s="47">
        <f t="shared" si="6"/>
        <v>119.11199999999999</v>
      </c>
      <c r="T34" s="47">
        <f t="shared" si="7"/>
        <v>4.9630000000000001</v>
      </c>
      <c r="U34" s="109">
        <v>3.2</v>
      </c>
      <c r="V34" s="109">
        <f t="shared" si="8"/>
        <v>3.2</v>
      </c>
      <c r="W34" s="110" t="s">
        <v>129</v>
      </c>
      <c r="X34" s="112">
        <v>0</v>
      </c>
      <c r="Y34" s="112">
        <v>0</v>
      </c>
      <c r="Z34" s="112">
        <v>1167</v>
      </c>
      <c r="AA34" s="112">
        <v>1185</v>
      </c>
      <c r="AB34" s="112">
        <v>1166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712409</v>
      </c>
      <c r="AH34" s="49">
        <f t="shared" si="9"/>
        <v>1032</v>
      </c>
      <c r="AI34" s="50">
        <f t="shared" si="1"/>
        <v>207.9387467257707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11405590</v>
      </c>
      <c r="AQ34" s="112">
        <f t="shared" si="2"/>
        <v>594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132161</v>
      </c>
      <c r="S35" s="65">
        <f>AVERAGE(S11:S34)</f>
        <v>132.16100000000003</v>
      </c>
      <c r="T35" s="65">
        <f>SUM(T11:T34)</f>
        <v>132.161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26857</v>
      </c>
      <c r="AH35" s="67">
        <f>SUM(AH11:AH34)</f>
        <v>26857</v>
      </c>
      <c r="AI35" s="68">
        <f>$AH$35/$T35</f>
        <v>203.2142613933006</v>
      </c>
      <c r="AJ35" s="89"/>
      <c r="AK35" s="89"/>
      <c r="AL35" s="89"/>
      <c r="AM35" s="89"/>
      <c r="AN35" s="89"/>
      <c r="AO35" s="69"/>
      <c r="AP35" s="70">
        <f>AP34-AP10</f>
        <v>3732</v>
      </c>
      <c r="AQ35" s="71">
        <f>SUM(AQ11:AQ34)</f>
        <v>3732</v>
      </c>
      <c r="AR35" s="72">
        <f>AVERAGE(AR11:AR34)</f>
        <v>1.1716666666666666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243"/>
      <c r="D41" s="243"/>
      <c r="E41" s="243"/>
      <c r="F41" s="243"/>
      <c r="G41" s="243"/>
      <c r="H41" s="243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50"/>
      <c r="T41" s="150"/>
      <c r="U41" s="150"/>
      <c r="V41" s="150"/>
      <c r="W41" s="244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73"/>
      <c r="AW41" s="73"/>
      <c r="AY41" s="98"/>
    </row>
    <row r="42" spans="2:51" x14ac:dyDescent="0.25">
      <c r="B42" s="148" t="s">
        <v>133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84"/>
      <c r="T42" s="84"/>
      <c r="U42" s="84"/>
      <c r="V42" s="8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97"/>
      <c r="AP42" s="97"/>
      <c r="AQ42" s="97"/>
      <c r="AR42" s="99"/>
      <c r="AV42" s="73"/>
      <c r="AW42" s="73"/>
      <c r="AY42" s="98"/>
    </row>
    <row r="43" spans="2:51" x14ac:dyDescent="0.25">
      <c r="B43" s="146" t="s">
        <v>134</v>
      </c>
      <c r="C43" s="103"/>
      <c r="D43" s="103"/>
      <c r="E43" s="103"/>
      <c r="F43" s="239"/>
      <c r="G43" s="239"/>
      <c r="H43" s="239"/>
      <c r="I43" s="103"/>
      <c r="J43" s="103"/>
      <c r="K43" s="103"/>
      <c r="L43" s="239"/>
      <c r="M43" s="239"/>
      <c r="N43" s="239"/>
      <c r="O43" s="103"/>
      <c r="P43" s="103"/>
      <c r="Q43" s="103"/>
      <c r="R43" s="103"/>
      <c r="S43" s="239"/>
      <c r="T43" s="239"/>
      <c r="U43" s="239"/>
      <c r="V43" s="84"/>
      <c r="W43" s="99"/>
      <c r="X43" s="99"/>
      <c r="Y43" s="99"/>
      <c r="Z43" s="99"/>
      <c r="AA43" s="99"/>
      <c r="AB43" s="99"/>
      <c r="AC43" s="99"/>
      <c r="AD43" s="99"/>
      <c r="AE43" s="99"/>
      <c r="AM43" s="20"/>
      <c r="AN43" s="97"/>
      <c r="AO43" s="97"/>
      <c r="AP43" s="97"/>
      <c r="AQ43" s="97"/>
      <c r="AR43" s="99"/>
      <c r="AV43" s="127"/>
      <c r="AW43" s="127"/>
      <c r="AY43" s="98"/>
    </row>
    <row r="44" spans="2:51" x14ac:dyDescent="0.25">
      <c r="B44" s="82" t="s">
        <v>227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1"/>
      <c r="D45" s="122"/>
      <c r="E45" s="121"/>
      <c r="F45" s="121"/>
      <c r="G45" s="121"/>
      <c r="H45" s="121"/>
      <c r="I45" s="121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4" t="s">
        <v>174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140</v>
      </c>
      <c r="C47" s="121"/>
      <c r="D47" s="122"/>
      <c r="E47" s="121"/>
      <c r="F47" s="121"/>
      <c r="G47" s="121"/>
      <c r="H47" s="121"/>
      <c r="I47" s="121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4"/>
      <c r="U47" s="124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246</v>
      </c>
      <c r="C48" s="255"/>
      <c r="D48" s="256"/>
      <c r="E48" s="255"/>
      <c r="F48" s="255"/>
      <c r="G48" s="255"/>
      <c r="H48" s="255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255"/>
      <c r="D49" s="256"/>
      <c r="E49" s="255"/>
      <c r="F49" s="255"/>
      <c r="G49" s="255"/>
      <c r="H49" s="255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255"/>
      <c r="D50" s="256"/>
      <c r="E50" s="255"/>
      <c r="F50" s="255"/>
      <c r="G50" s="255"/>
      <c r="H50" s="255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143</v>
      </c>
      <c r="C51" s="255"/>
      <c r="D51" s="256"/>
      <c r="E51" s="255"/>
      <c r="F51" s="255"/>
      <c r="G51" s="257"/>
      <c r="H51" s="257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144</v>
      </c>
      <c r="C52" s="228"/>
      <c r="D52" s="229"/>
      <c r="E52" s="228"/>
      <c r="F52" s="228"/>
      <c r="G52" s="230"/>
      <c r="H52" s="230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167</v>
      </c>
      <c r="C53" s="228"/>
      <c r="D53" s="229"/>
      <c r="E53" s="230"/>
      <c r="F53" s="228"/>
      <c r="G53" s="230"/>
      <c r="H53" s="230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A54" s="99"/>
      <c r="B54" s="146" t="s">
        <v>146</v>
      </c>
      <c r="C54" s="228"/>
      <c r="D54" s="228"/>
      <c r="E54" s="230"/>
      <c r="F54" s="144"/>
      <c r="G54" s="106"/>
      <c r="H54" s="106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 t="s">
        <v>147</v>
      </c>
      <c r="C55" s="228"/>
      <c r="D55" s="229"/>
      <c r="E55" s="144"/>
      <c r="F55" s="144"/>
      <c r="G55" s="106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146"/>
      <c r="C56" s="228"/>
      <c r="D56" s="229"/>
      <c r="E56" s="145"/>
      <c r="F56" s="145"/>
      <c r="G56" s="102"/>
      <c r="H56" s="102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144"/>
      <c r="C57" s="228"/>
      <c r="D57" s="229"/>
      <c r="E57" s="145"/>
      <c r="F57" s="145"/>
      <c r="G57" s="102"/>
      <c r="H57" s="228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146"/>
      <c r="C58" s="228"/>
      <c r="D58" s="229"/>
      <c r="E58" s="228"/>
      <c r="F58" s="118"/>
      <c r="G58" s="230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60"/>
      <c r="C59" s="228"/>
      <c r="D59" s="229"/>
      <c r="E59" s="228"/>
      <c r="F59" s="228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60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6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17"/>
      <c r="U66" s="11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A67" s="99"/>
      <c r="B67" s="146"/>
      <c r="C67" s="145"/>
      <c r="D67" s="114"/>
      <c r="E67" s="145"/>
      <c r="F67" s="145"/>
      <c r="G67" s="102"/>
      <c r="H67" s="102"/>
      <c r="I67" s="102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17"/>
      <c r="U67" s="119"/>
      <c r="V67" s="79"/>
      <c r="AS67" s="95"/>
      <c r="AT67" s="95"/>
      <c r="AU67" s="95"/>
      <c r="AV67" s="95"/>
      <c r="AW67" s="95"/>
      <c r="AX67" s="95"/>
      <c r="AY67" s="95"/>
    </row>
    <row r="68" spans="1:51" x14ac:dyDescent="0.25">
      <c r="A68" s="99"/>
      <c r="B68" s="145"/>
      <c r="C68" s="145"/>
      <c r="D68" s="114"/>
      <c r="E68" s="145"/>
      <c r="F68" s="145"/>
      <c r="G68" s="102"/>
      <c r="H68" s="102"/>
      <c r="I68" s="102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5"/>
      <c r="U68" s="79"/>
      <c r="V68" s="79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Q74" s="97"/>
      <c r="R74" s="97"/>
      <c r="S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Q75" s="97"/>
      <c r="R75" s="97"/>
      <c r="S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T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97"/>
      <c r="Q77" s="97"/>
      <c r="R77" s="97"/>
      <c r="S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Q78" s="97"/>
      <c r="R78" s="97"/>
      <c r="S78" s="97"/>
      <c r="T78" s="97"/>
      <c r="AS78" s="95"/>
      <c r="AT78" s="95"/>
      <c r="AU78" s="95"/>
      <c r="AV78" s="95"/>
      <c r="AW78" s="95"/>
      <c r="AX78" s="95"/>
      <c r="AY78" s="95"/>
    </row>
    <row r="79" spans="1:51" x14ac:dyDescent="0.25">
      <c r="O79" s="12"/>
      <c r="P79" s="97"/>
      <c r="Q79" s="97"/>
      <c r="R79" s="97"/>
      <c r="S79" s="97"/>
      <c r="T79" s="97"/>
      <c r="U79" s="97"/>
      <c r="AS79" s="95"/>
      <c r="AT79" s="95"/>
      <c r="AU79" s="95"/>
      <c r="AV79" s="95"/>
      <c r="AW79" s="95"/>
      <c r="AX79" s="95"/>
      <c r="AY79" s="95"/>
    </row>
    <row r="80" spans="1:51" x14ac:dyDescent="0.25">
      <c r="O80" s="12"/>
      <c r="P80" s="97"/>
      <c r="T80" s="97"/>
      <c r="U80" s="97"/>
      <c r="AS80" s="95"/>
      <c r="AT80" s="95"/>
      <c r="AU80" s="95"/>
      <c r="AV80" s="95"/>
      <c r="AW80" s="95"/>
      <c r="AX80" s="95"/>
      <c r="AY80" s="95"/>
    </row>
    <row r="92" spans="45:51" x14ac:dyDescent="0.25">
      <c r="AS92" s="95"/>
      <c r="AT92" s="95"/>
      <c r="AU92" s="95"/>
      <c r="AV92" s="95"/>
      <c r="AW92" s="95"/>
      <c r="AX92" s="95"/>
      <c r="AY92" s="95"/>
    </row>
  </sheetData>
  <protectedRanges>
    <protectedRange sqref="S54:T68" name="Range2_12_5_1_1"/>
    <protectedRange sqref="L10 AD8 AF8 AJ8:AR8 AF10 L24:N31 N32:N34 R11:T34 G11:G34 N10:N23 E11:E34 AC11:AF34" name="Range1_16_3_1_1"/>
    <protectedRange sqref="L16:M23" name="Range1_1_1_1_10_1_1_1"/>
    <protectedRange sqref="L32:M34" name="Range1_1_10_1_1_1"/>
    <protectedRange sqref="K16:K34 I16:J24 I25:I34 J25 I11:I15 K11:L15" name="Range1_1_2_1_10_2_1_1"/>
    <protectedRange sqref="M11:M15" name="Range1_2_1_2_1_10_1_1_1"/>
    <protectedRange sqref="AS16:AS34" name="Range1_1_1_1"/>
    <protectedRange sqref="H11:H34" name="Range1_1_1_1_1_1_1"/>
    <protectedRange sqref="Z44:Z53" name="Range2_2_1_10_1_1_1_2"/>
    <protectedRange sqref="N54:R68" name="Range2_12_1_6_1_1"/>
    <protectedRange sqref="L54:M68" name="Range2_2_12_1_7_1_1"/>
    <protectedRange sqref="AS11:AS15" name="Range1_4_1_1_1_1"/>
    <protectedRange sqref="J26:J34 J11:J15" name="Range1_1_2_1_10_1_1_1_1"/>
    <protectedRange sqref="F43 L43 S38:S43" name="Range2_12_3_1_1_1_1"/>
    <protectedRange sqref="D38:H38 I43:K43 C43:E43 O43:R43 N38:R42" name="Range2_12_1_3_1_1_1_1"/>
    <protectedRange sqref="I38:M38 E39:M42" name="Range2_2_12_1_6_1_1_1_1"/>
    <protectedRange sqref="D39:D42" name="Range2_1_1_1_1_11_1_1_1_1_1_1"/>
    <protectedRange sqref="C39:C42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4:K68" name="Range2_2_12_1_4_1_1_1_1_1_1_1_1_1_1_1_1_1_1_1"/>
    <protectedRange sqref="I54:I68" name="Range2_2_12_1_7_1_1_2_2_1_2"/>
    <protectedRange sqref="F54:H54 F59:H68 H55:H56 H58 F55:G57" name="Range2_2_12_1_3_1_2_1_1_1_1_2_1_1_1_1_1_1_1_1_1_1_1"/>
    <protectedRange sqref="E59:E68 E55:E57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8:U48 H57 G58 D54:E54 F49:G53" name="Range2_12_5_1_1_1_2_2_1_1_1_1_1_1_1_1_1_1_1_2_1_1_1_2_1_1_1_1_1_1_1_1_1_1_1_1_1_1_1_1_2_1_1_1_1_1_1_1_1_1_2_1_1_3_1_1_1_3_1_1_1_1_1_1_1_1_1_1_1_1_1_1_1_1_1_1_1_1_1_1_2_1_1_1_1_1_1_1_1_1_1_1_2_2_1_2_1_1_1_1_1_1_1_1_1_1_1_1_1"/>
    <protectedRange sqref="S44:T47" name="Range2_12_5_1_1_2_1_1_1_2_1_1_1_1_1_1_1_1_1_1_1_1_1"/>
    <protectedRange sqref="N44:R47" name="Range2_12_1_6_1_1_2_1_1_1_2_1_1_1_1_1_1_1_1_1_1_1_1_1"/>
    <protectedRange sqref="L44:M47" name="Range2_2_12_1_7_1_1_3_1_1_1_2_1_1_1_1_1_1_1_1_1_1_1_1_1"/>
    <protectedRange sqref="J44:K47" name="Range2_2_12_1_4_1_1_1_1_1_1_1_1_1_1_1_1_1_1_1_2_1_1_1_2_1_1_1_1_1_1_1_1_1_1_1_1_1"/>
    <protectedRange sqref="I44:I47" name="Range2_2_12_1_7_1_1_2_2_1_2_2_1_1_1_2_1_1_1_1_1_1_1_1_1_1_1_1_1"/>
    <protectedRange sqref="G44:H47" name="Range2_2_12_1_3_1_2_1_1_1_1_2_1_1_1_1_1_1_1_1_1_1_1_2_1_1_1_2_1_1_1_1_1_1_1_1_1_1_1_1_1"/>
    <protectedRange sqref="F44:F47" name="Range2_2_12_1_3_1_2_1_1_1_1_2_1_1_1_1_1_1_1_1_1_1_1_2_2_1_1_2_1_1_1_1_1_1_1_1_1_1_1_1_1"/>
    <protectedRange sqref="E44:E4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AG10" name="Range1_16_3_1_1_1_1_1_3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71" priority="1" operator="containsText" text="N/A">
      <formula>NOT(ISERROR(SEARCH("N/A",X11)))</formula>
    </cfRule>
    <cfRule type="cellIs" dxfId="70" priority="15" operator="equal">
      <formula>0</formula>
    </cfRule>
  </conditionalFormatting>
  <conditionalFormatting sqref="X11:AE34">
    <cfRule type="cellIs" dxfId="69" priority="14" operator="greaterThanOrEqual">
      <formula>1185</formula>
    </cfRule>
  </conditionalFormatting>
  <conditionalFormatting sqref="X11:AE34">
    <cfRule type="cellIs" dxfId="68" priority="13" operator="between">
      <formula>0.1</formula>
      <formula>1184</formula>
    </cfRule>
  </conditionalFormatting>
  <conditionalFormatting sqref="X8 AJ11:AQ34">
    <cfRule type="cellIs" dxfId="67" priority="12" operator="equal">
      <formula>0</formula>
    </cfRule>
  </conditionalFormatting>
  <conditionalFormatting sqref="X8 AJ11:AQ34">
    <cfRule type="cellIs" dxfId="66" priority="11" operator="greaterThan">
      <formula>1179</formula>
    </cfRule>
  </conditionalFormatting>
  <conditionalFormatting sqref="X8 AJ11:AQ34">
    <cfRule type="cellIs" dxfId="65" priority="10" operator="greaterThan">
      <formula>99</formula>
    </cfRule>
  </conditionalFormatting>
  <conditionalFormatting sqref="X8 AJ11:AQ34">
    <cfRule type="cellIs" dxfId="64" priority="9" operator="greaterThan">
      <formula>0.99</formula>
    </cfRule>
  </conditionalFormatting>
  <conditionalFormatting sqref="AB8">
    <cfRule type="cellIs" dxfId="63" priority="8" operator="equal">
      <formula>0</formula>
    </cfRule>
  </conditionalFormatting>
  <conditionalFormatting sqref="AB8">
    <cfRule type="cellIs" dxfId="62" priority="7" operator="greaterThan">
      <formula>1179</formula>
    </cfRule>
  </conditionalFormatting>
  <conditionalFormatting sqref="AB8">
    <cfRule type="cellIs" dxfId="61" priority="6" operator="greaterThan">
      <formula>99</formula>
    </cfRule>
  </conditionalFormatting>
  <conditionalFormatting sqref="AB8">
    <cfRule type="cellIs" dxfId="60" priority="5" operator="greaterThan">
      <formula>0.99</formula>
    </cfRule>
  </conditionalFormatting>
  <conditionalFormatting sqref="AI11:AI34">
    <cfRule type="cellIs" dxfId="59" priority="4" operator="greaterThan">
      <formula>$AI$8</formula>
    </cfRule>
  </conditionalFormatting>
  <conditionalFormatting sqref="AH11:AH34">
    <cfRule type="cellIs" dxfId="58" priority="2" operator="greaterThan">
      <formula>$AH$8</formula>
    </cfRule>
    <cfRule type="cellIs" dxfId="57" priority="3" operator="greaterThan">
      <formula>$AH$8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2"/>
  <sheetViews>
    <sheetView topLeftCell="A31" zoomScale="90" zoomScaleNormal="90" workbookViewId="0">
      <selection activeCell="B50" sqref="B50:B52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126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126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/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53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50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50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42672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26940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54" t="s">
        <v>51</v>
      </c>
      <c r="V9" s="254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52" t="s">
        <v>55</v>
      </c>
      <c r="AG9" s="252" t="s">
        <v>56</v>
      </c>
      <c r="AH9" s="259" t="s">
        <v>57</v>
      </c>
      <c r="AI9" s="274" t="s">
        <v>58</v>
      </c>
      <c r="AJ9" s="254" t="s">
        <v>59</v>
      </c>
      <c r="AK9" s="254" t="s">
        <v>60</v>
      </c>
      <c r="AL9" s="254" t="s">
        <v>61</v>
      </c>
      <c r="AM9" s="254" t="s">
        <v>62</v>
      </c>
      <c r="AN9" s="254" t="s">
        <v>63</v>
      </c>
      <c r="AO9" s="254" t="s">
        <v>64</v>
      </c>
      <c r="AP9" s="254" t="s">
        <v>65</v>
      </c>
      <c r="AQ9" s="276" t="s">
        <v>66</v>
      </c>
      <c r="AR9" s="254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54" t="s">
        <v>72</v>
      </c>
      <c r="C10" s="254" t="s">
        <v>73</v>
      </c>
      <c r="D10" s="254" t="s">
        <v>74</v>
      </c>
      <c r="E10" s="254" t="s">
        <v>75</v>
      </c>
      <c r="F10" s="254" t="s">
        <v>74</v>
      </c>
      <c r="G10" s="254" t="s">
        <v>75</v>
      </c>
      <c r="H10" s="285"/>
      <c r="I10" s="254" t="s">
        <v>75</v>
      </c>
      <c r="J10" s="254" t="s">
        <v>75</v>
      </c>
      <c r="K10" s="254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28'!Q34</f>
        <v>23175443</v>
      </c>
      <c r="R10" s="267"/>
      <c r="S10" s="268"/>
      <c r="T10" s="269"/>
      <c r="U10" s="254" t="s">
        <v>75</v>
      </c>
      <c r="V10" s="254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52"/>
      <c r="AG10" s="116">
        <f>'OCT 28'!AG34</f>
        <v>712409</v>
      </c>
      <c r="AH10" s="259"/>
      <c r="AI10" s="275"/>
      <c r="AJ10" s="254" t="s">
        <v>84</v>
      </c>
      <c r="AK10" s="254" t="s">
        <v>84</v>
      </c>
      <c r="AL10" s="254" t="s">
        <v>84</v>
      </c>
      <c r="AM10" s="254" t="s">
        <v>84</v>
      </c>
      <c r="AN10" s="254" t="s">
        <v>84</v>
      </c>
      <c r="AO10" s="254" t="s">
        <v>84</v>
      </c>
      <c r="AP10" s="116">
        <f>'OCT 28'!AP34</f>
        <v>11405590</v>
      </c>
      <c r="AQ10" s="277"/>
      <c r="AR10" s="251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5</v>
      </c>
      <c r="E11" s="41">
        <f t="shared" ref="E11:E34" si="0">D11/1.42</f>
        <v>3.5211267605633805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141</v>
      </c>
      <c r="P11" s="108">
        <v>111</v>
      </c>
      <c r="Q11" s="108">
        <v>23180142</v>
      </c>
      <c r="R11" s="46">
        <f>IF(ISBLANK(Q11),"-",Q11-Q10)</f>
        <v>4699</v>
      </c>
      <c r="S11" s="47">
        <f>R11*24/1000</f>
        <v>112.776</v>
      </c>
      <c r="T11" s="47">
        <f>R11/1000</f>
        <v>4.6989999999999998</v>
      </c>
      <c r="U11" s="109">
        <v>4.2</v>
      </c>
      <c r="V11" s="109">
        <f>U11</f>
        <v>4.2</v>
      </c>
      <c r="W11" s="110" t="s">
        <v>129</v>
      </c>
      <c r="X11" s="112">
        <v>0</v>
      </c>
      <c r="Y11" s="112">
        <v>0</v>
      </c>
      <c r="Z11" s="112">
        <v>1167</v>
      </c>
      <c r="AA11" s="112">
        <v>1185</v>
      </c>
      <c r="AB11" s="112">
        <v>1167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713397</v>
      </c>
      <c r="AH11" s="49">
        <f>IF(ISBLANK(AG11),"-",AG11-AG10)</f>
        <v>988</v>
      </c>
      <c r="AI11" s="50">
        <f t="shared" ref="AI11:AI34" si="1">AH11/T11</f>
        <v>210.25750159608427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11406355</v>
      </c>
      <c r="AQ11" s="112">
        <f t="shared" ref="AQ11:AQ34" si="2">AP11-AP10</f>
        <v>765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5</v>
      </c>
      <c r="E12" s="41">
        <f t="shared" si="0"/>
        <v>3.5211267605633805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136</v>
      </c>
      <c r="P12" s="108">
        <v>109</v>
      </c>
      <c r="Q12" s="108">
        <v>23184853</v>
      </c>
      <c r="R12" s="46">
        <f t="shared" ref="R12:R34" si="5">IF(ISBLANK(Q12),"-",Q12-Q11)</f>
        <v>4711</v>
      </c>
      <c r="S12" s="47">
        <f t="shared" ref="S12:S34" si="6">R12*24/1000</f>
        <v>113.06399999999999</v>
      </c>
      <c r="T12" s="47">
        <f t="shared" ref="T12:T34" si="7">R12/1000</f>
        <v>4.7110000000000003</v>
      </c>
      <c r="U12" s="109">
        <v>5.4</v>
      </c>
      <c r="V12" s="109">
        <f t="shared" ref="V12:V34" si="8">U12</f>
        <v>5.4</v>
      </c>
      <c r="W12" s="110" t="s">
        <v>129</v>
      </c>
      <c r="X12" s="112">
        <v>0</v>
      </c>
      <c r="Y12" s="112">
        <v>0</v>
      </c>
      <c r="Z12" s="112">
        <v>1137</v>
      </c>
      <c r="AA12" s="112">
        <v>1185</v>
      </c>
      <c r="AB12" s="112">
        <v>1136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714392</v>
      </c>
      <c r="AH12" s="49">
        <f>IF(ISBLANK(AG12),"-",AG12-AG11)</f>
        <v>995</v>
      </c>
      <c r="AI12" s="50">
        <f t="shared" si="1"/>
        <v>211.20781150498831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11407198</v>
      </c>
      <c r="AQ12" s="112">
        <f t="shared" si="2"/>
        <v>843</v>
      </c>
      <c r="AR12" s="115">
        <v>1.0900000000000001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5</v>
      </c>
      <c r="E13" s="41">
        <f t="shared" si="0"/>
        <v>3.5211267605633805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133</v>
      </c>
      <c r="P13" s="108">
        <v>106</v>
      </c>
      <c r="Q13" s="108">
        <v>23189543</v>
      </c>
      <c r="R13" s="46">
        <f>IF(ISBLANK(Q13),"-",Q13-Q12)</f>
        <v>4690</v>
      </c>
      <c r="S13" s="47">
        <f t="shared" si="6"/>
        <v>112.56</v>
      </c>
      <c r="T13" s="47">
        <f t="shared" si="7"/>
        <v>4.6900000000000004</v>
      </c>
      <c r="U13" s="109">
        <v>6.3</v>
      </c>
      <c r="V13" s="109">
        <f t="shared" si="8"/>
        <v>6.3</v>
      </c>
      <c r="W13" s="110" t="s">
        <v>129</v>
      </c>
      <c r="X13" s="112">
        <v>0</v>
      </c>
      <c r="Y13" s="112">
        <v>0</v>
      </c>
      <c r="Z13" s="112">
        <v>1118</v>
      </c>
      <c r="AA13" s="112">
        <v>1185</v>
      </c>
      <c r="AB13" s="112">
        <v>1117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715379</v>
      </c>
      <c r="AH13" s="49">
        <f>IF(ISBLANK(AG13),"-",AG13-AG12)</f>
        <v>987</v>
      </c>
      <c r="AI13" s="50">
        <f t="shared" si="1"/>
        <v>210.44776119402982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11407983</v>
      </c>
      <c r="AQ13" s="112">
        <f>AP13-AP12</f>
        <v>785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5</v>
      </c>
      <c r="E14" s="41">
        <f t="shared" si="0"/>
        <v>3.5211267605633805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126</v>
      </c>
      <c r="P14" s="108">
        <v>108</v>
      </c>
      <c r="Q14" s="108">
        <v>23193559</v>
      </c>
      <c r="R14" s="46">
        <f t="shared" si="5"/>
        <v>4016</v>
      </c>
      <c r="S14" s="47">
        <f t="shared" si="6"/>
        <v>96.384</v>
      </c>
      <c r="T14" s="47">
        <f t="shared" si="7"/>
        <v>4.016</v>
      </c>
      <c r="U14" s="109">
        <v>8.1</v>
      </c>
      <c r="V14" s="109">
        <f t="shared" si="8"/>
        <v>8.1</v>
      </c>
      <c r="W14" s="110" t="s">
        <v>129</v>
      </c>
      <c r="X14" s="112">
        <v>0</v>
      </c>
      <c r="Y14" s="112">
        <v>0</v>
      </c>
      <c r="Z14" s="112">
        <v>1116</v>
      </c>
      <c r="AA14" s="112">
        <v>1185</v>
      </c>
      <c r="AB14" s="112">
        <v>1117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716372</v>
      </c>
      <c r="AH14" s="49">
        <f t="shared" ref="AH14:AH34" si="9">IF(ISBLANK(AG14),"-",AG14-AG13)</f>
        <v>993</v>
      </c>
      <c r="AI14" s="50">
        <f t="shared" si="1"/>
        <v>247.26095617529882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11408389</v>
      </c>
      <c r="AQ14" s="112">
        <f t="shared" si="2"/>
        <v>406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220</v>
      </c>
    </row>
    <row r="15" spans="2:51" x14ac:dyDescent="0.25">
      <c r="B15" s="40">
        <v>2.1666666666666701</v>
      </c>
      <c r="C15" s="40">
        <v>0.20833333333333301</v>
      </c>
      <c r="D15" s="107">
        <v>5</v>
      </c>
      <c r="E15" s="41">
        <f t="shared" si="0"/>
        <v>3.5211267605633805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120</v>
      </c>
      <c r="P15" s="108">
        <v>113</v>
      </c>
      <c r="Q15" s="108">
        <v>23197574</v>
      </c>
      <c r="R15" s="46">
        <f t="shared" si="5"/>
        <v>4015</v>
      </c>
      <c r="S15" s="47">
        <f t="shared" si="6"/>
        <v>96.36</v>
      </c>
      <c r="T15" s="47">
        <f t="shared" si="7"/>
        <v>4.0149999999999997</v>
      </c>
      <c r="U15" s="109">
        <v>9.5</v>
      </c>
      <c r="V15" s="109">
        <f t="shared" si="8"/>
        <v>9.5</v>
      </c>
      <c r="W15" s="110" t="s">
        <v>129</v>
      </c>
      <c r="X15" s="112">
        <v>0</v>
      </c>
      <c r="Y15" s="112">
        <v>0</v>
      </c>
      <c r="Z15" s="112">
        <v>1117</v>
      </c>
      <c r="AA15" s="112">
        <v>1185</v>
      </c>
      <c r="AB15" s="112">
        <v>1117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717367</v>
      </c>
      <c r="AH15" s="49">
        <f t="shared" si="9"/>
        <v>995</v>
      </c>
      <c r="AI15" s="50">
        <f t="shared" si="1"/>
        <v>247.82067247820675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0.6</v>
      </c>
      <c r="AP15" s="112">
        <v>11408533</v>
      </c>
      <c r="AQ15" s="112">
        <f t="shared" si="2"/>
        <v>144</v>
      </c>
      <c r="AR15" s="51"/>
      <c r="AS15" s="52" t="s">
        <v>113</v>
      </c>
      <c r="AV15" s="39" t="s">
        <v>98</v>
      </c>
      <c r="AW15" s="39" t="s">
        <v>99</v>
      </c>
      <c r="AY15" s="81" t="s">
        <v>223</v>
      </c>
    </row>
    <row r="16" spans="2:51" x14ac:dyDescent="0.25">
      <c r="B16" s="40">
        <v>2.2083333333333299</v>
      </c>
      <c r="C16" s="40">
        <v>0.25</v>
      </c>
      <c r="D16" s="107">
        <v>6</v>
      </c>
      <c r="E16" s="41">
        <f t="shared" si="0"/>
        <v>4.2253521126760569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135</v>
      </c>
      <c r="P16" s="108">
        <v>136</v>
      </c>
      <c r="Q16" s="108">
        <v>23202503</v>
      </c>
      <c r="R16" s="46">
        <f t="shared" si="5"/>
        <v>4929</v>
      </c>
      <c r="S16" s="47">
        <f t="shared" si="6"/>
        <v>118.29600000000001</v>
      </c>
      <c r="T16" s="47">
        <f t="shared" si="7"/>
        <v>4.9290000000000003</v>
      </c>
      <c r="U16" s="109">
        <v>9.5</v>
      </c>
      <c r="V16" s="109">
        <f t="shared" si="8"/>
        <v>9.5</v>
      </c>
      <c r="W16" s="110" t="s">
        <v>129</v>
      </c>
      <c r="X16" s="112">
        <v>0</v>
      </c>
      <c r="Y16" s="112">
        <v>0</v>
      </c>
      <c r="Z16" s="112">
        <v>1177</v>
      </c>
      <c r="AA16" s="112">
        <v>1185</v>
      </c>
      <c r="AB16" s="112">
        <v>1167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718262</v>
      </c>
      <c r="AH16" s="49">
        <f t="shared" si="9"/>
        <v>895</v>
      </c>
      <c r="AI16" s="50">
        <f t="shared" si="1"/>
        <v>181.57841347129235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11408533</v>
      </c>
      <c r="AQ16" s="112">
        <f t="shared" si="2"/>
        <v>0</v>
      </c>
      <c r="AR16" s="53">
        <v>1.06</v>
      </c>
      <c r="AS16" s="52" t="s">
        <v>101</v>
      </c>
      <c r="AV16" s="39" t="s">
        <v>102</v>
      </c>
      <c r="AW16" s="39" t="s">
        <v>103</v>
      </c>
      <c r="AY16" s="81" t="s">
        <v>224</v>
      </c>
    </row>
    <row r="17" spans="1:51" x14ac:dyDescent="0.25">
      <c r="B17" s="40">
        <v>2.25</v>
      </c>
      <c r="C17" s="40">
        <v>0.29166666666666702</v>
      </c>
      <c r="D17" s="107">
        <v>6</v>
      </c>
      <c r="E17" s="41">
        <f t="shared" si="0"/>
        <v>4.2253521126760569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141</v>
      </c>
      <c r="P17" s="108">
        <v>138</v>
      </c>
      <c r="Q17" s="108">
        <v>23208167</v>
      </c>
      <c r="R17" s="46">
        <f t="shared" si="5"/>
        <v>5664</v>
      </c>
      <c r="S17" s="47">
        <f t="shared" si="6"/>
        <v>135.93600000000001</v>
      </c>
      <c r="T17" s="47">
        <f t="shared" si="7"/>
        <v>5.6639999999999997</v>
      </c>
      <c r="U17" s="109">
        <v>9.5</v>
      </c>
      <c r="V17" s="109">
        <f t="shared" si="8"/>
        <v>9.5</v>
      </c>
      <c r="W17" s="110" t="s">
        <v>129</v>
      </c>
      <c r="X17" s="112">
        <v>0</v>
      </c>
      <c r="Y17" s="112">
        <v>0</v>
      </c>
      <c r="Z17" s="112">
        <v>1188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719356</v>
      </c>
      <c r="AH17" s="49">
        <f t="shared" si="9"/>
        <v>1094</v>
      </c>
      <c r="AI17" s="50">
        <f t="shared" si="1"/>
        <v>193.14971751412429</v>
      </c>
      <c r="AJ17" s="96">
        <v>0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11408533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165</v>
      </c>
    </row>
    <row r="18" spans="1:51" ht="15.75" customHeight="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134</v>
      </c>
      <c r="P18" s="108">
        <v>141</v>
      </c>
      <c r="Q18" s="108">
        <v>23214318</v>
      </c>
      <c r="R18" s="46">
        <f t="shared" si="5"/>
        <v>6151</v>
      </c>
      <c r="S18" s="47">
        <f t="shared" si="6"/>
        <v>147.624</v>
      </c>
      <c r="T18" s="47">
        <f t="shared" si="7"/>
        <v>6.1509999999999998</v>
      </c>
      <c r="U18" s="109">
        <v>9.1</v>
      </c>
      <c r="V18" s="109">
        <f t="shared" si="8"/>
        <v>9.1</v>
      </c>
      <c r="W18" s="110" t="s">
        <v>137</v>
      </c>
      <c r="X18" s="112">
        <v>1016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720552</v>
      </c>
      <c r="AH18" s="49">
        <f t="shared" si="9"/>
        <v>1196</v>
      </c>
      <c r="AI18" s="50">
        <f t="shared" si="1"/>
        <v>194.43992846691594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11408533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248</v>
      </c>
    </row>
    <row r="19" spans="1:51" x14ac:dyDescent="0.25">
      <c r="B19" s="40">
        <v>2.3333333333333299</v>
      </c>
      <c r="C19" s="40">
        <v>0.375</v>
      </c>
      <c r="D19" s="107">
        <v>6</v>
      </c>
      <c r="E19" s="41">
        <f t="shared" si="0"/>
        <v>4.2253521126760569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133</v>
      </c>
      <c r="P19" s="108">
        <v>144</v>
      </c>
      <c r="Q19" s="108">
        <v>23220476</v>
      </c>
      <c r="R19" s="46">
        <f t="shared" si="5"/>
        <v>6158</v>
      </c>
      <c r="S19" s="47">
        <f t="shared" si="6"/>
        <v>147.792</v>
      </c>
      <c r="T19" s="47">
        <f t="shared" si="7"/>
        <v>6.1580000000000004</v>
      </c>
      <c r="U19" s="109">
        <v>8.5</v>
      </c>
      <c r="V19" s="109">
        <f t="shared" si="8"/>
        <v>8.5</v>
      </c>
      <c r="W19" s="110" t="s">
        <v>137</v>
      </c>
      <c r="X19" s="112">
        <v>1057</v>
      </c>
      <c r="Y19" s="112">
        <v>0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721727</v>
      </c>
      <c r="AH19" s="49">
        <f t="shared" si="9"/>
        <v>1175</v>
      </c>
      <c r="AI19" s="50">
        <f t="shared" si="1"/>
        <v>190.8087041247158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11408533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134</v>
      </c>
      <c r="P20" s="108">
        <v>144</v>
      </c>
      <c r="Q20" s="108">
        <v>23226800</v>
      </c>
      <c r="R20" s="46">
        <f t="shared" si="5"/>
        <v>6324</v>
      </c>
      <c r="S20" s="47">
        <f t="shared" si="6"/>
        <v>151.77600000000001</v>
      </c>
      <c r="T20" s="47">
        <f t="shared" si="7"/>
        <v>6.3239999999999998</v>
      </c>
      <c r="U20" s="109">
        <v>7.9</v>
      </c>
      <c r="V20" s="109">
        <f t="shared" si="8"/>
        <v>7.9</v>
      </c>
      <c r="W20" s="110" t="s">
        <v>137</v>
      </c>
      <c r="X20" s="112">
        <v>1046</v>
      </c>
      <c r="Y20" s="112">
        <v>0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722975</v>
      </c>
      <c r="AH20" s="49">
        <f t="shared" si="9"/>
        <v>1248</v>
      </c>
      <c r="AI20" s="50">
        <f t="shared" si="1"/>
        <v>197.34345351043643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11408533</v>
      </c>
      <c r="AQ20" s="112">
        <f t="shared" si="2"/>
        <v>0</v>
      </c>
      <c r="AR20" s="53">
        <v>1.1599999999999999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5</v>
      </c>
      <c r="E21" s="41">
        <f t="shared" si="0"/>
        <v>3.5211267605633805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132</v>
      </c>
      <c r="P21" s="108">
        <v>147</v>
      </c>
      <c r="Q21" s="108">
        <v>23232758</v>
      </c>
      <c r="R21" s="46">
        <f t="shared" si="5"/>
        <v>5958</v>
      </c>
      <c r="S21" s="47">
        <f t="shared" si="6"/>
        <v>142.99199999999999</v>
      </c>
      <c r="T21" s="47">
        <f t="shared" si="7"/>
        <v>5.9580000000000002</v>
      </c>
      <c r="U21" s="109">
        <v>7.2</v>
      </c>
      <c r="V21" s="109">
        <f t="shared" si="8"/>
        <v>7.2</v>
      </c>
      <c r="W21" s="110" t="s">
        <v>137</v>
      </c>
      <c r="X21" s="112">
        <v>1067</v>
      </c>
      <c r="Y21" s="112">
        <v>0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724157</v>
      </c>
      <c r="AH21" s="49">
        <f t="shared" si="9"/>
        <v>1182</v>
      </c>
      <c r="AI21" s="50">
        <f t="shared" si="1"/>
        <v>198.3887210473313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11408533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5</v>
      </c>
      <c r="E22" s="41">
        <f t="shared" si="0"/>
        <v>3.5211267605633805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131</v>
      </c>
      <c r="P22" s="108">
        <v>143</v>
      </c>
      <c r="Q22" s="108">
        <v>23239077</v>
      </c>
      <c r="R22" s="46">
        <f t="shared" si="5"/>
        <v>6319</v>
      </c>
      <c r="S22" s="47">
        <f t="shared" si="6"/>
        <v>151.65600000000001</v>
      </c>
      <c r="T22" s="47">
        <f t="shared" si="7"/>
        <v>6.319</v>
      </c>
      <c r="U22" s="109">
        <v>6.5</v>
      </c>
      <c r="V22" s="109">
        <f t="shared" si="8"/>
        <v>6.5</v>
      </c>
      <c r="W22" s="110" t="s">
        <v>137</v>
      </c>
      <c r="X22" s="112">
        <v>1067</v>
      </c>
      <c r="Y22" s="112">
        <v>0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725399</v>
      </c>
      <c r="AH22" s="49">
        <f t="shared" si="9"/>
        <v>1242</v>
      </c>
      <c r="AI22" s="50">
        <f t="shared" si="1"/>
        <v>196.55008703908845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11408533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132</v>
      </c>
      <c r="P23" s="108">
        <v>139</v>
      </c>
      <c r="Q23" s="108">
        <v>23244705</v>
      </c>
      <c r="R23" s="46">
        <f t="shared" si="5"/>
        <v>5628</v>
      </c>
      <c r="S23" s="47">
        <f t="shared" si="6"/>
        <v>135.072</v>
      </c>
      <c r="T23" s="47">
        <f t="shared" si="7"/>
        <v>5.6280000000000001</v>
      </c>
      <c r="U23" s="109">
        <v>6</v>
      </c>
      <c r="V23" s="109">
        <f t="shared" si="8"/>
        <v>6</v>
      </c>
      <c r="W23" s="110" t="s">
        <v>137</v>
      </c>
      <c r="X23" s="112">
        <v>1036</v>
      </c>
      <c r="Y23" s="112">
        <v>0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726547</v>
      </c>
      <c r="AH23" s="49">
        <f t="shared" si="9"/>
        <v>1148</v>
      </c>
      <c r="AI23" s="50">
        <f t="shared" si="1"/>
        <v>203.98009950248755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11408533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133</v>
      </c>
      <c r="P24" s="108">
        <v>140</v>
      </c>
      <c r="Q24" s="108">
        <v>23250826</v>
      </c>
      <c r="R24" s="46">
        <f t="shared" si="5"/>
        <v>6121</v>
      </c>
      <c r="S24" s="47">
        <f t="shared" si="6"/>
        <v>146.904</v>
      </c>
      <c r="T24" s="47">
        <f t="shared" si="7"/>
        <v>6.1210000000000004</v>
      </c>
      <c r="U24" s="109">
        <v>5.4</v>
      </c>
      <c r="V24" s="109">
        <f t="shared" si="8"/>
        <v>5.4</v>
      </c>
      <c r="W24" s="110" t="s">
        <v>137</v>
      </c>
      <c r="X24" s="112">
        <v>1026</v>
      </c>
      <c r="Y24" s="112">
        <v>0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727787</v>
      </c>
      <c r="AH24" s="49">
        <f>IF(ISBLANK(AG24),"-",AG24-AG23)</f>
        <v>1240</v>
      </c>
      <c r="AI24" s="50">
        <f t="shared" si="1"/>
        <v>202.58127756902465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11408533</v>
      </c>
      <c r="AQ24" s="112">
        <f t="shared" si="2"/>
        <v>0</v>
      </c>
      <c r="AR24" s="53">
        <v>1.24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135</v>
      </c>
      <c r="P25" s="108">
        <v>132</v>
      </c>
      <c r="Q25" s="108">
        <v>23256479</v>
      </c>
      <c r="R25" s="46">
        <f t="shared" si="5"/>
        <v>5653</v>
      </c>
      <c r="S25" s="47">
        <f t="shared" si="6"/>
        <v>135.672</v>
      </c>
      <c r="T25" s="47">
        <f t="shared" si="7"/>
        <v>5.6529999999999996</v>
      </c>
      <c r="U25" s="109">
        <v>5.2</v>
      </c>
      <c r="V25" s="109">
        <f t="shared" si="8"/>
        <v>5.2</v>
      </c>
      <c r="W25" s="110" t="s">
        <v>137</v>
      </c>
      <c r="X25" s="112">
        <v>1016</v>
      </c>
      <c r="Y25" s="112">
        <v>0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728934</v>
      </c>
      <c r="AH25" s="49">
        <f t="shared" si="9"/>
        <v>1147</v>
      </c>
      <c r="AI25" s="50">
        <f t="shared" si="1"/>
        <v>202.90111445250312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11408533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134</v>
      </c>
      <c r="P26" s="108">
        <v>136</v>
      </c>
      <c r="Q26" s="108">
        <v>23262164</v>
      </c>
      <c r="R26" s="46">
        <f t="shared" si="5"/>
        <v>5685</v>
      </c>
      <c r="S26" s="47">
        <f t="shared" si="6"/>
        <v>136.44</v>
      </c>
      <c r="T26" s="47">
        <f t="shared" si="7"/>
        <v>5.6849999999999996</v>
      </c>
      <c r="U26" s="109">
        <v>4.9000000000000004</v>
      </c>
      <c r="V26" s="109">
        <f t="shared" si="8"/>
        <v>4.9000000000000004</v>
      </c>
      <c r="W26" s="110" t="s">
        <v>137</v>
      </c>
      <c r="X26" s="112">
        <v>1014</v>
      </c>
      <c r="Y26" s="112">
        <v>0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730071</v>
      </c>
      <c r="AH26" s="49">
        <f t="shared" si="9"/>
        <v>1137</v>
      </c>
      <c r="AI26" s="50">
        <f t="shared" si="1"/>
        <v>200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11408533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134</v>
      </c>
      <c r="P27" s="108">
        <v>141</v>
      </c>
      <c r="Q27" s="108">
        <v>23267974</v>
      </c>
      <c r="R27" s="46">
        <f t="shared" si="5"/>
        <v>5810</v>
      </c>
      <c r="S27" s="47">
        <f t="shared" si="6"/>
        <v>139.44</v>
      </c>
      <c r="T27" s="47">
        <f t="shared" si="7"/>
        <v>5.81</v>
      </c>
      <c r="U27" s="109">
        <v>4.5999999999999996</v>
      </c>
      <c r="V27" s="109">
        <f t="shared" si="8"/>
        <v>4.5999999999999996</v>
      </c>
      <c r="W27" s="110" t="s">
        <v>137</v>
      </c>
      <c r="X27" s="112">
        <v>1014</v>
      </c>
      <c r="Y27" s="112">
        <v>0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731245</v>
      </c>
      <c r="AH27" s="49">
        <f t="shared" si="9"/>
        <v>1174</v>
      </c>
      <c r="AI27" s="50">
        <f t="shared" si="1"/>
        <v>202.06540447504304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11408533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133</v>
      </c>
      <c r="P28" s="108">
        <v>134</v>
      </c>
      <c r="Q28" s="108">
        <v>23273903</v>
      </c>
      <c r="R28" s="46">
        <f t="shared" si="5"/>
        <v>5929</v>
      </c>
      <c r="S28" s="47">
        <f t="shared" si="6"/>
        <v>142.29599999999999</v>
      </c>
      <c r="T28" s="47">
        <f t="shared" si="7"/>
        <v>5.9290000000000003</v>
      </c>
      <c r="U28" s="109">
        <v>4.4000000000000004</v>
      </c>
      <c r="V28" s="109">
        <f t="shared" si="8"/>
        <v>4.4000000000000004</v>
      </c>
      <c r="W28" s="110" t="s">
        <v>137</v>
      </c>
      <c r="X28" s="112">
        <v>1005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732436</v>
      </c>
      <c r="AH28" s="49">
        <f t="shared" si="9"/>
        <v>1191</v>
      </c>
      <c r="AI28" s="50">
        <f t="shared" si="1"/>
        <v>200.87704503288919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11408533</v>
      </c>
      <c r="AQ28" s="112">
        <f t="shared" si="2"/>
        <v>0</v>
      </c>
      <c r="AR28" s="53">
        <v>1.21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133</v>
      </c>
      <c r="P29" s="108">
        <v>128</v>
      </c>
      <c r="Q29" s="108">
        <v>23279770</v>
      </c>
      <c r="R29" s="46">
        <f t="shared" si="5"/>
        <v>5867</v>
      </c>
      <c r="S29" s="47">
        <f t="shared" si="6"/>
        <v>140.80799999999999</v>
      </c>
      <c r="T29" s="47">
        <f t="shared" si="7"/>
        <v>5.867</v>
      </c>
      <c r="U29" s="109">
        <v>4.0999999999999996</v>
      </c>
      <c r="V29" s="109">
        <f t="shared" si="8"/>
        <v>4.0999999999999996</v>
      </c>
      <c r="W29" s="110" t="s">
        <v>137</v>
      </c>
      <c r="X29" s="112">
        <v>1005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733601</v>
      </c>
      <c r="AH29" s="49">
        <f t="shared" si="9"/>
        <v>1165</v>
      </c>
      <c r="AI29" s="50">
        <f t="shared" si="1"/>
        <v>198.56826316686551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11408533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A30" s="95" t="s">
        <v>226</v>
      </c>
      <c r="B30" s="40">
        <v>2.7916666666666701</v>
      </c>
      <c r="C30" s="40">
        <v>0.83333333333333703</v>
      </c>
      <c r="D30" s="107">
        <v>5</v>
      </c>
      <c r="E30" s="41">
        <f t="shared" si="0"/>
        <v>3.5211267605633805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133</v>
      </c>
      <c r="P30" s="108">
        <v>126</v>
      </c>
      <c r="Q30" s="108">
        <v>23285330</v>
      </c>
      <c r="R30" s="46">
        <f t="shared" si="5"/>
        <v>5560</v>
      </c>
      <c r="S30" s="47">
        <f t="shared" si="6"/>
        <v>133.44</v>
      </c>
      <c r="T30" s="47">
        <f t="shared" si="7"/>
        <v>5.56</v>
      </c>
      <c r="U30" s="109">
        <v>3.8</v>
      </c>
      <c r="V30" s="109">
        <f t="shared" si="8"/>
        <v>3.8</v>
      </c>
      <c r="W30" s="110" t="s">
        <v>137</v>
      </c>
      <c r="X30" s="112">
        <v>1005</v>
      </c>
      <c r="Y30" s="112">
        <v>0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734769</v>
      </c>
      <c r="AH30" s="49">
        <f t="shared" si="9"/>
        <v>1168</v>
      </c>
      <c r="AI30" s="50">
        <f t="shared" si="1"/>
        <v>210.07194244604318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11408533</v>
      </c>
      <c r="AQ30" s="112">
        <f t="shared" si="2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5</v>
      </c>
      <c r="E31" s="41">
        <f t="shared" si="0"/>
        <v>3.5211267605633805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130</v>
      </c>
      <c r="P31" s="108">
        <v>130</v>
      </c>
      <c r="Q31" s="108">
        <v>23291086</v>
      </c>
      <c r="R31" s="46">
        <f t="shared" si="5"/>
        <v>5756</v>
      </c>
      <c r="S31" s="47">
        <f t="shared" si="6"/>
        <v>138.14400000000001</v>
      </c>
      <c r="T31" s="47">
        <f t="shared" si="7"/>
        <v>5.7560000000000002</v>
      </c>
      <c r="U31" s="109">
        <v>3.5</v>
      </c>
      <c r="V31" s="109">
        <f t="shared" si="8"/>
        <v>3.5</v>
      </c>
      <c r="W31" s="110" t="s">
        <v>137</v>
      </c>
      <c r="X31" s="112">
        <v>1034</v>
      </c>
      <c r="Y31" s="112">
        <v>0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735952</v>
      </c>
      <c r="AH31" s="49">
        <f t="shared" si="9"/>
        <v>1183</v>
      </c>
      <c r="AI31" s="50">
        <f t="shared" si="1"/>
        <v>205.52466990965948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11408533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129</v>
      </c>
      <c r="P32" s="108">
        <v>125</v>
      </c>
      <c r="Q32" s="108">
        <v>23296939</v>
      </c>
      <c r="R32" s="46">
        <f t="shared" si="5"/>
        <v>5853</v>
      </c>
      <c r="S32" s="47">
        <f t="shared" si="6"/>
        <v>140.47200000000001</v>
      </c>
      <c r="T32" s="47">
        <f t="shared" si="7"/>
        <v>5.8529999999999998</v>
      </c>
      <c r="U32" s="109">
        <v>3.3</v>
      </c>
      <c r="V32" s="109">
        <f t="shared" si="8"/>
        <v>3.3</v>
      </c>
      <c r="W32" s="110" t="s">
        <v>137</v>
      </c>
      <c r="X32" s="112">
        <v>1014</v>
      </c>
      <c r="Y32" s="112">
        <v>0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737177</v>
      </c>
      <c r="AH32" s="49">
        <f t="shared" si="9"/>
        <v>1225</v>
      </c>
      <c r="AI32" s="50">
        <f t="shared" si="1"/>
        <v>209.29437895096532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11408533</v>
      </c>
      <c r="AQ32" s="112">
        <f t="shared" si="2"/>
        <v>0</v>
      </c>
      <c r="AR32" s="53">
        <v>1.23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129</v>
      </c>
      <c r="P33" s="108">
        <v>122</v>
      </c>
      <c r="Q33" s="108">
        <v>23302270</v>
      </c>
      <c r="R33" s="46">
        <f t="shared" si="5"/>
        <v>5331</v>
      </c>
      <c r="S33" s="47">
        <f t="shared" si="6"/>
        <v>127.944</v>
      </c>
      <c r="T33" s="47">
        <f t="shared" si="7"/>
        <v>5.3310000000000004</v>
      </c>
      <c r="U33" s="109">
        <v>3.4</v>
      </c>
      <c r="V33" s="109">
        <f t="shared" si="8"/>
        <v>3.4</v>
      </c>
      <c r="W33" s="110" t="s">
        <v>129</v>
      </c>
      <c r="X33" s="112">
        <v>0</v>
      </c>
      <c r="Y33" s="112">
        <v>0</v>
      </c>
      <c r="Z33" s="112">
        <v>1187</v>
      </c>
      <c r="AA33" s="112">
        <v>1185</v>
      </c>
      <c r="AB33" s="112">
        <v>1187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738281</v>
      </c>
      <c r="AH33" s="49">
        <f t="shared" si="9"/>
        <v>1104</v>
      </c>
      <c r="AI33" s="50">
        <f t="shared" si="1"/>
        <v>207.09060213843554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11408642</v>
      </c>
      <c r="AQ33" s="112">
        <f t="shared" si="2"/>
        <v>109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134</v>
      </c>
      <c r="P34" s="108">
        <v>116</v>
      </c>
      <c r="Q34" s="108">
        <v>23307322</v>
      </c>
      <c r="R34" s="46">
        <f t="shared" si="5"/>
        <v>5052</v>
      </c>
      <c r="S34" s="47">
        <f t="shared" si="6"/>
        <v>121.248</v>
      </c>
      <c r="T34" s="47">
        <f t="shared" si="7"/>
        <v>5.0519999999999996</v>
      </c>
      <c r="U34" s="109">
        <v>3.6</v>
      </c>
      <c r="V34" s="109">
        <f t="shared" si="8"/>
        <v>3.6</v>
      </c>
      <c r="W34" s="110" t="s">
        <v>129</v>
      </c>
      <c r="X34" s="112">
        <v>0</v>
      </c>
      <c r="Y34" s="112">
        <v>0</v>
      </c>
      <c r="Z34" s="112">
        <v>1167</v>
      </c>
      <c r="AA34" s="112">
        <v>1185</v>
      </c>
      <c r="AB34" s="112">
        <v>1167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739349</v>
      </c>
      <c r="AH34" s="49">
        <f t="shared" si="9"/>
        <v>1068</v>
      </c>
      <c r="AI34" s="50">
        <f t="shared" si="1"/>
        <v>211.40142517814729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11408806</v>
      </c>
      <c r="AQ34" s="112">
        <f t="shared" si="2"/>
        <v>164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131879</v>
      </c>
      <c r="S35" s="65">
        <f>AVERAGE(S11:S34)</f>
        <v>131.87899999999999</v>
      </c>
      <c r="T35" s="65">
        <f>SUM(T11:T34)</f>
        <v>131.87900000000002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26940</v>
      </c>
      <c r="AH35" s="67">
        <f>SUM(AH11:AH34)</f>
        <v>26940</v>
      </c>
      <c r="AI35" s="68">
        <f>$AH$35/$T35</f>
        <v>204.27816407464414</v>
      </c>
      <c r="AJ35" s="89"/>
      <c r="AK35" s="89"/>
      <c r="AL35" s="89"/>
      <c r="AM35" s="89"/>
      <c r="AN35" s="89"/>
      <c r="AO35" s="69"/>
      <c r="AP35" s="70">
        <f>AP34-AP10</f>
        <v>3216</v>
      </c>
      <c r="AQ35" s="71">
        <f>SUM(AQ11:AQ34)</f>
        <v>3216</v>
      </c>
      <c r="AR35" s="72">
        <f>AVERAGE(AR11:AR34)</f>
        <v>1.165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243"/>
      <c r="D41" s="243"/>
      <c r="E41" s="243"/>
      <c r="F41" s="243"/>
      <c r="G41" s="243"/>
      <c r="H41" s="243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50"/>
      <c r="T41" s="150"/>
      <c r="U41" s="150"/>
      <c r="V41" s="150"/>
      <c r="W41" s="244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73"/>
      <c r="AW41" s="73"/>
      <c r="AY41" s="98"/>
    </row>
    <row r="42" spans="2:51" x14ac:dyDescent="0.25">
      <c r="B42" s="148" t="s">
        <v>133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84"/>
      <c r="T42" s="84"/>
      <c r="U42" s="84"/>
      <c r="V42" s="8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97"/>
      <c r="AP42" s="97"/>
      <c r="AQ42" s="97"/>
      <c r="AR42" s="99"/>
      <c r="AV42" s="73"/>
      <c r="AW42" s="73"/>
      <c r="AY42" s="98"/>
    </row>
    <row r="43" spans="2:51" x14ac:dyDescent="0.25">
      <c r="B43" s="146" t="s">
        <v>134</v>
      </c>
      <c r="C43" s="103"/>
      <c r="D43" s="103"/>
      <c r="E43" s="103"/>
      <c r="F43" s="239"/>
      <c r="G43" s="239"/>
      <c r="H43" s="239"/>
      <c r="I43" s="103"/>
      <c r="J43" s="103"/>
      <c r="K43" s="103"/>
      <c r="L43" s="239"/>
      <c r="M43" s="239"/>
      <c r="N43" s="239"/>
      <c r="O43" s="103"/>
      <c r="P43" s="103"/>
      <c r="Q43" s="103"/>
      <c r="R43" s="103"/>
      <c r="S43" s="239"/>
      <c r="T43" s="239"/>
      <c r="U43" s="239"/>
      <c r="V43" s="84"/>
      <c r="W43" s="99"/>
      <c r="X43" s="99"/>
      <c r="Y43" s="99"/>
      <c r="Z43" s="99"/>
      <c r="AA43" s="99"/>
      <c r="AB43" s="99"/>
      <c r="AC43" s="99"/>
      <c r="AD43" s="99"/>
      <c r="AE43" s="99"/>
      <c r="AM43" s="20"/>
      <c r="AN43" s="97"/>
      <c r="AO43" s="97"/>
      <c r="AP43" s="97"/>
      <c r="AQ43" s="97"/>
      <c r="AR43" s="99"/>
      <c r="AV43" s="127"/>
      <c r="AW43" s="127"/>
      <c r="AY43" s="98"/>
    </row>
    <row r="44" spans="2:51" x14ac:dyDescent="0.25">
      <c r="B44" s="82" t="s">
        <v>247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1"/>
      <c r="D45" s="122"/>
      <c r="E45" s="121"/>
      <c r="F45" s="121"/>
      <c r="G45" s="121"/>
      <c r="H45" s="121"/>
      <c r="I45" s="121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4" t="s">
        <v>197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140</v>
      </c>
      <c r="C47" s="121"/>
      <c r="D47" s="122"/>
      <c r="E47" s="121"/>
      <c r="F47" s="121"/>
      <c r="G47" s="121"/>
      <c r="H47" s="121"/>
      <c r="I47" s="121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4"/>
      <c r="U47" s="124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249</v>
      </c>
      <c r="C48" s="255"/>
      <c r="D48" s="256"/>
      <c r="E48" s="255"/>
      <c r="F48" s="255"/>
      <c r="G48" s="255"/>
      <c r="H48" s="255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255"/>
      <c r="D49" s="256"/>
      <c r="E49" s="255"/>
      <c r="F49" s="255"/>
      <c r="G49" s="255"/>
      <c r="H49" s="255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255"/>
      <c r="D50" s="256"/>
      <c r="E50" s="255"/>
      <c r="F50" s="255"/>
      <c r="G50" s="255"/>
      <c r="H50" s="255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143</v>
      </c>
      <c r="C51" s="255"/>
      <c r="D51" s="256"/>
      <c r="E51" s="255"/>
      <c r="F51" s="255"/>
      <c r="G51" s="257"/>
      <c r="H51" s="257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144</v>
      </c>
      <c r="C52" s="228"/>
      <c r="D52" s="229"/>
      <c r="E52" s="228"/>
      <c r="F52" s="228"/>
      <c r="G52" s="230"/>
      <c r="H52" s="230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145</v>
      </c>
      <c r="C53" s="228"/>
      <c r="D53" s="229"/>
      <c r="E53" s="230"/>
      <c r="F53" s="228"/>
      <c r="G53" s="230"/>
      <c r="H53" s="230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A54" s="99"/>
      <c r="B54" s="146" t="s">
        <v>146</v>
      </c>
      <c r="C54" s="228"/>
      <c r="D54" s="228"/>
      <c r="E54" s="230"/>
      <c r="F54" s="144"/>
      <c r="G54" s="106"/>
      <c r="H54" s="106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 t="s">
        <v>147</v>
      </c>
      <c r="C55" s="228"/>
      <c r="D55" s="229"/>
      <c r="E55" s="144"/>
      <c r="F55" s="144"/>
      <c r="G55" s="106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146"/>
      <c r="C56" s="228"/>
      <c r="D56" s="229"/>
      <c r="E56" s="145"/>
      <c r="F56" s="145"/>
      <c r="G56" s="102"/>
      <c r="H56" s="102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144"/>
      <c r="C57" s="228"/>
      <c r="D57" s="229"/>
      <c r="E57" s="145"/>
      <c r="F57" s="145"/>
      <c r="G57" s="102"/>
      <c r="H57" s="228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146"/>
      <c r="C58" s="228"/>
      <c r="D58" s="229"/>
      <c r="E58" s="228"/>
      <c r="F58" s="118"/>
      <c r="G58" s="230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60"/>
      <c r="C59" s="228"/>
      <c r="D59" s="229"/>
      <c r="E59" s="228"/>
      <c r="F59" s="228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60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6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17"/>
      <c r="U66" s="11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A67" s="99"/>
      <c r="B67" s="146"/>
      <c r="C67" s="145"/>
      <c r="D67" s="114"/>
      <c r="E67" s="145"/>
      <c r="F67" s="145"/>
      <c r="G67" s="102"/>
      <c r="H67" s="102"/>
      <c r="I67" s="102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17"/>
      <c r="U67" s="119"/>
      <c r="V67" s="79"/>
      <c r="AS67" s="95"/>
      <c r="AT67" s="95"/>
      <c r="AU67" s="95"/>
      <c r="AV67" s="95"/>
      <c r="AW67" s="95"/>
      <c r="AX67" s="95"/>
      <c r="AY67" s="95"/>
    </row>
    <row r="68" spans="1:51" x14ac:dyDescent="0.25">
      <c r="A68" s="99"/>
      <c r="B68" s="145"/>
      <c r="C68" s="145"/>
      <c r="D68" s="114"/>
      <c r="E68" s="145"/>
      <c r="F68" s="145"/>
      <c r="G68" s="102"/>
      <c r="H68" s="102"/>
      <c r="I68" s="102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5"/>
      <c r="U68" s="79"/>
      <c r="V68" s="79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Q74" s="97"/>
      <c r="R74" s="97"/>
      <c r="S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Q75" s="97"/>
      <c r="R75" s="97"/>
      <c r="S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T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97"/>
      <c r="Q77" s="97"/>
      <c r="R77" s="97"/>
      <c r="S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Q78" s="97"/>
      <c r="R78" s="97"/>
      <c r="S78" s="97"/>
      <c r="T78" s="97"/>
      <c r="AS78" s="95"/>
      <c r="AT78" s="95"/>
      <c r="AU78" s="95"/>
      <c r="AV78" s="95"/>
      <c r="AW78" s="95"/>
      <c r="AX78" s="95"/>
      <c r="AY78" s="95"/>
    </row>
    <row r="79" spans="1:51" x14ac:dyDescent="0.25">
      <c r="O79" s="12"/>
      <c r="P79" s="97"/>
      <c r="Q79" s="97"/>
      <c r="R79" s="97"/>
      <c r="S79" s="97"/>
      <c r="T79" s="97"/>
      <c r="U79" s="97"/>
      <c r="AS79" s="95"/>
      <c r="AT79" s="95"/>
      <c r="AU79" s="95"/>
      <c r="AV79" s="95"/>
      <c r="AW79" s="95"/>
      <c r="AX79" s="95"/>
      <c r="AY79" s="95"/>
    </row>
    <row r="80" spans="1:51" x14ac:dyDescent="0.25">
      <c r="O80" s="12"/>
      <c r="P80" s="97"/>
      <c r="T80" s="97"/>
      <c r="U80" s="97"/>
      <c r="AS80" s="95"/>
      <c r="AT80" s="95"/>
      <c r="AU80" s="95"/>
      <c r="AV80" s="95"/>
      <c r="AW80" s="95"/>
      <c r="AX80" s="95"/>
      <c r="AY80" s="95"/>
    </row>
    <row r="92" spans="45:51" x14ac:dyDescent="0.25">
      <c r="AS92" s="95"/>
      <c r="AT92" s="95"/>
      <c r="AU92" s="95"/>
      <c r="AV92" s="95"/>
      <c r="AW92" s="95"/>
      <c r="AX92" s="95"/>
      <c r="AY92" s="95"/>
    </row>
  </sheetData>
  <protectedRanges>
    <protectedRange sqref="S54:T68" name="Range2_12_5_1_1"/>
    <protectedRange sqref="L10 AD8 AF8 AJ8:AR8 AF10 L24:N31 N32:N34 R11:T34 G11:G34 N10:N23 E11:E34 AC11:AF34" name="Range1_16_3_1_1"/>
    <protectedRange sqref="L16:M23" name="Range1_1_1_1_10_1_1_1"/>
    <protectedRange sqref="L32:M34" name="Range1_1_10_1_1_1"/>
    <protectedRange sqref="K16:K34 I16:J24 I25:I34 J25 I11:I15 K11:L15" name="Range1_1_2_1_10_2_1_1"/>
    <protectedRange sqref="M11:M15" name="Range1_2_1_2_1_10_1_1_1"/>
    <protectedRange sqref="AS16:AS34" name="Range1_1_1_1"/>
    <protectedRange sqref="H11:H34" name="Range1_1_1_1_1_1_1"/>
    <protectedRange sqref="Z44:Z53" name="Range2_2_1_10_1_1_1_2"/>
    <protectedRange sqref="N54:R68" name="Range2_12_1_6_1_1"/>
    <protectedRange sqref="L54:M68" name="Range2_2_12_1_7_1_1"/>
    <protectedRange sqref="AS11:AS15" name="Range1_4_1_1_1_1"/>
    <protectedRange sqref="J26:J34 J11:J15" name="Range1_1_2_1_10_1_1_1_1"/>
    <protectedRange sqref="F43 L43 S38:S43" name="Range2_12_3_1_1_1_1"/>
    <protectedRange sqref="D38:H38 I43:K43 C43:E43 O43:R43 N38:R42" name="Range2_12_1_3_1_1_1_1"/>
    <protectedRange sqref="I38:M38 E39:M42" name="Range2_2_12_1_6_1_1_1_1"/>
    <protectedRange sqref="D39:D42" name="Range2_1_1_1_1_11_1_1_1_1_1_1"/>
    <protectedRange sqref="C39:C42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4:K68" name="Range2_2_12_1_4_1_1_1_1_1_1_1_1_1_1_1_1_1_1_1"/>
    <protectedRange sqref="I54:I68" name="Range2_2_12_1_7_1_1_2_2_1_2"/>
    <protectedRange sqref="F54:H54 F59:H68 H55:H56 H58 F55:G57" name="Range2_2_12_1_3_1_2_1_1_1_1_2_1_1_1_1_1_1_1_1_1_1_1"/>
    <protectedRange sqref="E59:E68 E55:E57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8:U48 H57 G58 D54:E54 F49:G53" name="Range2_12_5_1_1_1_2_2_1_1_1_1_1_1_1_1_1_1_1_2_1_1_1_2_1_1_1_1_1_1_1_1_1_1_1_1_1_1_1_1_2_1_1_1_1_1_1_1_1_1_2_1_1_3_1_1_1_3_1_1_1_1_1_1_1_1_1_1_1_1_1_1_1_1_1_1_1_1_1_1_2_1_1_1_1_1_1_1_1_1_1_1_2_2_1_2_1_1_1_1_1_1_1_1_1_1_1_1_1"/>
    <protectedRange sqref="S44:T47" name="Range2_12_5_1_1_2_1_1_1_2_1_1_1_1_1_1_1_1_1_1_1_1_1"/>
    <protectedRange sqref="N44:R47" name="Range2_12_1_6_1_1_2_1_1_1_2_1_1_1_1_1_1_1_1_1_1_1_1_1"/>
    <protectedRange sqref="L44:M47" name="Range2_2_12_1_7_1_1_3_1_1_1_2_1_1_1_1_1_1_1_1_1_1_1_1_1"/>
    <protectedRange sqref="J44:K47" name="Range2_2_12_1_4_1_1_1_1_1_1_1_1_1_1_1_1_1_1_1_2_1_1_1_2_1_1_1_1_1_1_1_1_1_1_1_1_1"/>
    <protectedRange sqref="I44:I47" name="Range2_2_12_1_7_1_1_2_2_1_2_2_1_1_1_2_1_1_1_1_1_1_1_1_1_1_1_1_1"/>
    <protectedRange sqref="G44:H47" name="Range2_2_12_1_3_1_2_1_1_1_1_2_1_1_1_1_1_1_1_1_1_1_1_2_1_1_1_2_1_1_1_1_1_1_1_1_1_1_1_1_1"/>
    <protectedRange sqref="F44:F47" name="Range2_2_12_1_3_1_2_1_1_1_1_2_1_1_1_1_1_1_1_1_1_1_1_2_2_1_1_2_1_1_1_1_1_1_1_1_1_1_1_1_1"/>
    <protectedRange sqref="E44:E4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AG10" name="Range1_16_3_1_1_1_1_1_3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6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7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6" priority="1" operator="containsText" text="N/A">
      <formula>NOT(ISERROR(SEARCH("N/A",X11)))</formula>
    </cfRule>
    <cfRule type="cellIs" dxfId="55" priority="15" operator="equal">
      <formula>0</formula>
    </cfRule>
  </conditionalFormatting>
  <conditionalFormatting sqref="X11:AE34">
    <cfRule type="cellIs" dxfId="54" priority="14" operator="greaterThanOrEqual">
      <formula>1185</formula>
    </cfRule>
  </conditionalFormatting>
  <conditionalFormatting sqref="X11:AE34">
    <cfRule type="cellIs" dxfId="53" priority="13" operator="between">
      <formula>0.1</formula>
      <formula>1184</formula>
    </cfRule>
  </conditionalFormatting>
  <conditionalFormatting sqref="X8 AJ11:AQ34">
    <cfRule type="cellIs" dxfId="52" priority="12" operator="equal">
      <formula>0</formula>
    </cfRule>
  </conditionalFormatting>
  <conditionalFormatting sqref="X8 AJ11:AQ34">
    <cfRule type="cellIs" dxfId="51" priority="11" operator="greaterThan">
      <formula>1179</formula>
    </cfRule>
  </conditionalFormatting>
  <conditionalFormatting sqref="X8 AJ11:AQ34">
    <cfRule type="cellIs" dxfId="50" priority="10" operator="greaterThan">
      <formula>99</formula>
    </cfRule>
  </conditionalFormatting>
  <conditionalFormatting sqref="X8 AJ11:AQ34">
    <cfRule type="cellIs" dxfId="49" priority="9" operator="greaterThan">
      <formula>0.99</formula>
    </cfRule>
  </conditionalFormatting>
  <conditionalFormatting sqref="AB8">
    <cfRule type="cellIs" dxfId="48" priority="8" operator="equal">
      <formula>0</formula>
    </cfRule>
  </conditionalFormatting>
  <conditionalFormatting sqref="AB8">
    <cfRule type="cellIs" dxfId="47" priority="7" operator="greaterThan">
      <formula>1179</formula>
    </cfRule>
  </conditionalFormatting>
  <conditionalFormatting sqref="AB8">
    <cfRule type="cellIs" dxfId="46" priority="6" operator="greaterThan">
      <formula>99</formula>
    </cfRule>
  </conditionalFormatting>
  <conditionalFormatting sqref="AB8">
    <cfRule type="cellIs" dxfId="45" priority="5" operator="greaterThan">
      <formula>0.99</formula>
    </cfRule>
  </conditionalFormatting>
  <conditionalFormatting sqref="AI11:AI34">
    <cfRule type="cellIs" dxfId="44" priority="4" operator="greaterThan">
      <formula>$AI$8</formula>
    </cfRule>
  </conditionalFormatting>
  <conditionalFormatting sqref="AH11:AH34">
    <cfRule type="cellIs" dxfId="43" priority="2" operator="greaterThan">
      <formula>$AH$8</formula>
    </cfRule>
    <cfRule type="cellIs" dxfId="42" priority="3" operator="greaterThan">
      <formula>$AH$8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topLeftCell="A41" zoomScaleNormal="100" workbookViewId="0">
      <selection activeCell="B46" sqref="B46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138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165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165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164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161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61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42646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26870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165" t="s">
        <v>51</v>
      </c>
      <c r="V9" s="165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163" t="s">
        <v>55</v>
      </c>
      <c r="AG9" s="163" t="s">
        <v>56</v>
      </c>
      <c r="AH9" s="259" t="s">
        <v>57</v>
      </c>
      <c r="AI9" s="274" t="s">
        <v>58</v>
      </c>
      <c r="AJ9" s="165" t="s">
        <v>59</v>
      </c>
      <c r="AK9" s="165" t="s">
        <v>60</v>
      </c>
      <c r="AL9" s="165" t="s">
        <v>61</v>
      </c>
      <c r="AM9" s="165" t="s">
        <v>62</v>
      </c>
      <c r="AN9" s="165" t="s">
        <v>63</v>
      </c>
      <c r="AO9" s="165" t="s">
        <v>64</v>
      </c>
      <c r="AP9" s="165" t="s">
        <v>65</v>
      </c>
      <c r="AQ9" s="276" t="s">
        <v>66</v>
      </c>
      <c r="AR9" s="165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5" t="s">
        <v>72</v>
      </c>
      <c r="C10" s="165" t="s">
        <v>73</v>
      </c>
      <c r="D10" s="165" t="s">
        <v>74</v>
      </c>
      <c r="E10" s="165" t="s">
        <v>75</v>
      </c>
      <c r="F10" s="165" t="s">
        <v>74</v>
      </c>
      <c r="G10" s="165" t="s">
        <v>75</v>
      </c>
      <c r="H10" s="285"/>
      <c r="I10" s="165" t="s">
        <v>75</v>
      </c>
      <c r="J10" s="165" t="s">
        <v>75</v>
      </c>
      <c r="K10" s="165" t="s">
        <v>75</v>
      </c>
      <c r="L10" s="28" t="s">
        <v>29</v>
      </c>
      <c r="M10" s="288"/>
      <c r="N10" s="28" t="s">
        <v>29</v>
      </c>
      <c r="O10" s="277"/>
      <c r="P10" s="277"/>
      <c r="Q10" s="1">
        <f>'OCT 2'!Q34</f>
        <v>19743324</v>
      </c>
      <c r="R10" s="267"/>
      <c r="S10" s="268"/>
      <c r="T10" s="269"/>
      <c r="U10" s="165" t="s">
        <v>75</v>
      </c>
      <c r="V10" s="165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'OCT 2'!$AG$34</f>
        <v>24142</v>
      </c>
      <c r="AH10" s="259"/>
      <c r="AI10" s="275"/>
      <c r="AJ10" s="165" t="s">
        <v>84</v>
      </c>
      <c r="AK10" s="165" t="s">
        <v>84</v>
      </c>
      <c r="AL10" s="165" t="s">
        <v>84</v>
      </c>
      <c r="AM10" s="165" t="s">
        <v>84</v>
      </c>
      <c r="AN10" s="165" t="s">
        <v>84</v>
      </c>
      <c r="AO10" s="165" t="s">
        <v>84</v>
      </c>
      <c r="AP10" s="1">
        <f>'OCT 2'!AP34</f>
        <v>11303938</v>
      </c>
      <c r="AQ10" s="277"/>
      <c r="AR10" s="162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5</v>
      </c>
      <c r="E11" s="41">
        <f t="shared" ref="E11:E34" si="0">D11/1.42</f>
        <v>3.5211267605633805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120</v>
      </c>
      <c r="P11" s="108">
        <v>112</v>
      </c>
      <c r="Q11" s="108">
        <v>19748444</v>
      </c>
      <c r="R11" s="46">
        <f>IF(ISBLANK(Q11),"-",Q11-Q10)</f>
        <v>5120</v>
      </c>
      <c r="S11" s="47">
        <f>R11*24/1000</f>
        <v>122.88</v>
      </c>
      <c r="T11" s="47">
        <f>R11/1000</f>
        <v>5.12</v>
      </c>
      <c r="U11" s="109">
        <v>4.5999999999999996</v>
      </c>
      <c r="V11" s="109">
        <f t="shared" ref="V11:V34" si="1">U11</f>
        <v>4.5999999999999996</v>
      </c>
      <c r="W11" s="110" t="s">
        <v>129</v>
      </c>
      <c r="X11" s="112">
        <v>0</v>
      </c>
      <c r="Y11" s="112">
        <v>0</v>
      </c>
      <c r="Z11" s="112">
        <v>1156</v>
      </c>
      <c r="AA11" s="112">
        <v>1185</v>
      </c>
      <c r="AB11" s="112">
        <v>1156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25218</v>
      </c>
      <c r="AH11" s="49">
        <f>IF(ISBLANK(AG11),"-",AG11-AG10)</f>
        <v>1076</v>
      </c>
      <c r="AI11" s="50">
        <f>AH11/T11</f>
        <v>210.15625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11304734</v>
      </c>
      <c r="AQ11" s="112">
        <f t="shared" ref="AQ11:AQ34" si="2">AP11-AP10</f>
        <v>796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5</v>
      </c>
      <c r="E12" s="41">
        <f t="shared" si="0"/>
        <v>3.5211267605633805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114</v>
      </c>
      <c r="P12" s="108">
        <v>106</v>
      </c>
      <c r="Q12" s="108">
        <v>19753568</v>
      </c>
      <c r="R12" s="46">
        <f t="shared" ref="R12:R34" si="5">IF(ISBLANK(Q12),"-",Q12-Q11)</f>
        <v>5124</v>
      </c>
      <c r="S12" s="47">
        <f t="shared" ref="S12:S34" si="6">R12*24/1000</f>
        <v>122.976</v>
      </c>
      <c r="T12" s="47">
        <f t="shared" ref="T12:T34" si="7">R12/1000</f>
        <v>5.1239999999999997</v>
      </c>
      <c r="U12" s="109">
        <v>5.7</v>
      </c>
      <c r="V12" s="109">
        <f t="shared" si="1"/>
        <v>5.7</v>
      </c>
      <c r="W12" s="110" t="s">
        <v>129</v>
      </c>
      <c r="X12" s="112">
        <v>0</v>
      </c>
      <c r="Y12" s="112">
        <v>0</v>
      </c>
      <c r="Z12" s="112">
        <v>1156</v>
      </c>
      <c r="AA12" s="112">
        <v>1185</v>
      </c>
      <c r="AB12" s="112">
        <v>1156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26300</v>
      </c>
      <c r="AH12" s="49">
        <f>IF(ISBLANK(AG12),"-",AG12-AG11)</f>
        <v>1082</v>
      </c>
      <c r="AI12" s="50">
        <f t="shared" ref="AI12:AI34" si="8">AH12/T12</f>
        <v>211.16315378610463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11305632</v>
      </c>
      <c r="AQ12" s="112">
        <f t="shared" si="2"/>
        <v>898</v>
      </c>
      <c r="AR12" s="115">
        <v>1.1000000000000001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6</v>
      </c>
      <c r="E13" s="41">
        <f t="shared" si="0"/>
        <v>4.2253521126760569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118</v>
      </c>
      <c r="P13" s="108">
        <v>104</v>
      </c>
      <c r="Q13" s="108">
        <v>19758688</v>
      </c>
      <c r="R13" s="46">
        <f t="shared" si="5"/>
        <v>5120</v>
      </c>
      <c r="S13" s="47">
        <f t="shared" si="6"/>
        <v>122.88</v>
      </c>
      <c r="T13" s="47">
        <f t="shared" si="7"/>
        <v>5.12</v>
      </c>
      <c r="U13" s="109">
        <v>7</v>
      </c>
      <c r="V13" s="109">
        <f t="shared" si="1"/>
        <v>7</v>
      </c>
      <c r="W13" s="110" t="s">
        <v>129</v>
      </c>
      <c r="X13" s="112">
        <v>0</v>
      </c>
      <c r="Y13" s="112">
        <v>0</v>
      </c>
      <c r="Z13" s="112">
        <v>1156</v>
      </c>
      <c r="AA13" s="112">
        <v>1185</v>
      </c>
      <c r="AB13" s="112">
        <v>1156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27374</v>
      </c>
      <c r="AH13" s="49">
        <f>IF(ISBLANK(AG13),"-",AG13-AG12)</f>
        <v>1074</v>
      </c>
      <c r="AI13" s="50">
        <f t="shared" si="8"/>
        <v>209.765625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11306502</v>
      </c>
      <c r="AQ13" s="112">
        <f t="shared" si="2"/>
        <v>870</v>
      </c>
      <c r="AR13" s="51"/>
      <c r="AS13" s="52" t="s">
        <v>113</v>
      </c>
      <c r="AV13" s="39" t="s">
        <v>94</v>
      </c>
      <c r="AW13" s="39" t="s">
        <v>95</v>
      </c>
      <c r="AY13" s="81"/>
    </row>
    <row r="14" spans="2:51" x14ac:dyDescent="0.25">
      <c r="B14" s="40">
        <v>2.125</v>
      </c>
      <c r="C14" s="40">
        <v>0.16666666666666699</v>
      </c>
      <c r="D14" s="107">
        <v>6</v>
      </c>
      <c r="E14" s="41">
        <f t="shared" si="0"/>
        <v>4.2253521126760569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116</v>
      </c>
      <c r="P14" s="108">
        <v>108</v>
      </c>
      <c r="Q14" s="108">
        <v>19762088</v>
      </c>
      <c r="R14" s="46">
        <f t="shared" si="5"/>
        <v>3400</v>
      </c>
      <c r="S14" s="47">
        <f t="shared" si="6"/>
        <v>81.599999999999994</v>
      </c>
      <c r="T14" s="47">
        <f t="shared" si="7"/>
        <v>3.4</v>
      </c>
      <c r="U14" s="109">
        <v>8.5</v>
      </c>
      <c r="V14" s="109">
        <f t="shared" si="1"/>
        <v>8.5</v>
      </c>
      <c r="W14" s="110" t="s">
        <v>129</v>
      </c>
      <c r="X14" s="112">
        <v>0</v>
      </c>
      <c r="Y14" s="112">
        <v>0</v>
      </c>
      <c r="Z14" s="112">
        <v>1156</v>
      </c>
      <c r="AA14" s="112">
        <v>1185</v>
      </c>
      <c r="AB14" s="112">
        <v>1156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28194</v>
      </c>
      <c r="AH14" s="49">
        <f t="shared" ref="AH14:AH34" si="9">IF(ISBLANK(AG14),"-",AG14-AG13)</f>
        <v>820</v>
      </c>
      <c r="AI14" s="50">
        <f t="shared" si="8"/>
        <v>241.1764705882353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11306802</v>
      </c>
      <c r="AQ14" s="112">
        <f t="shared" si="2"/>
        <v>300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165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124</v>
      </c>
      <c r="P15" s="108">
        <v>117</v>
      </c>
      <c r="Q15" s="108">
        <v>19765432</v>
      </c>
      <c r="R15" s="46">
        <f t="shared" si="5"/>
        <v>3344</v>
      </c>
      <c r="S15" s="47">
        <f t="shared" si="6"/>
        <v>80.256</v>
      </c>
      <c r="T15" s="47">
        <f t="shared" si="7"/>
        <v>3.3439999999999999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1116</v>
      </c>
      <c r="AA15" s="112">
        <v>1185</v>
      </c>
      <c r="AB15" s="112">
        <v>1116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29020</v>
      </c>
      <c r="AH15" s="49">
        <f t="shared" si="9"/>
        <v>826</v>
      </c>
      <c r="AI15" s="50">
        <f t="shared" si="8"/>
        <v>247.00956937799043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0.6</v>
      </c>
      <c r="AP15" s="112">
        <v>11306909</v>
      </c>
      <c r="AQ15" s="112">
        <f t="shared" si="2"/>
        <v>107</v>
      </c>
      <c r="AR15" s="51"/>
      <c r="AS15" s="52" t="s">
        <v>113</v>
      </c>
      <c r="AV15" s="39" t="s">
        <v>98</v>
      </c>
      <c r="AW15" s="39" t="s">
        <v>99</v>
      </c>
      <c r="AY15" s="95"/>
    </row>
    <row r="16" spans="2:51" x14ac:dyDescent="0.25">
      <c r="B16" s="40">
        <v>2.2083333333333299</v>
      </c>
      <c r="C16" s="40">
        <v>0.25</v>
      </c>
      <c r="D16" s="107">
        <v>6</v>
      </c>
      <c r="E16" s="41">
        <f t="shared" si="0"/>
        <v>4.2253521126760569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134</v>
      </c>
      <c r="P16" s="108">
        <v>135</v>
      </c>
      <c r="Q16" s="108">
        <v>19770874</v>
      </c>
      <c r="R16" s="46">
        <f t="shared" si="5"/>
        <v>5442</v>
      </c>
      <c r="S16" s="47">
        <f t="shared" si="6"/>
        <v>130.608</v>
      </c>
      <c r="T16" s="47">
        <f t="shared" si="7"/>
        <v>5.4420000000000002</v>
      </c>
      <c r="U16" s="109">
        <v>9.5</v>
      </c>
      <c r="V16" s="109">
        <f t="shared" si="1"/>
        <v>9.5</v>
      </c>
      <c r="W16" s="110" t="s">
        <v>168</v>
      </c>
      <c r="X16" s="112">
        <v>0</v>
      </c>
      <c r="Y16" s="112">
        <v>0</v>
      </c>
      <c r="Z16" s="112">
        <v>1187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30123</v>
      </c>
      <c r="AH16" s="49">
        <f t="shared" si="9"/>
        <v>1103</v>
      </c>
      <c r="AI16" s="50">
        <f t="shared" si="8"/>
        <v>202.68283719220875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11306909</v>
      </c>
      <c r="AQ16" s="112">
        <f t="shared" si="2"/>
        <v>0</v>
      </c>
      <c r="AR16" s="53">
        <v>1.1399999999999999</v>
      </c>
      <c r="AS16" s="52" t="s">
        <v>101</v>
      </c>
      <c r="AV16" s="39" t="s">
        <v>102</v>
      </c>
      <c r="AW16" s="39" t="s">
        <v>103</v>
      </c>
      <c r="AY16" s="95"/>
    </row>
    <row r="17" spans="1:51" x14ac:dyDescent="0.25">
      <c r="B17" s="40">
        <v>2.25</v>
      </c>
      <c r="C17" s="40">
        <v>0.29166666666666702</v>
      </c>
      <c r="D17" s="107">
        <v>6</v>
      </c>
      <c r="E17" s="41">
        <f t="shared" si="0"/>
        <v>4.2253521126760569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134</v>
      </c>
      <c r="P17" s="108">
        <v>138</v>
      </c>
      <c r="Q17" s="108">
        <v>19776801</v>
      </c>
      <c r="R17" s="46">
        <f t="shared" si="5"/>
        <v>5927</v>
      </c>
      <c r="S17" s="47">
        <f t="shared" si="6"/>
        <v>142.24799999999999</v>
      </c>
      <c r="T17" s="47">
        <f t="shared" si="7"/>
        <v>5.9269999999999996</v>
      </c>
      <c r="U17" s="109">
        <v>9.1999999999999993</v>
      </c>
      <c r="V17" s="109">
        <f t="shared" si="1"/>
        <v>9.1999999999999993</v>
      </c>
      <c r="W17" s="110" t="s">
        <v>169</v>
      </c>
      <c r="X17" s="112">
        <v>997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31285</v>
      </c>
      <c r="AH17" s="49">
        <f t="shared" si="9"/>
        <v>1162</v>
      </c>
      <c r="AI17" s="50">
        <f t="shared" si="8"/>
        <v>196.05196558123842</v>
      </c>
      <c r="AJ17" s="96">
        <v>1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11306909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8"/>
    </row>
    <row r="18" spans="1:5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136</v>
      </c>
      <c r="P18" s="108">
        <v>140</v>
      </c>
      <c r="Q18" s="108">
        <v>19782725</v>
      </c>
      <c r="R18" s="46">
        <f t="shared" si="5"/>
        <v>5924</v>
      </c>
      <c r="S18" s="47">
        <f t="shared" si="6"/>
        <v>142.17599999999999</v>
      </c>
      <c r="T18" s="47">
        <f t="shared" si="7"/>
        <v>5.9240000000000004</v>
      </c>
      <c r="U18" s="109">
        <v>8.8000000000000007</v>
      </c>
      <c r="V18" s="109">
        <f t="shared" si="1"/>
        <v>8.8000000000000007</v>
      </c>
      <c r="W18" s="110" t="s">
        <v>169</v>
      </c>
      <c r="X18" s="112">
        <v>997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32450</v>
      </c>
      <c r="AH18" s="49">
        <f t="shared" si="9"/>
        <v>1165</v>
      </c>
      <c r="AI18" s="50">
        <f t="shared" si="8"/>
        <v>196.65766374071572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11306909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6</v>
      </c>
      <c r="E19" s="41">
        <f t="shared" si="0"/>
        <v>4.2253521126760569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135</v>
      </c>
      <c r="P19" s="108">
        <v>142</v>
      </c>
      <c r="Q19" s="108">
        <v>19788666</v>
      </c>
      <c r="R19" s="46">
        <f t="shared" si="5"/>
        <v>5941</v>
      </c>
      <c r="S19" s="47">
        <f t="shared" si="6"/>
        <v>142.584</v>
      </c>
      <c r="T19" s="47">
        <f t="shared" si="7"/>
        <v>5.9409999999999998</v>
      </c>
      <c r="U19" s="109">
        <v>8.4</v>
      </c>
      <c r="V19" s="109">
        <f t="shared" si="1"/>
        <v>8.4</v>
      </c>
      <c r="W19" s="110" t="s">
        <v>169</v>
      </c>
      <c r="X19" s="112">
        <v>1017</v>
      </c>
      <c r="Y19" s="112">
        <v>0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33635</v>
      </c>
      <c r="AH19" s="49">
        <f t="shared" si="9"/>
        <v>1185</v>
      </c>
      <c r="AI19" s="50">
        <f t="shared" si="8"/>
        <v>199.46137013970713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11306909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136</v>
      </c>
      <c r="P20" s="108">
        <v>144</v>
      </c>
      <c r="Q20" s="108">
        <v>19794740</v>
      </c>
      <c r="R20" s="46">
        <f t="shared" si="5"/>
        <v>6074</v>
      </c>
      <c r="S20" s="47">
        <f t="shared" si="6"/>
        <v>145.77600000000001</v>
      </c>
      <c r="T20" s="47">
        <f t="shared" si="7"/>
        <v>6.0739999999999998</v>
      </c>
      <c r="U20" s="109">
        <v>8</v>
      </c>
      <c r="V20" s="109">
        <f t="shared" si="1"/>
        <v>8</v>
      </c>
      <c r="W20" s="110" t="s">
        <v>169</v>
      </c>
      <c r="X20" s="112">
        <v>1017</v>
      </c>
      <c r="Y20" s="112">
        <v>0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34811</v>
      </c>
      <c r="AH20" s="49">
        <f t="shared" si="9"/>
        <v>1176</v>
      </c>
      <c r="AI20" s="50">
        <f t="shared" si="8"/>
        <v>193.61211722094171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11306909</v>
      </c>
      <c r="AQ20" s="112">
        <f t="shared" si="2"/>
        <v>0</v>
      </c>
      <c r="AR20" s="53">
        <v>1.03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5</v>
      </c>
      <c r="E21" s="41">
        <f t="shared" si="0"/>
        <v>3.5211267605633805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134</v>
      </c>
      <c r="P21" s="108">
        <v>142</v>
      </c>
      <c r="Q21" s="108">
        <v>19800671</v>
      </c>
      <c r="R21" s="46">
        <f t="shared" si="5"/>
        <v>5931</v>
      </c>
      <c r="S21" s="47">
        <f t="shared" si="6"/>
        <v>142.34399999999999</v>
      </c>
      <c r="T21" s="47">
        <f t="shared" si="7"/>
        <v>5.931</v>
      </c>
      <c r="U21" s="109">
        <v>7.6</v>
      </c>
      <c r="V21" s="109">
        <f t="shared" si="1"/>
        <v>7.6</v>
      </c>
      <c r="W21" s="110" t="s">
        <v>169</v>
      </c>
      <c r="X21" s="112">
        <v>1017</v>
      </c>
      <c r="Y21" s="112">
        <v>0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36014</v>
      </c>
      <c r="AH21" s="49">
        <f t="shared" si="9"/>
        <v>1203</v>
      </c>
      <c r="AI21" s="50">
        <f t="shared" si="8"/>
        <v>202.83257460799192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11306909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5</v>
      </c>
      <c r="E22" s="41">
        <f t="shared" si="0"/>
        <v>3.5211267605633805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132</v>
      </c>
      <c r="P22" s="108">
        <v>141</v>
      </c>
      <c r="Q22" s="108">
        <v>19806555</v>
      </c>
      <c r="R22" s="46">
        <f t="shared" si="5"/>
        <v>5884</v>
      </c>
      <c r="S22" s="47">
        <f t="shared" si="6"/>
        <v>141.21600000000001</v>
      </c>
      <c r="T22" s="47">
        <f t="shared" si="7"/>
        <v>5.8840000000000003</v>
      </c>
      <c r="U22" s="109">
        <v>6.9</v>
      </c>
      <c r="V22" s="109">
        <f t="shared" si="1"/>
        <v>6.9</v>
      </c>
      <c r="W22" s="110" t="s">
        <v>169</v>
      </c>
      <c r="X22" s="112">
        <v>1047</v>
      </c>
      <c r="Y22" s="112">
        <v>0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37183</v>
      </c>
      <c r="AH22" s="49">
        <f t="shared" si="9"/>
        <v>1169</v>
      </c>
      <c r="AI22" s="50">
        <f t="shared" si="8"/>
        <v>198.67437117607068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11306909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130</v>
      </c>
      <c r="P23" s="108">
        <v>141</v>
      </c>
      <c r="Q23" s="108">
        <v>19812583</v>
      </c>
      <c r="R23" s="46">
        <f t="shared" si="5"/>
        <v>6028</v>
      </c>
      <c r="S23" s="47">
        <f t="shared" si="6"/>
        <v>144.672</v>
      </c>
      <c r="T23" s="47">
        <f t="shared" si="7"/>
        <v>6.0279999999999996</v>
      </c>
      <c r="U23" s="109">
        <v>6.3</v>
      </c>
      <c r="V23" s="109">
        <f t="shared" si="1"/>
        <v>6.3</v>
      </c>
      <c r="W23" s="110" t="s">
        <v>169</v>
      </c>
      <c r="X23" s="112">
        <v>1047</v>
      </c>
      <c r="Y23" s="112">
        <v>0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38413</v>
      </c>
      <c r="AH23" s="49">
        <f t="shared" si="9"/>
        <v>1230</v>
      </c>
      <c r="AI23" s="50">
        <f t="shared" si="8"/>
        <v>204.0477770404778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11306909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134</v>
      </c>
      <c r="P24" s="108">
        <v>135</v>
      </c>
      <c r="Q24" s="108">
        <v>19818437</v>
      </c>
      <c r="R24" s="46">
        <f t="shared" si="5"/>
        <v>5854</v>
      </c>
      <c r="S24" s="47">
        <f t="shared" si="6"/>
        <v>140.49600000000001</v>
      </c>
      <c r="T24" s="47">
        <f t="shared" si="7"/>
        <v>5.8540000000000001</v>
      </c>
      <c r="U24" s="109">
        <v>5.8</v>
      </c>
      <c r="V24" s="109">
        <f t="shared" si="1"/>
        <v>5.8</v>
      </c>
      <c r="W24" s="110" t="s">
        <v>169</v>
      </c>
      <c r="X24" s="112">
        <v>1035</v>
      </c>
      <c r="Y24" s="112">
        <v>0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39583</v>
      </c>
      <c r="AH24" s="49">
        <f>IF(ISBLANK(AG24),"-",AG24-AG23)</f>
        <v>1170</v>
      </c>
      <c r="AI24" s="50">
        <f t="shared" si="8"/>
        <v>199.86334130509053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11306909</v>
      </c>
      <c r="AQ24" s="112">
        <f t="shared" si="2"/>
        <v>0</v>
      </c>
      <c r="AR24" s="53">
        <v>1.0900000000000001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135</v>
      </c>
      <c r="P25" s="108">
        <v>131</v>
      </c>
      <c r="Q25" s="108">
        <v>19824187</v>
      </c>
      <c r="R25" s="46">
        <f t="shared" si="5"/>
        <v>5750</v>
      </c>
      <c r="S25" s="47">
        <f t="shared" si="6"/>
        <v>138</v>
      </c>
      <c r="T25" s="47">
        <f t="shared" si="7"/>
        <v>5.75</v>
      </c>
      <c r="U25" s="109">
        <v>5.6</v>
      </c>
      <c r="V25" s="109">
        <f t="shared" si="1"/>
        <v>5.6</v>
      </c>
      <c r="W25" s="110" t="s">
        <v>169</v>
      </c>
      <c r="X25" s="112">
        <v>1015</v>
      </c>
      <c r="Y25" s="112">
        <v>0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40727</v>
      </c>
      <c r="AH25" s="49">
        <f t="shared" si="9"/>
        <v>1144</v>
      </c>
      <c r="AI25" s="50">
        <f t="shared" si="8"/>
        <v>198.95652173913044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11306909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133</v>
      </c>
      <c r="P26" s="108">
        <v>137</v>
      </c>
      <c r="Q26" s="108">
        <v>19829884</v>
      </c>
      <c r="R26" s="46">
        <f t="shared" si="5"/>
        <v>5697</v>
      </c>
      <c r="S26" s="47">
        <f t="shared" si="6"/>
        <v>136.72800000000001</v>
      </c>
      <c r="T26" s="47">
        <f t="shared" si="7"/>
        <v>5.6970000000000001</v>
      </c>
      <c r="U26" s="109">
        <v>5.3</v>
      </c>
      <c r="V26" s="109">
        <f t="shared" si="1"/>
        <v>5.3</v>
      </c>
      <c r="W26" s="110" t="s">
        <v>169</v>
      </c>
      <c r="X26" s="112">
        <v>1016</v>
      </c>
      <c r="Y26" s="112">
        <v>0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41892</v>
      </c>
      <c r="AH26" s="49">
        <f t="shared" si="9"/>
        <v>1165</v>
      </c>
      <c r="AI26" s="50">
        <f t="shared" si="8"/>
        <v>204.49359311918553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11306909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133</v>
      </c>
      <c r="P27" s="108">
        <v>135</v>
      </c>
      <c r="Q27" s="108">
        <v>19835590</v>
      </c>
      <c r="R27" s="46">
        <f t="shared" si="5"/>
        <v>5706</v>
      </c>
      <c r="S27" s="47">
        <f t="shared" si="6"/>
        <v>136.94399999999999</v>
      </c>
      <c r="T27" s="47">
        <f t="shared" si="7"/>
        <v>5.7060000000000004</v>
      </c>
      <c r="U27" s="109">
        <v>5.0999999999999996</v>
      </c>
      <c r="V27" s="109">
        <f t="shared" si="1"/>
        <v>5.0999999999999996</v>
      </c>
      <c r="W27" s="110" t="s">
        <v>169</v>
      </c>
      <c r="X27" s="112">
        <v>1005</v>
      </c>
      <c r="Y27" s="112">
        <v>0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43056</v>
      </c>
      <c r="AH27" s="49">
        <f t="shared" si="9"/>
        <v>1164</v>
      </c>
      <c r="AI27" s="50">
        <f t="shared" si="8"/>
        <v>203.99579390115667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11306909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134</v>
      </c>
      <c r="P28" s="108">
        <v>133</v>
      </c>
      <c r="Q28" s="108">
        <v>19841266</v>
      </c>
      <c r="R28" s="46">
        <f t="shared" si="5"/>
        <v>5676</v>
      </c>
      <c r="S28" s="47">
        <f t="shared" si="6"/>
        <v>136.22399999999999</v>
      </c>
      <c r="T28" s="47">
        <f t="shared" si="7"/>
        <v>5.6760000000000002</v>
      </c>
      <c r="U28" s="109">
        <v>4.9000000000000004</v>
      </c>
      <c r="V28" s="109">
        <f t="shared" si="1"/>
        <v>4.9000000000000004</v>
      </c>
      <c r="W28" s="110" t="s">
        <v>169</v>
      </c>
      <c r="X28" s="112">
        <v>1005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44225</v>
      </c>
      <c r="AH28" s="49">
        <f t="shared" si="9"/>
        <v>1169</v>
      </c>
      <c r="AI28" s="50">
        <f t="shared" si="8"/>
        <v>205.95489781536293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11306909</v>
      </c>
      <c r="AQ28" s="112">
        <f t="shared" si="2"/>
        <v>0</v>
      </c>
      <c r="AR28" s="53">
        <v>1.1499999999999999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132</v>
      </c>
      <c r="P29" s="108">
        <v>136</v>
      </c>
      <c r="Q29" s="108">
        <v>19847022</v>
      </c>
      <c r="R29" s="46">
        <f t="shared" si="5"/>
        <v>5756</v>
      </c>
      <c r="S29" s="47">
        <f t="shared" si="6"/>
        <v>138.14400000000001</v>
      </c>
      <c r="T29" s="47">
        <f t="shared" si="7"/>
        <v>5.7560000000000002</v>
      </c>
      <c r="U29" s="109">
        <v>4.5999999999999996</v>
      </c>
      <c r="V29" s="109">
        <f t="shared" si="1"/>
        <v>4.5999999999999996</v>
      </c>
      <c r="W29" s="110" t="s">
        <v>169</v>
      </c>
      <c r="X29" s="112">
        <v>1005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45387</v>
      </c>
      <c r="AH29" s="49">
        <f t="shared" si="9"/>
        <v>1162</v>
      </c>
      <c r="AI29" s="50">
        <f t="shared" si="8"/>
        <v>201.87630298818624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11306909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5</v>
      </c>
      <c r="E30" s="41">
        <f t="shared" si="0"/>
        <v>3.5211267605633805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132</v>
      </c>
      <c r="P30" s="108">
        <v>132</v>
      </c>
      <c r="Q30" s="108">
        <v>19852752</v>
      </c>
      <c r="R30" s="46">
        <f t="shared" si="5"/>
        <v>5730</v>
      </c>
      <c r="S30" s="47">
        <f t="shared" si="6"/>
        <v>137.52000000000001</v>
      </c>
      <c r="T30" s="47">
        <f t="shared" si="7"/>
        <v>5.73</v>
      </c>
      <c r="U30" s="109">
        <v>4.4000000000000004</v>
      </c>
      <c r="V30" s="109">
        <f t="shared" si="1"/>
        <v>4.4000000000000004</v>
      </c>
      <c r="W30" s="110" t="s">
        <v>169</v>
      </c>
      <c r="X30" s="112">
        <v>1005</v>
      </c>
      <c r="Y30" s="112">
        <v>0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46544</v>
      </c>
      <c r="AH30" s="49">
        <f t="shared" si="9"/>
        <v>1157</v>
      </c>
      <c r="AI30" s="50">
        <f t="shared" si="8"/>
        <v>201.91972076788829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11306909</v>
      </c>
      <c r="AQ30" s="112">
        <f t="shared" si="2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129</v>
      </c>
      <c r="P31" s="108">
        <v>129</v>
      </c>
      <c r="Q31" s="108">
        <v>19858317</v>
      </c>
      <c r="R31" s="46">
        <f t="shared" si="5"/>
        <v>5565</v>
      </c>
      <c r="S31" s="47">
        <f t="shared" si="6"/>
        <v>133.56</v>
      </c>
      <c r="T31" s="47">
        <f t="shared" si="7"/>
        <v>5.5650000000000004</v>
      </c>
      <c r="U31" s="109">
        <v>4.0999999999999996</v>
      </c>
      <c r="V31" s="109">
        <f t="shared" si="1"/>
        <v>4.0999999999999996</v>
      </c>
      <c r="W31" s="110" t="s">
        <v>169</v>
      </c>
      <c r="X31" s="112">
        <v>1025</v>
      </c>
      <c r="Y31" s="112">
        <v>0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47704</v>
      </c>
      <c r="AH31" s="49">
        <f t="shared" si="9"/>
        <v>1160</v>
      </c>
      <c r="AI31" s="50">
        <f t="shared" si="8"/>
        <v>208.44564240790655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11306909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124</v>
      </c>
      <c r="P32" s="108">
        <v>128</v>
      </c>
      <c r="Q32" s="108">
        <v>19863853</v>
      </c>
      <c r="R32" s="46">
        <f t="shared" si="5"/>
        <v>5536</v>
      </c>
      <c r="S32" s="47">
        <f t="shared" si="6"/>
        <v>132.864</v>
      </c>
      <c r="T32" s="47">
        <f t="shared" si="7"/>
        <v>5.5359999999999996</v>
      </c>
      <c r="U32" s="109">
        <v>3.8</v>
      </c>
      <c r="V32" s="109">
        <f t="shared" si="1"/>
        <v>3.8</v>
      </c>
      <c r="W32" s="110" t="s">
        <v>169</v>
      </c>
      <c r="X32" s="112">
        <v>1025</v>
      </c>
      <c r="Y32" s="112">
        <v>0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48859</v>
      </c>
      <c r="AH32" s="49">
        <f t="shared" si="9"/>
        <v>1155</v>
      </c>
      <c r="AI32" s="50">
        <f t="shared" si="8"/>
        <v>208.63439306358384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11306909</v>
      </c>
      <c r="AQ32" s="112">
        <f t="shared" si="2"/>
        <v>0</v>
      </c>
      <c r="AR32" s="53">
        <v>1.08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127</v>
      </c>
      <c r="P33" s="108">
        <v>122</v>
      </c>
      <c r="Q33" s="108">
        <v>19869043</v>
      </c>
      <c r="R33" s="46">
        <f t="shared" si="5"/>
        <v>5190</v>
      </c>
      <c r="S33" s="47">
        <f t="shared" si="6"/>
        <v>124.56</v>
      </c>
      <c r="T33" s="47">
        <f t="shared" si="7"/>
        <v>5.19</v>
      </c>
      <c r="U33" s="109">
        <v>3.9</v>
      </c>
      <c r="V33" s="109">
        <f t="shared" si="1"/>
        <v>3.9</v>
      </c>
      <c r="W33" s="110" t="s">
        <v>129</v>
      </c>
      <c r="X33" s="112">
        <v>0</v>
      </c>
      <c r="Y33" s="112">
        <v>0</v>
      </c>
      <c r="Z33" s="112">
        <v>1187</v>
      </c>
      <c r="AA33" s="112">
        <v>1185</v>
      </c>
      <c r="AB33" s="112">
        <v>1187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49943</v>
      </c>
      <c r="AH33" s="49">
        <f t="shared" si="9"/>
        <v>1084</v>
      </c>
      <c r="AI33" s="50">
        <f t="shared" si="8"/>
        <v>208.86319845857417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0.35</v>
      </c>
      <c r="AP33" s="112">
        <v>11307050</v>
      </c>
      <c r="AQ33" s="112">
        <f t="shared" si="2"/>
        <v>141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136</v>
      </c>
      <c r="P34" s="108">
        <v>119</v>
      </c>
      <c r="Q34" s="108">
        <v>19874130</v>
      </c>
      <c r="R34" s="46">
        <f t="shared" si="5"/>
        <v>5087</v>
      </c>
      <c r="S34" s="47">
        <f t="shared" si="6"/>
        <v>122.08799999999999</v>
      </c>
      <c r="T34" s="47">
        <f t="shared" si="7"/>
        <v>5.0869999999999997</v>
      </c>
      <c r="U34" s="109">
        <v>4.0999999999999996</v>
      </c>
      <c r="V34" s="109">
        <f t="shared" si="1"/>
        <v>4.0999999999999996</v>
      </c>
      <c r="W34" s="110" t="s">
        <v>129</v>
      </c>
      <c r="X34" s="112">
        <v>0</v>
      </c>
      <c r="Y34" s="112">
        <v>0</v>
      </c>
      <c r="Z34" s="112">
        <v>1187</v>
      </c>
      <c r="AA34" s="112">
        <v>1185</v>
      </c>
      <c r="AB34" s="112">
        <v>1187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51012</v>
      </c>
      <c r="AH34" s="49">
        <f t="shared" si="9"/>
        <v>1069</v>
      </c>
      <c r="AI34" s="50">
        <f t="shared" si="8"/>
        <v>210.14350304698252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0.35</v>
      </c>
      <c r="AP34" s="112">
        <v>11307325</v>
      </c>
      <c r="AQ34" s="112">
        <f t="shared" si="2"/>
        <v>275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130806</v>
      </c>
      <c r="S35" s="65">
        <f>AVERAGE(S11:S34)</f>
        <v>130.80600000000001</v>
      </c>
      <c r="T35" s="65">
        <f>SUM(T11:T34)</f>
        <v>130.80600000000001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26870</v>
      </c>
      <c r="AH35" s="67">
        <f>SUM(AH11:AH34)</f>
        <v>26870</v>
      </c>
      <c r="AI35" s="68">
        <f>$AH$35/$T35</f>
        <v>205.41871167989234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3387</v>
      </c>
      <c r="AQ35" s="71">
        <f>SUM(AQ11:AQ34)</f>
        <v>3387</v>
      </c>
      <c r="AR35" s="72">
        <f>AVERAGE(AR11:AR34)</f>
        <v>1.0983333333333334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2:51" x14ac:dyDescent="0.25">
      <c r="B42" s="148" t="s">
        <v>133</v>
      </c>
      <c r="C42" s="121"/>
      <c r="D42" s="122"/>
      <c r="E42" s="121"/>
      <c r="F42" s="121"/>
      <c r="G42" s="121"/>
      <c r="H42" s="121"/>
      <c r="I42" s="121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24"/>
      <c r="V42" s="79"/>
      <c r="W42" s="99"/>
      <c r="X42" s="99"/>
      <c r="Y42" s="99"/>
      <c r="Z42" s="80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2:51" x14ac:dyDescent="0.25">
      <c r="B43" s="146" t="s">
        <v>134</v>
      </c>
      <c r="C43" s="121"/>
      <c r="D43" s="122"/>
      <c r="E43" s="121"/>
      <c r="F43" s="121"/>
      <c r="G43" s="121"/>
      <c r="H43" s="121"/>
      <c r="I43" s="121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4"/>
      <c r="U43" s="124"/>
      <c r="V43" s="79"/>
      <c r="W43" s="99"/>
      <c r="X43" s="99"/>
      <c r="Y43" s="99"/>
      <c r="Z43" s="80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2:51" x14ac:dyDescent="0.25">
      <c r="B44" s="82" t="s">
        <v>160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8"/>
      <c r="D45" s="129"/>
      <c r="E45" s="128"/>
      <c r="F45" s="128"/>
      <c r="G45" s="128"/>
      <c r="H45" s="128"/>
      <c r="I45" s="128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4" t="s">
        <v>170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140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171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140"/>
      <c r="D49" s="125"/>
      <c r="E49" s="140"/>
      <c r="F49" s="140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140"/>
      <c r="D50" s="125"/>
      <c r="E50" s="140"/>
      <c r="F50" s="140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143</v>
      </c>
      <c r="C51" s="140"/>
      <c r="D51" s="125"/>
      <c r="E51" s="140"/>
      <c r="F51" s="140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A52" s="99"/>
      <c r="B52" s="146" t="s">
        <v>144</v>
      </c>
      <c r="C52" s="145"/>
      <c r="D52" s="114"/>
      <c r="E52" s="145"/>
      <c r="F52" s="145"/>
      <c r="G52" s="102"/>
      <c r="H52" s="102"/>
      <c r="I52" s="102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17"/>
      <c r="U52" s="119"/>
      <c r="V52" s="79"/>
      <c r="AS52" s="95"/>
      <c r="AT52" s="95"/>
      <c r="AU52" s="95"/>
      <c r="AV52" s="95"/>
      <c r="AW52" s="95"/>
      <c r="AX52" s="95"/>
      <c r="AY52" s="95"/>
    </row>
    <row r="53" spans="1:51" x14ac:dyDescent="0.25">
      <c r="A53" s="99"/>
      <c r="B53" s="144" t="s">
        <v>172</v>
      </c>
      <c r="C53" s="145"/>
      <c r="D53" s="114"/>
      <c r="E53" s="145"/>
      <c r="F53" s="145"/>
      <c r="G53" s="102"/>
      <c r="H53" s="102"/>
      <c r="I53" s="102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17"/>
      <c r="U53" s="119"/>
      <c r="V53" s="79"/>
      <c r="AS53" s="95"/>
      <c r="AT53" s="95"/>
      <c r="AU53" s="95"/>
      <c r="AV53" s="95"/>
      <c r="AW53" s="95"/>
      <c r="AX53" s="95"/>
      <c r="AY53" s="95"/>
    </row>
    <row r="54" spans="1:51" x14ac:dyDescent="0.25">
      <c r="A54" s="99"/>
      <c r="B54" s="146" t="s">
        <v>146</v>
      </c>
      <c r="C54" s="145"/>
      <c r="D54" s="114"/>
      <c r="E54" s="145"/>
      <c r="F54" s="145"/>
      <c r="G54" s="102"/>
      <c r="H54" s="102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 t="s">
        <v>147</v>
      </c>
      <c r="C55" s="145"/>
      <c r="D55" s="114"/>
      <c r="E55" s="145"/>
      <c r="F55" s="145"/>
      <c r="G55" s="102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146"/>
      <c r="C56" s="145"/>
      <c r="D56" s="114"/>
      <c r="E56" s="145"/>
      <c r="F56" s="145"/>
      <c r="G56" s="102"/>
      <c r="H56" s="102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146"/>
      <c r="C57" s="145"/>
      <c r="D57" s="114"/>
      <c r="E57" s="145"/>
      <c r="F57" s="145"/>
      <c r="G57" s="102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146"/>
      <c r="C58" s="145"/>
      <c r="D58" s="114"/>
      <c r="E58" s="145"/>
      <c r="F58" s="145"/>
      <c r="G58" s="102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46"/>
      <c r="C59" s="145"/>
      <c r="D59" s="114"/>
      <c r="E59" s="145"/>
      <c r="F59" s="145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46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5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5"/>
      <c r="U66" s="7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97"/>
      <c r="Q75" s="97"/>
      <c r="R75" s="97"/>
      <c r="S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Q77" s="97"/>
      <c r="R77" s="97"/>
      <c r="S77" s="97"/>
      <c r="T77" s="97"/>
      <c r="U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T78" s="97"/>
      <c r="U78" s="97"/>
      <c r="AS78" s="95"/>
      <c r="AT78" s="95"/>
      <c r="AU78" s="95"/>
      <c r="AV78" s="95"/>
      <c r="AW78" s="95"/>
      <c r="AX78" s="95"/>
      <c r="AY78" s="95"/>
    </row>
    <row r="90" spans="45:51" x14ac:dyDescent="0.25">
      <c r="AS90" s="95"/>
      <c r="AT90" s="95"/>
      <c r="AU90" s="95"/>
      <c r="AV90" s="95"/>
      <c r="AW90" s="95"/>
      <c r="AX90" s="95"/>
      <c r="AY90" s="95"/>
    </row>
  </sheetData>
  <protectedRanges>
    <protectedRange sqref="S52:T66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2:Z51" name="Range2_2_1_10_1_1_1_2"/>
    <protectedRange sqref="N52:R66" name="Range2_12_1_6_1_1"/>
    <protectedRange sqref="L52:M66" name="Range2_2_12_1_7_1_1"/>
    <protectedRange sqref="AS11:AS15" name="Range1_4_1_1_1_1"/>
    <protectedRange sqref="J11:J15 J26:J34" name="Range1_1_2_1_10_1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2:K66" name="Range2_2_12_1_4_1_1_1_1_1_1_1_1_1_1_1_1_1_1_1"/>
    <protectedRange sqref="I52:I66" name="Range2_2_12_1_7_1_1_2_2_1_2"/>
    <protectedRange sqref="F52:H66" name="Range2_2_12_1_3_1_2_1_1_1_1_2_1_1_1_1_1_1_1_1_1_1_1"/>
    <protectedRange sqref="E52:E66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7:U47 F48:G51" name="Range2_12_5_1_1_1_2_2_1_1_1_1_1_1_1_1_1_1_1_2_1_1_1_2_1_1_1_1_1_1_1_1_1_1_1_1_1_1_1_1_2_1_1_1_1_1_1_1_1_1_2_1_1_3_1_1_1_3_1_1_1_1_1_1_1_1_1_1_1_1_1_1_1_1_1_1_1_1_1_1_2_1_1_1_1_1_1_1_1_1_1_1_2_2_1_2_1_1_1_1_1_1_1_1_1_1_1_1_1"/>
    <protectedRange sqref="S42:T46" name="Range2_12_5_1_1_2_1_1_1_2_1_1_1_1_1_1_1_1_1_1_1_1_1"/>
    <protectedRange sqref="N42:R46" name="Range2_12_1_6_1_1_2_1_1_1_2_1_1_1_1_1_1_1_1_1_1_1_1_1"/>
    <protectedRange sqref="L42:M46" name="Range2_2_12_1_7_1_1_3_1_1_1_2_1_1_1_1_1_1_1_1_1_1_1_1_1"/>
    <protectedRange sqref="J42:K46" name="Range2_2_12_1_4_1_1_1_1_1_1_1_1_1_1_1_1_1_1_1_2_1_1_1_2_1_1_1_1_1_1_1_1_1_1_1_1_1"/>
    <protectedRange sqref="I42:I44 I46" name="Range2_2_12_1_7_1_1_2_2_1_2_2_1_1_1_2_1_1_1_1_1_1_1_1_1_1_1_1_1"/>
    <protectedRange sqref="G42:H44 G46:H46" name="Range2_2_12_1_3_1_2_1_1_1_1_2_1_1_1_1_1_1_1_1_1_1_1_2_1_1_1_2_1_1_1_1_1_1_1_1_1_1_1_1_1"/>
    <protectedRange sqref="F42:F44 F46" name="Range2_2_12_1_3_1_2_1_1_1_1_2_1_1_1_1_1_1_1_1_1_1_1_2_2_1_1_2_1_1_1_1_1_1_1_1_1_1_1_1_1"/>
    <protectedRange sqref="E42:E44 E46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AG10" name="Range1_16_3_1_1_1_1_1_3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542" priority="25" operator="containsText" text="N/A">
      <formula>NOT(ISERROR(SEARCH("N/A",X11)))</formula>
    </cfRule>
    <cfRule type="cellIs" dxfId="541" priority="39" operator="equal">
      <formula>0</formula>
    </cfRule>
  </conditionalFormatting>
  <conditionalFormatting sqref="AC11:AE34 X11:Y34 AA11:AA34">
    <cfRule type="cellIs" dxfId="540" priority="38" operator="greaterThanOrEqual">
      <formula>1185</formula>
    </cfRule>
  </conditionalFormatting>
  <conditionalFormatting sqref="AC11:AE34 X11:Y34 AA11:AA34">
    <cfRule type="cellIs" dxfId="539" priority="37" operator="between">
      <formula>0.1</formula>
      <formula>1184</formula>
    </cfRule>
  </conditionalFormatting>
  <conditionalFormatting sqref="X8">
    <cfRule type="cellIs" dxfId="538" priority="36" operator="equal">
      <formula>0</formula>
    </cfRule>
  </conditionalFormatting>
  <conditionalFormatting sqref="X8">
    <cfRule type="cellIs" dxfId="537" priority="35" operator="greaterThan">
      <formula>1179</formula>
    </cfRule>
  </conditionalFormatting>
  <conditionalFormatting sqref="X8">
    <cfRule type="cellIs" dxfId="536" priority="34" operator="greaterThan">
      <formula>99</formula>
    </cfRule>
  </conditionalFormatting>
  <conditionalFormatting sqref="X8">
    <cfRule type="cellIs" dxfId="535" priority="33" operator="greaterThan">
      <formula>0.99</formula>
    </cfRule>
  </conditionalFormatting>
  <conditionalFormatting sqref="AB8">
    <cfRule type="cellIs" dxfId="534" priority="32" operator="equal">
      <formula>0</formula>
    </cfRule>
  </conditionalFormatting>
  <conditionalFormatting sqref="AB8">
    <cfRule type="cellIs" dxfId="533" priority="31" operator="greaterThan">
      <formula>1179</formula>
    </cfRule>
  </conditionalFormatting>
  <conditionalFormatting sqref="AB8">
    <cfRule type="cellIs" dxfId="532" priority="30" operator="greaterThan">
      <formula>99</formula>
    </cfRule>
  </conditionalFormatting>
  <conditionalFormatting sqref="AB8">
    <cfRule type="cellIs" dxfId="531" priority="29" operator="greaterThan">
      <formula>0.99</formula>
    </cfRule>
  </conditionalFormatting>
  <conditionalFormatting sqref="AI11:AI34">
    <cfRule type="cellIs" dxfId="530" priority="28" operator="greaterThan">
      <formula>$AI$8</formula>
    </cfRule>
  </conditionalFormatting>
  <conditionalFormatting sqref="AH11:AH34">
    <cfRule type="cellIs" dxfId="529" priority="26" operator="greaterThan">
      <formula>$AH$8</formula>
    </cfRule>
    <cfRule type="cellIs" dxfId="528" priority="27" operator="greaterThan">
      <formula>$AH$8</formula>
    </cfRule>
  </conditionalFormatting>
  <conditionalFormatting sqref="AB11:AB34">
    <cfRule type="containsText" dxfId="527" priority="21" operator="containsText" text="N/A">
      <formula>NOT(ISERROR(SEARCH("N/A",AB11)))</formula>
    </cfRule>
    <cfRule type="cellIs" dxfId="526" priority="24" operator="equal">
      <formula>0</formula>
    </cfRule>
  </conditionalFormatting>
  <conditionalFormatting sqref="AB11:AB34">
    <cfRule type="cellIs" dxfId="525" priority="23" operator="greaterThanOrEqual">
      <formula>1185</formula>
    </cfRule>
  </conditionalFormatting>
  <conditionalFormatting sqref="AB11:AB34">
    <cfRule type="cellIs" dxfId="524" priority="22" operator="between">
      <formula>0.1</formula>
      <formula>1184</formula>
    </cfRule>
  </conditionalFormatting>
  <conditionalFormatting sqref="AN11:AO11 AO12:AO34 AN12:AN35">
    <cfRule type="cellIs" dxfId="523" priority="20" operator="equal">
      <formula>0</formula>
    </cfRule>
  </conditionalFormatting>
  <conditionalFormatting sqref="AN11:AO11 AO12:AO34 AN12:AN35">
    <cfRule type="cellIs" dxfId="522" priority="19" operator="greaterThan">
      <formula>1179</formula>
    </cfRule>
  </conditionalFormatting>
  <conditionalFormatting sqref="AN11:AO11 AO12:AO34 AN12:AN35">
    <cfRule type="cellIs" dxfId="521" priority="18" operator="greaterThan">
      <formula>99</formula>
    </cfRule>
  </conditionalFormatting>
  <conditionalFormatting sqref="AN11:AO11 AO12:AO34 AN12:AN35">
    <cfRule type="cellIs" dxfId="520" priority="17" operator="greaterThan">
      <formula>0.99</formula>
    </cfRule>
  </conditionalFormatting>
  <conditionalFormatting sqref="AQ11:AQ34">
    <cfRule type="cellIs" dxfId="519" priority="16" operator="equal">
      <formula>0</formula>
    </cfRule>
  </conditionalFormatting>
  <conditionalFormatting sqref="AQ11:AQ34">
    <cfRule type="cellIs" dxfId="518" priority="15" operator="greaterThan">
      <formula>1179</formula>
    </cfRule>
  </conditionalFormatting>
  <conditionalFormatting sqref="AQ11:AQ34">
    <cfRule type="cellIs" dxfId="517" priority="14" operator="greaterThan">
      <formula>99</formula>
    </cfRule>
  </conditionalFormatting>
  <conditionalFormatting sqref="AQ11:AQ34">
    <cfRule type="cellIs" dxfId="516" priority="13" operator="greaterThan">
      <formula>0.99</formula>
    </cfRule>
  </conditionalFormatting>
  <conditionalFormatting sqref="Z11:Z34">
    <cfRule type="containsText" dxfId="515" priority="9" operator="containsText" text="N/A">
      <formula>NOT(ISERROR(SEARCH("N/A",Z11)))</formula>
    </cfRule>
    <cfRule type="cellIs" dxfId="514" priority="12" operator="equal">
      <formula>0</formula>
    </cfRule>
  </conditionalFormatting>
  <conditionalFormatting sqref="Z11:Z34">
    <cfRule type="cellIs" dxfId="513" priority="11" operator="greaterThanOrEqual">
      <formula>1185</formula>
    </cfRule>
  </conditionalFormatting>
  <conditionalFormatting sqref="Z11:Z34">
    <cfRule type="cellIs" dxfId="512" priority="10" operator="between">
      <formula>0.1</formula>
      <formula>1184</formula>
    </cfRule>
  </conditionalFormatting>
  <conditionalFormatting sqref="AJ11:AN35">
    <cfRule type="cellIs" dxfId="511" priority="8" operator="equal">
      <formula>0</formula>
    </cfRule>
  </conditionalFormatting>
  <conditionalFormatting sqref="AJ11:AN35">
    <cfRule type="cellIs" dxfId="510" priority="7" operator="greaterThan">
      <formula>1179</formula>
    </cfRule>
  </conditionalFormatting>
  <conditionalFormatting sqref="AJ11:AN35">
    <cfRule type="cellIs" dxfId="509" priority="6" operator="greaterThan">
      <formula>99</formula>
    </cfRule>
  </conditionalFormatting>
  <conditionalFormatting sqref="AJ11:AN35">
    <cfRule type="cellIs" dxfId="508" priority="5" operator="greaterThan">
      <formula>0.99</formula>
    </cfRule>
  </conditionalFormatting>
  <conditionalFormatting sqref="AP11:AP34">
    <cfRule type="cellIs" dxfId="507" priority="4" operator="equal">
      <formula>0</formula>
    </cfRule>
  </conditionalFormatting>
  <conditionalFormatting sqref="AP11:AP34">
    <cfRule type="cellIs" dxfId="506" priority="3" operator="greaterThan">
      <formula>1179</formula>
    </cfRule>
  </conditionalFormatting>
  <conditionalFormatting sqref="AP11:AP34">
    <cfRule type="cellIs" dxfId="505" priority="2" operator="greaterThan">
      <formula>99</formula>
    </cfRule>
  </conditionalFormatting>
  <conditionalFormatting sqref="AP11:AP34">
    <cfRule type="cellIs" dxfId="504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2"/>
  <sheetViews>
    <sheetView topLeftCell="A37" zoomScale="90" zoomScaleNormal="90" workbookViewId="0">
      <selection activeCell="B53" sqref="B53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125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165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125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53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50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50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42673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26651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54" t="s">
        <v>51</v>
      </c>
      <c r="V9" s="254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52" t="s">
        <v>55</v>
      </c>
      <c r="AG9" s="252" t="s">
        <v>56</v>
      </c>
      <c r="AH9" s="259" t="s">
        <v>57</v>
      </c>
      <c r="AI9" s="274" t="s">
        <v>58</v>
      </c>
      <c r="AJ9" s="254" t="s">
        <v>59</v>
      </c>
      <c r="AK9" s="254" t="s">
        <v>60</v>
      </c>
      <c r="AL9" s="254" t="s">
        <v>61</v>
      </c>
      <c r="AM9" s="254" t="s">
        <v>62</v>
      </c>
      <c r="AN9" s="254" t="s">
        <v>63</v>
      </c>
      <c r="AO9" s="254" t="s">
        <v>64</v>
      </c>
      <c r="AP9" s="254" t="s">
        <v>65</v>
      </c>
      <c r="AQ9" s="276" t="s">
        <v>66</v>
      </c>
      <c r="AR9" s="254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54" t="s">
        <v>72</v>
      </c>
      <c r="C10" s="254" t="s">
        <v>73</v>
      </c>
      <c r="D10" s="254" t="s">
        <v>74</v>
      </c>
      <c r="E10" s="254" t="s">
        <v>75</v>
      </c>
      <c r="F10" s="254" t="s">
        <v>74</v>
      </c>
      <c r="G10" s="254" t="s">
        <v>75</v>
      </c>
      <c r="H10" s="285"/>
      <c r="I10" s="254" t="s">
        <v>75</v>
      </c>
      <c r="J10" s="254" t="s">
        <v>75</v>
      </c>
      <c r="K10" s="254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29'!Q34</f>
        <v>23307322</v>
      </c>
      <c r="R10" s="267"/>
      <c r="S10" s="268"/>
      <c r="T10" s="269"/>
      <c r="U10" s="254" t="s">
        <v>75</v>
      </c>
      <c r="V10" s="254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52"/>
      <c r="AG10" s="116">
        <f>'OCT 29'!AG34</f>
        <v>739349</v>
      </c>
      <c r="AH10" s="259"/>
      <c r="AI10" s="275"/>
      <c r="AJ10" s="254" t="s">
        <v>84</v>
      </c>
      <c r="AK10" s="254" t="s">
        <v>84</v>
      </c>
      <c r="AL10" s="254" t="s">
        <v>84</v>
      </c>
      <c r="AM10" s="254" t="s">
        <v>84</v>
      </c>
      <c r="AN10" s="254" t="s">
        <v>84</v>
      </c>
      <c r="AO10" s="254" t="s">
        <v>84</v>
      </c>
      <c r="AP10" s="116">
        <f>'OCT 29'!AP34</f>
        <v>11408806</v>
      </c>
      <c r="AQ10" s="277"/>
      <c r="AR10" s="251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5</v>
      </c>
      <c r="E11" s="41">
        <f t="shared" ref="E11:E34" si="0">D11/1.42</f>
        <v>3.5211267605633805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129</v>
      </c>
      <c r="P11" s="108">
        <v>116</v>
      </c>
      <c r="Q11" s="108">
        <v>23312558</v>
      </c>
      <c r="R11" s="46">
        <f>IF(ISBLANK(Q11),"-",Q11-Q10)</f>
        <v>5236</v>
      </c>
      <c r="S11" s="47">
        <f>R11*24/1000</f>
        <v>125.664</v>
      </c>
      <c r="T11" s="47">
        <f>R11/1000</f>
        <v>5.2359999999999998</v>
      </c>
      <c r="U11" s="109">
        <v>4.2</v>
      </c>
      <c r="V11" s="109">
        <f>U11</f>
        <v>4.2</v>
      </c>
      <c r="W11" s="110" t="s">
        <v>129</v>
      </c>
      <c r="X11" s="112">
        <v>0</v>
      </c>
      <c r="Y11" s="112">
        <v>0</v>
      </c>
      <c r="Z11" s="112">
        <v>1167</v>
      </c>
      <c r="AA11" s="112">
        <v>1185</v>
      </c>
      <c r="AB11" s="112">
        <v>1167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740344</v>
      </c>
      <c r="AH11" s="49">
        <f>IF(ISBLANK(AG11),"-",AG11-AG10)</f>
        <v>995</v>
      </c>
      <c r="AI11" s="50">
        <f t="shared" ref="AI11:AI34" si="1">AH11/T11</f>
        <v>190.03055767761651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11409365</v>
      </c>
      <c r="AQ11" s="112">
        <f t="shared" ref="AQ11:AQ34" si="2">AP11-AP10</f>
        <v>559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132</v>
      </c>
      <c r="P12" s="108">
        <v>114</v>
      </c>
      <c r="Q12" s="108">
        <v>23317125</v>
      </c>
      <c r="R12" s="46">
        <f t="shared" ref="R12:R34" si="5">IF(ISBLANK(Q12),"-",Q12-Q11)</f>
        <v>4567</v>
      </c>
      <c r="S12" s="47">
        <f t="shared" ref="S12:S34" si="6">R12*24/1000</f>
        <v>109.608</v>
      </c>
      <c r="T12" s="47">
        <f t="shared" ref="T12:T34" si="7">R12/1000</f>
        <v>4.5670000000000002</v>
      </c>
      <c r="U12" s="109">
        <v>5</v>
      </c>
      <c r="V12" s="109">
        <f t="shared" ref="V12:V34" si="8">U12</f>
        <v>5</v>
      </c>
      <c r="W12" s="110" t="s">
        <v>129</v>
      </c>
      <c r="X12" s="112">
        <v>0</v>
      </c>
      <c r="Y12" s="112">
        <v>0</v>
      </c>
      <c r="Z12" s="112">
        <v>1147</v>
      </c>
      <c r="AA12" s="112">
        <v>1185</v>
      </c>
      <c r="AB12" s="112">
        <v>1147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741327</v>
      </c>
      <c r="AH12" s="49">
        <f>IF(ISBLANK(AG12),"-",AG12-AG11)</f>
        <v>983</v>
      </c>
      <c r="AI12" s="50">
        <f t="shared" si="1"/>
        <v>215.23976352091088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11410010</v>
      </c>
      <c r="AQ12" s="112">
        <f t="shared" si="2"/>
        <v>645</v>
      </c>
      <c r="AR12" s="115">
        <v>1.1599999999999999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5</v>
      </c>
      <c r="E13" s="41">
        <f t="shared" si="0"/>
        <v>3.5211267605633805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141</v>
      </c>
      <c r="P13" s="108">
        <v>109</v>
      </c>
      <c r="Q13" s="108">
        <v>23321694</v>
      </c>
      <c r="R13" s="46">
        <f>IF(ISBLANK(Q13),"-",Q13-Q12)</f>
        <v>4569</v>
      </c>
      <c r="S13" s="47">
        <f t="shared" si="6"/>
        <v>109.65600000000001</v>
      </c>
      <c r="T13" s="47">
        <f t="shared" si="7"/>
        <v>4.569</v>
      </c>
      <c r="U13" s="109">
        <v>6</v>
      </c>
      <c r="V13" s="109">
        <f t="shared" si="8"/>
        <v>6</v>
      </c>
      <c r="W13" s="110" t="s">
        <v>129</v>
      </c>
      <c r="X13" s="112">
        <v>0</v>
      </c>
      <c r="Y13" s="112">
        <v>0</v>
      </c>
      <c r="Z13" s="112">
        <v>1123</v>
      </c>
      <c r="AA13" s="112">
        <v>1185</v>
      </c>
      <c r="AB13" s="112">
        <v>1125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742311</v>
      </c>
      <c r="AH13" s="49">
        <f>IF(ISBLANK(AG13),"-",AG13-AG12)</f>
        <v>984</v>
      </c>
      <c r="AI13" s="50">
        <f t="shared" si="1"/>
        <v>215.3644123440578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11410760</v>
      </c>
      <c r="AQ13" s="112">
        <f>AP13-AP12</f>
        <v>750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5</v>
      </c>
      <c r="E14" s="41">
        <f t="shared" si="0"/>
        <v>3.5211267605633805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129</v>
      </c>
      <c r="P14" s="108">
        <v>108</v>
      </c>
      <c r="Q14" s="108">
        <v>23325814</v>
      </c>
      <c r="R14" s="46">
        <f t="shared" si="5"/>
        <v>4120</v>
      </c>
      <c r="S14" s="47">
        <f t="shared" si="6"/>
        <v>98.88</v>
      </c>
      <c r="T14" s="47">
        <f t="shared" si="7"/>
        <v>4.12</v>
      </c>
      <c r="U14" s="109">
        <v>7.9</v>
      </c>
      <c r="V14" s="109">
        <f t="shared" si="8"/>
        <v>7.9</v>
      </c>
      <c r="W14" s="110" t="s">
        <v>129</v>
      </c>
      <c r="X14" s="112">
        <v>0</v>
      </c>
      <c r="Y14" s="112">
        <v>0</v>
      </c>
      <c r="Z14" s="112">
        <v>1127</v>
      </c>
      <c r="AA14" s="112">
        <v>1185</v>
      </c>
      <c r="AB14" s="112">
        <v>1127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743337</v>
      </c>
      <c r="AH14" s="49">
        <f t="shared" ref="AH14:AH34" si="9">IF(ISBLANK(AG14),"-",AG14-AG13)</f>
        <v>1026</v>
      </c>
      <c r="AI14" s="50">
        <f t="shared" si="1"/>
        <v>249.02912621359224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11410960</v>
      </c>
      <c r="AQ14" s="112">
        <f t="shared" si="2"/>
        <v>200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220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116</v>
      </c>
      <c r="P15" s="108">
        <v>113</v>
      </c>
      <c r="Q15" s="108">
        <v>23329936</v>
      </c>
      <c r="R15" s="46">
        <f t="shared" si="5"/>
        <v>4122</v>
      </c>
      <c r="S15" s="47">
        <f t="shared" si="6"/>
        <v>98.927999999999997</v>
      </c>
      <c r="T15" s="47">
        <f t="shared" si="7"/>
        <v>4.1219999999999999</v>
      </c>
      <c r="U15" s="109">
        <v>9.5</v>
      </c>
      <c r="V15" s="109">
        <f t="shared" si="8"/>
        <v>9.5</v>
      </c>
      <c r="W15" s="110" t="s">
        <v>129</v>
      </c>
      <c r="X15" s="112">
        <v>0</v>
      </c>
      <c r="Y15" s="112">
        <v>0</v>
      </c>
      <c r="Z15" s="112">
        <v>1077</v>
      </c>
      <c r="AA15" s="112">
        <v>1185</v>
      </c>
      <c r="AB15" s="112">
        <v>1076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744366</v>
      </c>
      <c r="AH15" s="49">
        <f t="shared" si="9"/>
        <v>1029</v>
      </c>
      <c r="AI15" s="50">
        <f t="shared" si="1"/>
        <v>249.63609898107714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0.6</v>
      </c>
      <c r="AP15" s="112">
        <v>11410989</v>
      </c>
      <c r="AQ15" s="112">
        <f t="shared" si="2"/>
        <v>29</v>
      </c>
      <c r="AR15" s="51"/>
      <c r="AS15" s="52" t="s">
        <v>113</v>
      </c>
      <c r="AV15" s="39" t="s">
        <v>98</v>
      </c>
      <c r="AW15" s="39" t="s">
        <v>99</v>
      </c>
      <c r="AY15" s="81" t="s">
        <v>223</v>
      </c>
    </row>
    <row r="16" spans="2:51" x14ac:dyDescent="0.25">
      <c r="B16" s="40">
        <v>2.2083333333333299</v>
      </c>
      <c r="C16" s="40">
        <v>0.25</v>
      </c>
      <c r="D16" s="107">
        <v>7</v>
      </c>
      <c r="E16" s="41">
        <f t="shared" si="0"/>
        <v>4.9295774647887329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129</v>
      </c>
      <c r="P16" s="108">
        <v>125</v>
      </c>
      <c r="Q16" s="108">
        <v>23335402</v>
      </c>
      <c r="R16" s="46">
        <f t="shared" si="5"/>
        <v>5466</v>
      </c>
      <c r="S16" s="47">
        <f t="shared" si="6"/>
        <v>131.184</v>
      </c>
      <c r="T16" s="47">
        <f t="shared" si="7"/>
        <v>5.4660000000000002</v>
      </c>
      <c r="U16" s="109">
        <v>9.5</v>
      </c>
      <c r="V16" s="109">
        <f t="shared" si="8"/>
        <v>9.5</v>
      </c>
      <c r="W16" s="110" t="s">
        <v>129</v>
      </c>
      <c r="X16" s="112">
        <v>0</v>
      </c>
      <c r="Y16" s="112">
        <v>0</v>
      </c>
      <c r="Z16" s="112">
        <v>1076</v>
      </c>
      <c r="AA16" s="112">
        <v>1185</v>
      </c>
      <c r="AB16" s="112">
        <v>1076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745302</v>
      </c>
      <c r="AH16" s="49">
        <f t="shared" si="9"/>
        <v>936</v>
      </c>
      <c r="AI16" s="50">
        <f t="shared" si="1"/>
        <v>171.2403951701427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11410989</v>
      </c>
      <c r="AQ16" s="112">
        <f t="shared" si="2"/>
        <v>0</v>
      </c>
      <c r="AR16" s="53">
        <v>1.1200000000000001</v>
      </c>
      <c r="AS16" s="52" t="s">
        <v>101</v>
      </c>
      <c r="AV16" s="39" t="s">
        <v>102</v>
      </c>
      <c r="AW16" s="39" t="s">
        <v>103</v>
      </c>
      <c r="AY16" s="81" t="s">
        <v>224</v>
      </c>
    </row>
    <row r="17" spans="1:51" x14ac:dyDescent="0.25">
      <c r="B17" s="40">
        <v>2.25</v>
      </c>
      <c r="C17" s="40">
        <v>0.29166666666666702</v>
      </c>
      <c r="D17" s="107">
        <v>8</v>
      </c>
      <c r="E17" s="41">
        <f t="shared" si="0"/>
        <v>5.6338028169014089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140</v>
      </c>
      <c r="P17" s="108">
        <v>139</v>
      </c>
      <c r="Q17" s="108">
        <v>23340816</v>
      </c>
      <c r="R17" s="46">
        <f t="shared" si="5"/>
        <v>5414</v>
      </c>
      <c r="S17" s="47">
        <f t="shared" si="6"/>
        <v>129.93600000000001</v>
      </c>
      <c r="T17" s="47">
        <f t="shared" si="7"/>
        <v>5.4139999999999997</v>
      </c>
      <c r="U17" s="109">
        <v>9.5</v>
      </c>
      <c r="V17" s="109">
        <f t="shared" si="8"/>
        <v>9.5</v>
      </c>
      <c r="W17" s="110" t="s">
        <v>129</v>
      </c>
      <c r="X17" s="112">
        <v>0</v>
      </c>
      <c r="Y17" s="112">
        <v>0</v>
      </c>
      <c r="Z17" s="112">
        <v>1126</v>
      </c>
      <c r="AA17" s="112">
        <v>1185</v>
      </c>
      <c r="AB17" s="112">
        <v>1127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746266</v>
      </c>
      <c r="AH17" s="49">
        <f t="shared" si="9"/>
        <v>964</v>
      </c>
      <c r="AI17" s="50">
        <f t="shared" si="1"/>
        <v>178.05688954562248</v>
      </c>
      <c r="AJ17" s="96">
        <v>0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11410989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165</v>
      </c>
    </row>
    <row r="18" spans="1:51" ht="15.75" customHeight="1" x14ac:dyDescent="0.25">
      <c r="B18" s="40">
        <v>2.2916666666666701</v>
      </c>
      <c r="C18" s="40">
        <v>0.33333333333333298</v>
      </c>
      <c r="D18" s="107">
        <v>8</v>
      </c>
      <c r="E18" s="41">
        <f t="shared" si="0"/>
        <v>5.6338028169014089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142</v>
      </c>
      <c r="P18" s="108">
        <v>144</v>
      </c>
      <c r="Q18" s="108">
        <v>23346918</v>
      </c>
      <c r="R18" s="46">
        <f t="shared" si="5"/>
        <v>6102</v>
      </c>
      <c r="S18" s="47">
        <f t="shared" si="6"/>
        <v>146.44800000000001</v>
      </c>
      <c r="T18" s="47">
        <f t="shared" si="7"/>
        <v>6.1020000000000003</v>
      </c>
      <c r="U18" s="109">
        <v>9.3000000000000007</v>
      </c>
      <c r="V18" s="109">
        <f t="shared" si="8"/>
        <v>9.3000000000000007</v>
      </c>
      <c r="W18" s="110" t="s">
        <v>137</v>
      </c>
      <c r="X18" s="112">
        <v>0</v>
      </c>
      <c r="Y18" s="112">
        <v>972</v>
      </c>
      <c r="Z18" s="112">
        <v>1187</v>
      </c>
      <c r="AA18" s="112">
        <v>1185</v>
      </c>
      <c r="AB18" s="112">
        <v>1186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747452</v>
      </c>
      <c r="AH18" s="49">
        <f t="shared" si="9"/>
        <v>1186</v>
      </c>
      <c r="AI18" s="50">
        <f t="shared" si="1"/>
        <v>194.36250409701736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11410989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248</v>
      </c>
    </row>
    <row r="19" spans="1:51" x14ac:dyDescent="0.25">
      <c r="B19" s="40">
        <v>2.3333333333333299</v>
      </c>
      <c r="C19" s="40">
        <v>0.375</v>
      </c>
      <c r="D19" s="107">
        <v>8</v>
      </c>
      <c r="E19" s="41">
        <f t="shared" si="0"/>
        <v>5.6338028169014089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136</v>
      </c>
      <c r="P19" s="108">
        <v>140</v>
      </c>
      <c r="Q19" s="108">
        <v>23353172</v>
      </c>
      <c r="R19" s="46">
        <f t="shared" si="5"/>
        <v>6254</v>
      </c>
      <c r="S19" s="47">
        <f t="shared" si="6"/>
        <v>150.096</v>
      </c>
      <c r="T19" s="47">
        <f t="shared" si="7"/>
        <v>6.2539999999999996</v>
      </c>
      <c r="U19" s="109">
        <v>8.9</v>
      </c>
      <c r="V19" s="109">
        <f t="shared" si="8"/>
        <v>8.9</v>
      </c>
      <c r="W19" s="110" t="s">
        <v>137</v>
      </c>
      <c r="X19" s="112">
        <v>0</v>
      </c>
      <c r="Y19" s="112">
        <v>1048</v>
      </c>
      <c r="Z19" s="112">
        <v>1187</v>
      </c>
      <c r="AA19" s="112">
        <v>1185</v>
      </c>
      <c r="AB19" s="112">
        <v>1186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748670</v>
      </c>
      <c r="AH19" s="49">
        <f t="shared" si="9"/>
        <v>1218</v>
      </c>
      <c r="AI19" s="50">
        <f t="shared" si="1"/>
        <v>194.75535657179407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11410989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7</v>
      </c>
      <c r="E20" s="41">
        <f t="shared" si="0"/>
        <v>4.9295774647887329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135</v>
      </c>
      <c r="P20" s="108">
        <v>145</v>
      </c>
      <c r="Q20" s="108">
        <v>23359748</v>
      </c>
      <c r="R20" s="46">
        <f t="shared" si="5"/>
        <v>6576</v>
      </c>
      <c r="S20" s="47">
        <f t="shared" si="6"/>
        <v>157.82400000000001</v>
      </c>
      <c r="T20" s="47">
        <f t="shared" si="7"/>
        <v>6.5759999999999996</v>
      </c>
      <c r="U20" s="109">
        <v>8.1999999999999993</v>
      </c>
      <c r="V20" s="109">
        <f t="shared" si="8"/>
        <v>8.1999999999999993</v>
      </c>
      <c r="W20" s="110" t="s">
        <v>137</v>
      </c>
      <c r="X20" s="112">
        <v>0</v>
      </c>
      <c r="Y20" s="112">
        <v>1047</v>
      </c>
      <c r="Z20" s="112">
        <v>1187</v>
      </c>
      <c r="AA20" s="112">
        <v>1185</v>
      </c>
      <c r="AB20" s="112">
        <v>1186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749920</v>
      </c>
      <c r="AH20" s="49">
        <f t="shared" si="9"/>
        <v>1250</v>
      </c>
      <c r="AI20" s="50">
        <f t="shared" si="1"/>
        <v>190.08515815085158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11410989</v>
      </c>
      <c r="AQ20" s="112">
        <f t="shared" si="2"/>
        <v>0</v>
      </c>
      <c r="AR20" s="53">
        <v>1.18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7</v>
      </c>
      <c r="E21" s="41">
        <f t="shared" si="0"/>
        <v>4.9295774647887329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136</v>
      </c>
      <c r="P21" s="108">
        <v>146</v>
      </c>
      <c r="Q21" s="108">
        <v>23365536</v>
      </c>
      <c r="R21" s="46">
        <f t="shared" si="5"/>
        <v>5788</v>
      </c>
      <c r="S21" s="47">
        <f t="shared" si="6"/>
        <v>138.91200000000001</v>
      </c>
      <c r="T21" s="47">
        <f t="shared" si="7"/>
        <v>5.7880000000000003</v>
      </c>
      <c r="U21" s="109">
        <v>7.6</v>
      </c>
      <c r="V21" s="109">
        <f t="shared" si="8"/>
        <v>7.6</v>
      </c>
      <c r="W21" s="110" t="s">
        <v>137</v>
      </c>
      <c r="X21" s="112">
        <v>0</v>
      </c>
      <c r="Y21" s="112">
        <v>1046</v>
      </c>
      <c r="Z21" s="112">
        <v>1188</v>
      </c>
      <c r="AA21" s="112">
        <v>1185</v>
      </c>
      <c r="AB21" s="112">
        <v>1186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751048</v>
      </c>
      <c r="AH21" s="49">
        <f t="shared" si="9"/>
        <v>1128</v>
      </c>
      <c r="AI21" s="50">
        <f t="shared" si="1"/>
        <v>194.88597097442985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11410989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7</v>
      </c>
      <c r="E22" s="41">
        <f t="shared" si="0"/>
        <v>4.9295774647887329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131</v>
      </c>
      <c r="P22" s="108">
        <v>135</v>
      </c>
      <c r="Q22" s="108">
        <v>23371942</v>
      </c>
      <c r="R22" s="46">
        <f t="shared" si="5"/>
        <v>6406</v>
      </c>
      <c r="S22" s="47">
        <f t="shared" si="6"/>
        <v>153.744</v>
      </c>
      <c r="T22" s="47">
        <f t="shared" si="7"/>
        <v>6.4059999999999997</v>
      </c>
      <c r="U22" s="109">
        <v>7</v>
      </c>
      <c r="V22" s="109">
        <f t="shared" si="8"/>
        <v>7</v>
      </c>
      <c r="W22" s="110" t="s">
        <v>137</v>
      </c>
      <c r="X22" s="112">
        <v>0</v>
      </c>
      <c r="Y22" s="112">
        <v>1047</v>
      </c>
      <c r="Z22" s="112">
        <v>1186</v>
      </c>
      <c r="AA22" s="112">
        <v>1185</v>
      </c>
      <c r="AB22" s="112">
        <v>1186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752294</v>
      </c>
      <c r="AH22" s="49">
        <f t="shared" si="9"/>
        <v>1246</v>
      </c>
      <c r="AI22" s="50">
        <f t="shared" si="1"/>
        <v>194.50515142054326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11410989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6</v>
      </c>
      <c r="E23" s="41">
        <f t="shared" si="0"/>
        <v>4.2253521126760569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132</v>
      </c>
      <c r="P23" s="108">
        <v>143</v>
      </c>
      <c r="Q23" s="108">
        <v>23377834</v>
      </c>
      <c r="R23" s="46">
        <f t="shared" si="5"/>
        <v>5892</v>
      </c>
      <c r="S23" s="47">
        <f t="shared" si="6"/>
        <v>141.40799999999999</v>
      </c>
      <c r="T23" s="47">
        <f t="shared" si="7"/>
        <v>5.8920000000000003</v>
      </c>
      <c r="U23" s="109">
        <v>6.4</v>
      </c>
      <c r="V23" s="109">
        <f t="shared" si="8"/>
        <v>6.4</v>
      </c>
      <c r="W23" s="110" t="s">
        <v>137</v>
      </c>
      <c r="X23" s="112">
        <v>0</v>
      </c>
      <c r="Y23" s="112">
        <v>1046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753480</v>
      </c>
      <c r="AH23" s="49">
        <f t="shared" si="9"/>
        <v>1186</v>
      </c>
      <c r="AI23" s="50">
        <f t="shared" si="1"/>
        <v>201.28988458927358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11410989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6</v>
      </c>
      <c r="E24" s="41">
        <f t="shared" si="0"/>
        <v>4.2253521126760569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130</v>
      </c>
      <c r="P24" s="108">
        <v>141</v>
      </c>
      <c r="Q24" s="108">
        <v>23383826</v>
      </c>
      <c r="R24" s="46">
        <f t="shared" si="5"/>
        <v>5992</v>
      </c>
      <c r="S24" s="47">
        <f t="shared" si="6"/>
        <v>143.80799999999999</v>
      </c>
      <c r="T24" s="47">
        <f t="shared" si="7"/>
        <v>5.992</v>
      </c>
      <c r="U24" s="109">
        <v>5.9</v>
      </c>
      <c r="V24" s="109">
        <f t="shared" si="8"/>
        <v>5.9</v>
      </c>
      <c r="W24" s="110" t="s">
        <v>137</v>
      </c>
      <c r="X24" s="112">
        <v>0</v>
      </c>
      <c r="Y24" s="112">
        <v>1046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754670</v>
      </c>
      <c r="AH24" s="49">
        <f>IF(ISBLANK(AG24),"-",AG24-AG23)</f>
        <v>1190</v>
      </c>
      <c r="AI24" s="50">
        <f t="shared" si="1"/>
        <v>198.5981308411215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11410989</v>
      </c>
      <c r="AQ24" s="112">
        <f t="shared" si="2"/>
        <v>0</v>
      </c>
      <c r="AR24" s="53">
        <v>1.2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6</v>
      </c>
      <c r="E25" s="41">
        <f t="shared" si="0"/>
        <v>4.2253521126760569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134</v>
      </c>
      <c r="P25" s="108">
        <v>142</v>
      </c>
      <c r="Q25" s="108">
        <v>23389803</v>
      </c>
      <c r="R25" s="46">
        <f t="shared" si="5"/>
        <v>5977</v>
      </c>
      <c r="S25" s="47">
        <f t="shared" si="6"/>
        <v>143.44800000000001</v>
      </c>
      <c r="T25" s="47">
        <f t="shared" si="7"/>
        <v>5.9770000000000003</v>
      </c>
      <c r="U25" s="109">
        <v>5.6</v>
      </c>
      <c r="V25" s="109">
        <f t="shared" si="8"/>
        <v>5.6</v>
      </c>
      <c r="W25" s="110" t="s">
        <v>137</v>
      </c>
      <c r="X25" s="112">
        <v>0</v>
      </c>
      <c r="Y25" s="112">
        <v>1014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755868</v>
      </c>
      <c r="AH25" s="49">
        <f t="shared" si="9"/>
        <v>1198</v>
      </c>
      <c r="AI25" s="50">
        <f t="shared" si="1"/>
        <v>200.43500083654007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11410989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137</v>
      </c>
      <c r="P26" s="108">
        <v>137</v>
      </c>
      <c r="Q26" s="108">
        <v>23395394</v>
      </c>
      <c r="R26" s="46">
        <f t="shared" si="5"/>
        <v>5591</v>
      </c>
      <c r="S26" s="47">
        <f t="shared" si="6"/>
        <v>134.184</v>
      </c>
      <c r="T26" s="47">
        <f t="shared" si="7"/>
        <v>5.5910000000000002</v>
      </c>
      <c r="U26" s="109">
        <v>5.4</v>
      </c>
      <c r="V26" s="109">
        <f t="shared" si="8"/>
        <v>5.4</v>
      </c>
      <c r="W26" s="110" t="s">
        <v>137</v>
      </c>
      <c r="X26" s="112">
        <v>0</v>
      </c>
      <c r="Y26" s="112">
        <v>1015</v>
      </c>
      <c r="Z26" s="112">
        <v>1186</v>
      </c>
      <c r="AA26" s="112">
        <v>1185</v>
      </c>
      <c r="AB26" s="112">
        <v>1186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756992</v>
      </c>
      <c r="AH26" s="49">
        <f t="shared" si="9"/>
        <v>1124</v>
      </c>
      <c r="AI26" s="50">
        <f t="shared" si="1"/>
        <v>201.03738150599176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11410989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6</v>
      </c>
      <c r="E27" s="41">
        <f t="shared" si="0"/>
        <v>4.2253521126760569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134</v>
      </c>
      <c r="P27" s="108">
        <v>133</v>
      </c>
      <c r="Q27" s="108">
        <v>23401376</v>
      </c>
      <c r="R27" s="46">
        <f t="shared" si="5"/>
        <v>5982</v>
      </c>
      <c r="S27" s="47">
        <f t="shared" si="6"/>
        <v>143.56800000000001</v>
      </c>
      <c r="T27" s="47">
        <f t="shared" si="7"/>
        <v>5.9820000000000002</v>
      </c>
      <c r="U27" s="109">
        <v>5.0999999999999996</v>
      </c>
      <c r="V27" s="109">
        <f t="shared" si="8"/>
        <v>5.0999999999999996</v>
      </c>
      <c r="W27" s="110" t="s">
        <v>137</v>
      </c>
      <c r="X27" s="112">
        <v>0</v>
      </c>
      <c r="Y27" s="112">
        <v>1016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758202</v>
      </c>
      <c r="AH27" s="49">
        <f t="shared" si="9"/>
        <v>1210</v>
      </c>
      <c r="AI27" s="50">
        <f t="shared" si="1"/>
        <v>202.27348712805082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11410989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6</v>
      </c>
      <c r="E28" s="41">
        <f t="shared" si="0"/>
        <v>4.2253521126760569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134</v>
      </c>
      <c r="P28" s="108">
        <v>135</v>
      </c>
      <c r="Q28" s="108">
        <v>23407229</v>
      </c>
      <c r="R28" s="46">
        <f t="shared" si="5"/>
        <v>5853</v>
      </c>
      <c r="S28" s="47">
        <f t="shared" si="6"/>
        <v>140.47200000000001</v>
      </c>
      <c r="T28" s="47">
        <f t="shared" si="7"/>
        <v>5.8529999999999998</v>
      </c>
      <c r="U28" s="109">
        <v>4.9000000000000004</v>
      </c>
      <c r="V28" s="109">
        <f t="shared" si="8"/>
        <v>4.9000000000000004</v>
      </c>
      <c r="W28" s="110" t="s">
        <v>137</v>
      </c>
      <c r="X28" s="112">
        <v>0</v>
      </c>
      <c r="Y28" s="112">
        <v>1004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759377</v>
      </c>
      <c r="AH28" s="49">
        <f t="shared" si="9"/>
        <v>1175</v>
      </c>
      <c r="AI28" s="50">
        <f t="shared" si="1"/>
        <v>200.75175123868104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11410989</v>
      </c>
      <c r="AQ28" s="112">
        <f t="shared" si="2"/>
        <v>0</v>
      </c>
      <c r="AR28" s="53">
        <v>1.23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6</v>
      </c>
      <c r="E29" s="41">
        <f t="shared" si="0"/>
        <v>4.2253521126760569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132</v>
      </c>
      <c r="P29" s="108">
        <v>136</v>
      </c>
      <c r="Q29" s="108">
        <v>23412869</v>
      </c>
      <c r="R29" s="46">
        <f t="shared" si="5"/>
        <v>5640</v>
      </c>
      <c r="S29" s="47">
        <f t="shared" si="6"/>
        <v>135.36000000000001</v>
      </c>
      <c r="T29" s="47">
        <f t="shared" si="7"/>
        <v>5.64</v>
      </c>
      <c r="U29" s="109">
        <v>4.7</v>
      </c>
      <c r="V29" s="109">
        <f t="shared" si="8"/>
        <v>4.7</v>
      </c>
      <c r="W29" s="110" t="s">
        <v>137</v>
      </c>
      <c r="X29" s="112">
        <v>0</v>
      </c>
      <c r="Y29" s="112">
        <v>1004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760541</v>
      </c>
      <c r="AH29" s="49">
        <f t="shared" si="9"/>
        <v>1164</v>
      </c>
      <c r="AI29" s="50">
        <f t="shared" si="1"/>
        <v>206.38297872340428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11410989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A30" s="95" t="s">
        <v>226</v>
      </c>
      <c r="B30" s="40">
        <v>2.7916666666666701</v>
      </c>
      <c r="C30" s="40">
        <v>0.83333333333333703</v>
      </c>
      <c r="D30" s="107">
        <v>5</v>
      </c>
      <c r="E30" s="41">
        <f t="shared" si="0"/>
        <v>3.5211267605633805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131</v>
      </c>
      <c r="P30" s="108">
        <v>134</v>
      </c>
      <c r="Q30" s="108">
        <v>23418459</v>
      </c>
      <c r="R30" s="46">
        <f t="shared" si="5"/>
        <v>5590</v>
      </c>
      <c r="S30" s="47">
        <f t="shared" si="6"/>
        <v>134.16</v>
      </c>
      <c r="T30" s="47">
        <f t="shared" si="7"/>
        <v>5.59</v>
      </c>
      <c r="U30" s="109">
        <v>4.5999999999999996</v>
      </c>
      <c r="V30" s="109">
        <f t="shared" si="8"/>
        <v>4.5999999999999996</v>
      </c>
      <c r="W30" s="110" t="s">
        <v>137</v>
      </c>
      <c r="X30" s="112">
        <v>0</v>
      </c>
      <c r="Y30" s="112">
        <v>1004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761695</v>
      </c>
      <c r="AH30" s="49">
        <f t="shared" si="9"/>
        <v>1154</v>
      </c>
      <c r="AI30" s="50">
        <f t="shared" si="1"/>
        <v>206.44007155635063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11410989</v>
      </c>
      <c r="AQ30" s="112">
        <f t="shared" si="2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6</v>
      </c>
      <c r="E31" s="41">
        <f t="shared" si="0"/>
        <v>4.2253521126760569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131</v>
      </c>
      <c r="P31" s="108">
        <v>127</v>
      </c>
      <c r="Q31" s="108">
        <v>23423977</v>
      </c>
      <c r="R31" s="46">
        <f t="shared" si="5"/>
        <v>5518</v>
      </c>
      <c r="S31" s="47">
        <f t="shared" si="6"/>
        <v>132.43199999999999</v>
      </c>
      <c r="T31" s="47">
        <f t="shared" si="7"/>
        <v>5.5179999999999998</v>
      </c>
      <c r="U31" s="109">
        <v>4.5</v>
      </c>
      <c r="V31" s="109">
        <f t="shared" si="8"/>
        <v>4.5</v>
      </c>
      <c r="W31" s="110" t="s">
        <v>137</v>
      </c>
      <c r="X31" s="112">
        <v>0</v>
      </c>
      <c r="Y31" s="112">
        <v>1014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762853</v>
      </c>
      <c r="AH31" s="49">
        <f t="shared" si="9"/>
        <v>1158</v>
      </c>
      <c r="AI31" s="50">
        <f t="shared" si="1"/>
        <v>209.85864443638999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11410989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6</v>
      </c>
      <c r="E32" s="41">
        <f t="shared" si="0"/>
        <v>4.2253521126760569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124</v>
      </c>
      <c r="P32" s="108">
        <v>121</v>
      </c>
      <c r="Q32" s="108">
        <v>23429548</v>
      </c>
      <c r="R32" s="46">
        <f t="shared" si="5"/>
        <v>5571</v>
      </c>
      <c r="S32" s="47">
        <f t="shared" si="6"/>
        <v>133.70400000000001</v>
      </c>
      <c r="T32" s="47">
        <f t="shared" si="7"/>
        <v>5.5709999999999997</v>
      </c>
      <c r="U32" s="109">
        <v>4.4000000000000004</v>
      </c>
      <c r="V32" s="109">
        <f t="shared" si="8"/>
        <v>4.4000000000000004</v>
      </c>
      <c r="W32" s="110" t="s">
        <v>137</v>
      </c>
      <c r="X32" s="112">
        <v>0</v>
      </c>
      <c r="Y32" s="112">
        <v>974</v>
      </c>
      <c r="Z32" s="112">
        <v>1156</v>
      </c>
      <c r="AA32" s="112">
        <v>1185</v>
      </c>
      <c r="AB32" s="112">
        <v>1157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764004</v>
      </c>
      <c r="AH32" s="49">
        <f t="shared" si="9"/>
        <v>1151</v>
      </c>
      <c r="AI32" s="50">
        <f t="shared" si="1"/>
        <v>206.60563633099983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11410989</v>
      </c>
      <c r="AQ32" s="112">
        <f t="shared" si="2"/>
        <v>0</v>
      </c>
      <c r="AR32" s="53">
        <v>1.1000000000000001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6</v>
      </c>
      <c r="E33" s="41">
        <f t="shared" si="0"/>
        <v>4.2253521126760569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125</v>
      </c>
      <c r="P33" s="108">
        <v>117</v>
      </c>
      <c r="Q33" s="108">
        <v>23434556</v>
      </c>
      <c r="R33" s="46">
        <f t="shared" si="5"/>
        <v>5008</v>
      </c>
      <c r="S33" s="47">
        <f t="shared" si="6"/>
        <v>120.19199999999999</v>
      </c>
      <c r="T33" s="47">
        <f t="shared" si="7"/>
        <v>5.008</v>
      </c>
      <c r="U33" s="109">
        <v>4.5999999999999996</v>
      </c>
      <c r="V33" s="109">
        <f t="shared" si="8"/>
        <v>4.5999999999999996</v>
      </c>
      <c r="W33" s="110" t="s">
        <v>129</v>
      </c>
      <c r="X33" s="112">
        <v>0</v>
      </c>
      <c r="Y33" s="112">
        <v>0</v>
      </c>
      <c r="Z33" s="112">
        <v>1157</v>
      </c>
      <c r="AA33" s="112">
        <v>1185</v>
      </c>
      <c r="AB33" s="112">
        <v>1157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765000</v>
      </c>
      <c r="AH33" s="49">
        <f t="shared" si="9"/>
        <v>996</v>
      </c>
      <c r="AI33" s="50">
        <f t="shared" si="1"/>
        <v>198.8817891373802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11411136</v>
      </c>
      <c r="AQ33" s="112">
        <f t="shared" si="2"/>
        <v>147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6</v>
      </c>
      <c r="E34" s="41">
        <f t="shared" si="0"/>
        <v>4.2253521126760569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133</v>
      </c>
      <c r="P34" s="108">
        <v>114</v>
      </c>
      <c r="Q34" s="108">
        <v>23439392</v>
      </c>
      <c r="R34" s="46">
        <f t="shared" si="5"/>
        <v>4836</v>
      </c>
      <c r="S34" s="47">
        <f t="shared" si="6"/>
        <v>116.06399999999999</v>
      </c>
      <c r="T34" s="47">
        <f t="shared" si="7"/>
        <v>4.8360000000000003</v>
      </c>
      <c r="U34" s="109">
        <v>5.3</v>
      </c>
      <c r="V34" s="109">
        <f t="shared" si="8"/>
        <v>5.3</v>
      </c>
      <c r="W34" s="110" t="s">
        <v>129</v>
      </c>
      <c r="X34" s="112">
        <v>0</v>
      </c>
      <c r="Y34" s="112">
        <v>0</v>
      </c>
      <c r="Z34" s="112">
        <v>1156</v>
      </c>
      <c r="AA34" s="112">
        <v>1185</v>
      </c>
      <c r="AB34" s="112">
        <v>1157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766000</v>
      </c>
      <c r="AH34" s="49">
        <f t="shared" si="9"/>
        <v>1000</v>
      </c>
      <c r="AI34" s="50">
        <f t="shared" si="1"/>
        <v>206.78246484698096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11411762</v>
      </c>
      <c r="AQ34" s="112">
        <f t="shared" si="2"/>
        <v>626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132070</v>
      </c>
      <c r="S35" s="65">
        <f>AVERAGE(S11:S34)</f>
        <v>132.07000000000002</v>
      </c>
      <c r="T35" s="65">
        <f>SUM(T11:T34)</f>
        <v>132.07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26651</v>
      </c>
      <c r="AH35" s="67">
        <f>SUM(AH11:AH34)</f>
        <v>26651</v>
      </c>
      <c r="AI35" s="68">
        <f>$AH$35/$T35</f>
        <v>201.79450291512077</v>
      </c>
      <c r="AJ35" s="89"/>
      <c r="AK35" s="89"/>
      <c r="AL35" s="89"/>
      <c r="AM35" s="89"/>
      <c r="AN35" s="89"/>
      <c r="AO35" s="69"/>
      <c r="AP35" s="70">
        <f>AP34-AP10</f>
        <v>2956</v>
      </c>
      <c r="AQ35" s="71">
        <f>SUM(AQ11:AQ34)</f>
        <v>2956</v>
      </c>
      <c r="AR35" s="72">
        <f>AVERAGE(AR11:AR34)</f>
        <v>1.165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243"/>
      <c r="D41" s="243"/>
      <c r="E41" s="243"/>
      <c r="F41" s="243"/>
      <c r="G41" s="243"/>
      <c r="H41" s="243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50"/>
      <c r="T41" s="150"/>
      <c r="U41" s="150"/>
      <c r="V41" s="150"/>
      <c r="W41" s="244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73"/>
      <c r="AW41" s="73"/>
      <c r="AY41" s="98"/>
    </row>
    <row r="42" spans="2:51" x14ac:dyDescent="0.25">
      <c r="B42" s="148" t="s">
        <v>133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84"/>
      <c r="T42" s="84"/>
      <c r="U42" s="84"/>
      <c r="V42" s="8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97"/>
      <c r="AP42" s="97"/>
      <c r="AQ42" s="97"/>
      <c r="AR42" s="99"/>
      <c r="AV42" s="73"/>
      <c r="AW42" s="73"/>
      <c r="AY42" s="98"/>
    </row>
    <row r="43" spans="2:51" x14ac:dyDescent="0.25">
      <c r="B43" s="146" t="s">
        <v>134</v>
      </c>
      <c r="C43" s="103"/>
      <c r="D43" s="103"/>
      <c r="E43" s="103"/>
      <c r="F43" s="239"/>
      <c r="G43" s="239"/>
      <c r="H43" s="239"/>
      <c r="I43" s="103"/>
      <c r="J43" s="103"/>
      <c r="K43" s="103"/>
      <c r="L43" s="239"/>
      <c r="M43" s="239"/>
      <c r="N43" s="239"/>
      <c r="O43" s="103"/>
      <c r="P43" s="103"/>
      <c r="Q43" s="103"/>
      <c r="R43" s="103"/>
      <c r="S43" s="239"/>
      <c r="T43" s="239"/>
      <c r="U43" s="239"/>
      <c r="V43" s="84"/>
      <c r="W43" s="99"/>
      <c r="X43" s="99"/>
      <c r="Y43" s="99"/>
      <c r="Z43" s="99"/>
      <c r="AA43" s="99"/>
      <c r="AB43" s="99"/>
      <c r="AC43" s="99"/>
      <c r="AD43" s="99"/>
      <c r="AE43" s="99"/>
      <c r="AM43" s="20"/>
      <c r="AN43" s="97"/>
      <c r="AO43" s="97"/>
      <c r="AP43" s="97"/>
      <c r="AQ43" s="97"/>
      <c r="AR43" s="99"/>
      <c r="AV43" s="127"/>
      <c r="AW43" s="127"/>
      <c r="AY43" s="98"/>
    </row>
    <row r="44" spans="2:51" x14ac:dyDescent="0.25">
      <c r="B44" s="82" t="s">
        <v>250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1"/>
      <c r="D45" s="122"/>
      <c r="E45" s="121"/>
      <c r="F45" s="121"/>
      <c r="G45" s="121"/>
      <c r="H45" s="121"/>
      <c r="I45" s="121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6" t="s">
        <v>140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4" t="s">
        <v>188</v>
      </c>
      <c r="C47" s="121"/>
      <c r="D47" s="122"/>
      <c r="E47" s="121"/>
      <c r="F47" s="121"/>
      <c r="G47" s="121"/>
      <c r="H47" s="121"/>
      <c r="I47" s="121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4"/>
      <c r="U47" s="124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251</v>
      </c>
      <c r="C48" s="255"/>
      <c r="D48" s="256"/>
      <c r="E48" s="255"/>
      <c r="F48" s="255"/>
      <c r="G48" s="255"/>
      <c r="H48" s="255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255"/>
      <c r="D49" s="256"/>
      <c r="E49" s="255"/>
      <c r="F49" s="255"/>
      <c r="G49" s="255"/>
      <c r="H49" s="255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255"/>
      <c r="D50" s="256"/>
      <c r="E50" s="255"/>
      <c r="F50" s="255"/>
      <c r="G50" s="255"/>
      <c r="H50" s="255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143</v>
      </c>
      <c r="C51" s="255"/>
      <c r="D51" s="256"/>
      <c r="E51" s="255"/>
      <c r="F51" s="255"/>
      <c r="G51" s="257"/>
      <c r="H51" s="257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144</v>
      </c>
      <c r="C52" s="228"/>
      <c r="D52" s="229"/>
      <c r="E52" s="228"/>
      <c r="F52" s="228"/>
      <c r="G52" s="230"/>
      <c r="H52" s="230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167</v>
      </c>
      <c r="C53" s="228"/>
      <c r="D53" s="229"/>
      <c r="E53" s="230"/>
      <c r="F53" s="228"/>
      <c r="G53" s="230"/>
      <c r="H53" s="230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A54" s="99"/>
      <c r="B54" s="146" t="s">
        <v>146</v>
      </c>
      <c r="C54" s="228"/>
      <c r="D54" s="228"/>
      <c r="E54" s="230"/>
      <c r="F54" s="144"/>
      <c r="G54" s="106"/>
      <c r="H54" s="106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 t="s">
        <v>147</v>
      </c>
      <c r="C55" s="228"/>
      <c r="D55" s="229"/>
      <c r="E55" s="144"/>
      <c r="F55" s="144"/>
      <c r="G55" s="106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146"/>
      <c r="C56" s="228"/>
      <c r="D56" s="229"/>
      <c r="E56" s="145"/>
      <c r="F56" s="145"/>
      <c r="G56" s="102"/>
      <c r="H56" s="102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144"/>
      <c r="C57" s="228"/>
      <c r="D57" s="229"/>
      <c r="E57" s="145"/>
      <c r="F57" s="145"/>
      <c r="G57" s="102"/>
      <c r="H57" s="228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146"/>
      <c r="C58" s="228"/>
      <c r="D58" s="229"/>
      <c r="E58" s="228"/>
      <c r="F58" s="118"/>
      <c r="G58" s="230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60"/>
      <c r="C59" s="228"/>
      <c r="D59" s="229"/>
      <c r="E59" s="228"/>
      <c r="F59" s="228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60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6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17"/>
      <c r="U66" s="11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A67" s="99"/>
      <c r="B67" s="146"/>
      <c r="C67" s="145"/>
      <c r="D67" s="114"/>
      <c r="E67" s="145"/>
      <c r="F67" s="145"/>
      <c r="G67" s="102"/>
      <c r="H67" s="102"/>
      <c r="I67" s="102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17"/>
      <c r="U67" s="119"/>
      <c r="V67" s="79"/>
      <c r="AS67" s="95"/>
      <c r="AT67" s="95"/>
      <c r="AU67" s="95"/>
      <c r="AV67" s="95"/>
      <c r="AW67" s="95"/>
      <c r="AX67" s="95"/>
      <c r="AY67" s="95"/>
    </row>
    <row r="68" spans="1:51" x14ac:dyDescent="0.25">
      <c r="A68" s="99"/>
      <c r="B68" s="145"/>
      <c r="C68" s="145"/>
      <c r="D68" s="114"/>
      <c r="E68" s="145"/>
      <c r="F68" s="145"/>
      <c r="G68" s="102"/>
      <c r="H68" s="102"/>
      <c r="I68" s="102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5"/>
      <c r="U68" s="79"/>
      <c r="V68" s="79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Q74" s="97"/>
      <c r="R74" s="97"/>
      <c r="S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Q75" s="97"/>
      <c r="R75" s="97"/>
      <c r="S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T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97"/>
      <c r="Q77" s="97"/>
      <c r="R77" s="97"/>
      <c r="S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Q78" s="97"/>
      <c r="R78" s="97"/>
      <c r="S78" s="97"/>
      <c r="T78" s="97"/>
      <c r="AS78" s="95"/>
      <c r="AT78" s="95"/>
      <c r="AU78" s="95"/>
      <c r="AV78" s="95"/>
      <c r="AW78" s="95"/>
      <c r="AX78" s="95"/>
      <c r="AY78" s="95"/>
    </row>
    <row r="79" spans="1:51" x14ac:dyDescent="0.25">
      <c r="O79" s="12"/>
      <c r="P79" s="97"/>
      <c r="Q79" s="97"/>
      <c r="R79" s="97"/>
      <c r="S79" s="97"/>
      <c r="T79" s="97"/>
      <c r="U79" s="97"/>
      <c r="AS79" s="95"/>
      <c r="AT79" s="95"/>
      <c r="AU79" s="95"/>
      <c r="AV79" s="95"/>
      <c r="AW79" s="95"/>
      <c r="AX79" s="95"/>
      <c r="AY79" s="95"/>
    </row>
    <row r="80" spans="1:51" x14ac:dyDescent="0.25">
      <c r="O80" s="12"/>
      <c r="P80" s="97"/>
      <c r="T80" s="97"/>
      <c r="U80" s="97"/>
      <c r="AS80" s="95"/>
      <c r="AT80" s="95"/>
      <c r="AU80" s="95"/>
      <c r="AV80" s="95"/>
      <c r="AW80" s="95"/>
      <c r="AX80" s="95"/>
      <c r="AY80" s="95"/>
    </row>
    <row r="92" spans="45:51" x14ac:dyDescent="0.25">
      <c r="AS92" s="95"/>
      <c r="AT92" s="95"/>
      <c r="AU92" s="95"/>
      <c r="AV92" s="95"/>
      <c r="AW92" s="95"/>
      <c r="AX92" s="95"/>
      <c r="AY92" s="95"/>
    </row>
  </sheetData>
  <protectedRanges>
    <protectedRange sqref="S54:T68" name="Range2_12_5_1_1"/>
    <protectedRange sqref="L10 AD8 AF8 AJ8:AR8 AF10 L24:N31 N32:N34 R11:T34 G11:G34 N10:N23 E11:E34 AC11:AF34" name="Range1_16_3_1_1"/>
    <protectedRange sqref="L16:M23" name="Range1_1_1_1_10_1_1_1"/>
    <protectedRange sqref="L32:M34" name="Range1_1_10_1_1_1"/>
    <protectedRange sqref="K16:K34 I16:J24 I25:I34 J25 I11:I15 K11:L15" name="Range1_1_2_1_10_2_1_1"/>
    <protectedRange sqref="M11:M15" name="Range1_2_1_2_1_10_1_1_1"/>
    <protectedRange sqref="AS16:AS34" name="Range1_1_1_1"/>
    <protectedRange sqref="H11:H34" name="Range1_1_1_1_1_1_1"/>
    <protectedRange sqref="Z44:Z53" name="Range2_2_1_10_1_1_1_2"/>
    <protectedRange sqref="N54:R68" name="Range2_12_1_6_1_1"/>
    <protectedRange sqref="L54:M68" name="Range2_2_12_1_7_1_1"/>
    <protectedRange sqref="AS11:AS15" name="Range1_4_1_1_1_1"/>
    <protectedRange sqref="J26:J34 J11:J15" name="Range1_1_2_1_10_1_1_1_1"/>
    <protectedRange sqref="F43 L43 S38:S43" name="Range2_12_3_1_1_1_1"/>
    <protectedRange sqref="D38:H38 I43:K43 C43:E43 O43:R43 N38:R42" name="Range2_12_1_3_1_1_1_1"/>
    <protectedRange sqref="I38:M38 E39:M42" name="Range2_2_12_1_6_1_1_1_1"/>
    <protectedRange sqref="D39:D42" name="Range2_1_1_1_1_11_1_1_1_1_1_1"/>
    <protectedRange sqref="C39:C42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X11:AB34 V11:V34" name="Range1_16_3_1_1_3"/>
    <protectedRange sqref="AR11 AR25:AR34" name="Range1_16_3_1_1_5"/>
    <protectedRange sqref="L6 D6 D8 O8:U8" name="Range1_16_3_1_1_7"/>
    <protectedRange sqref="J54:K68" name="Range2_2_12_1_4_1_1_1_1_1_1_1_1_1_1_1_1_1_1_1"/>
    <protectedRange sqref="I54:I68" name="Range2_2_12_1_7_1_1_2_2_1_2"/>
    <protectedRange sqref="F54:H54 F59:H68 H55:H56 H58 F55:G57" name="Range2_2_12_1_3_1_2_1_1_1_1_2_1_1_1_1_1_1_1_1_1_1_1"/>
    <protectedRange sqref="E59:E68 E55:E57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8:U48 H57 G58 D54:E54 F49:G53" name="Range2_12_5_1_1_1_2_2_1_1_1_1_1_1_1_1_1_1_1_2_1_1_1_2_1_1_1_1_1_1_1_1_1_1_1_1_1_1_1_1_2_1_1_1_1_1_1_1_1_1_2_1_1_3_1_1_1_3_1_1_1_1_1_1_1_1_1_1_1_1_1_1_1_1_1_1_1_1_1_1_2_1_1_1_1_1_1_1_1_1_1_1_2_2_1_2_1_1_1_1_1_1_1_1_1_1_1_1_1"/>
    <protectedRange sqref="S44:T47" name="Range2_12_5_1_1_2_1_1_1_2_1_1_1_1_1_1_1_1_1_1_1_1_1"/>
    <protectedRange sqref="N44:R47" name="Range2_12_1_6_1_1_2_1_1_1_2_1_1_1_1_1_1_1_1_1_1_1_1_1"/>
    <protectedRange sqref="L44:M47" name="Range2_2_12_1_7_1_1_3_1_1_1_2_1_1_1_1_1_1_1_1_1_1_1_1_1"/>
    <protectedRange sqref="J44:K47" name="Range2_2_12_1_4_1_1_1_1_1_1_1_1_1_1_1_1_1_1_1_2_1_1_1_2_1_1_1_1_1_1_1_1_1_1_1_1_1"/>
    <protectedRange sqref="I44:I47" name="Range2_2_12_1_7_1_1_2_2_1_2_2_1_1_1_2_1_1_1_1_1_1_1_1_1_1_1_1_1"/>
    <protectedRange sqref="G44:H47" name="Range2_2_12_1_3_1_2_1_1_1_1_2_1_1_1_1_1_1_1_1_1_1_1_2_1_1_1_2_1_1_1_1_1_1_1_1_1_1_1_1_1"/>
    <protectedRange sqref="F44:F47" name="Range2_2_12_1_3_1_2_1_1_1_1_2_1_1_1_1_1_1_1_1_1_1_1_2_2_1_1_2_1_1_1_1_1_1_1_1_1_1_1_1_1"/>
    <protectedRange sqref="E44:E4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AG10" name="Range1_16_3_1_1_1_1_1_3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4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1" priority="1" operator="containsText" text="N/A">
      <formula>NOT(ISERROR(SEARCH("N/A",X11)))</formula>
    </cfRule>
    <cfRule type="cellIs" dxfId="40" priority="15" operator="equal">
      <formula>0</formula>
    </cfRule>
  </conditionalFormatting>
  <conditionalFormatting sqref="X11:AE34">
    <cfRule type="cellIs" dxfId="39" priority="14" operator="greaterThanOrEqual">
      <formula>1185</formula>
    </cfRule>
  </conditionalFormatting>
  <conditionalFormatting sqref="X11:AE34">
    <cfRule type="cellIs" dxfId="38" priority="13" operator="between">
      <formula>0.1</formula>
      <formula>1184</formula>
    </cfRule>
  </conditionalFormatting>
  <conditionalFormatting sqref="X8 AJ11:AQ34">
    <cfRule type="cellIs" dxfId="37" priority="12" operator="equal">
      <formula>0</formula>
    </cfRule>
  </conditionalFormatting>
  <conditionalFormatting sqref="X8 AJ11:AQ34">
    <cfRule type="cellIs" dxfId="36" priority="11" operator="greaterThan">
      <formula>1179</formula>
    </cfRule>
  </conditionalFormatting>
  <conditionalFormatting sqref="X8 AJ11:AQ34">
    <cfRule type="cellIs" dxfId="35" priority="10" operator="greaterThan">
      <formula>99</formula>
    </cfRule>
  </conditionalFormatting>
  <conditionalFormatting sqref="X8 AJ11:AQ34">
    <cfRule type="cellIs" dxfId="34" priority="9" operator="greaterThan">
      <formula>0.99</formula>
    </cfRule>
  </conditionalFormatting>
  <conditionalFormatting sqref="AB8">
    <cfRule type="cellIs" dxfId="33" priority="8" operator="equal">
      <formula>0</formula>
    </cfRule>
  </conditionalFormatting>
  <conditionalFormatting sqref="AB8">
    <cfRule type="cellIs" dxfId="32" priority="7" operator="greaterThan">
      <formula>1179</formula>
    </cfRule>
  </conditionalFormatting>
  <conditionalFormatting sqref="AB8">
    <cfRule type="cellIs" dxfId="31" priority="6" operator="greaterThan">
      <formula>99</formula>
    </cfRule>
  </conditionalFormatting>
  <conditionalFormatting sqref="AB8">
    <cfRule type="cellIs" dxfId="30" priority="5" operator="greaterThan">
      <formula>0.99</formula>
    </cfRule>
  </conditionalFormatting>
  <conditionalFormatting sqref="AI11:AI34">
    <cfRule type="cellIs" dxfId="29" priority="4" operator="greaterThan">
      <formula>$AI$8</formula>
    </cfRule>
  </conditionalFormatting>
  <conditionalFormatting sqref="AH11:AH34">
    <cfRule type="cellIs" dxfId="28" priority="2" operator="greaterThan">
      <formula>$AH$8</formula>
    </cfRule>
    <cfRule type="cellIs" dxfId="27" priority="3" operator="greaterThan">
      <formula>$AH$8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2"/>
  <sheetViews>
    <sheetView tabSelected="1" topLeftCell="A40" zoomScale="90" zoomScaleNormal="90" workbookViewId="0">
      <selection activeCell="AP35" sqref="AP3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181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165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126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53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50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50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42674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26101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54" t="s">
        <v>51</v>
      </c>
      <c r="V9" s="254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52" t="s">
        <v>55</v>
      </c>
      <c r="AG9" s="252" t="s">
        <v>56</v>
      </c>
      <c r="AH9" s="259" t="s">
        <v>57</v>
      </c>
      <c r="AI9" s="274" t="s">
        <v>58</v>
      </c>
      <c r="AJ9" s="254" t="s">
        <v>59</v>
      </c>
      <c r="AK9" s="254" t="s">
        <v>60</v>
      </c>
      <c r="AL9" s="254" t="s">
        <v>61</v>
      </c>
      <c r="AM9" s="254" t="s">
        <v>62</v>
      </c>
      <c r="AN9" s="254" t="s">
        <v>63</v>
      </c>
      <c r="AO9" s="254" t="s">
        <v>64</v>
      </c>
      <c r="AP9" s="254" t="s">
        <v>65</v>
      </c>
      <c r="AQ9" s="276" t="s">
        <v>66</v>
      </c>
      <c r="AR9" s="254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54" t="s">
        <v>72</v>
      </c>
      <c r="C10" s="254" t="s">
        <v>73</v>
      </c>
      <c r="D10" s="254" t="s">
        <v>74</v>
      </c>
      <c r="E10" s="254" t="s">
        <v>75</v>
      </c>
      <c r="F10" s="254" t="s">
        <v>74</v>
      </c>
      <c r="G10" s="254" t="s">
        <v>75</v>
      </c>
      <c r="H10" s="285"/>
      <c r="I10" s="254" t="s">
        <v>75</v>
      </c>
      <c r="J10" s="254" t="s">
        <v>75</v>
      </c>
      <c r="K10" s="254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30'!Q34</f>
        <v>23439392</v>
      </c>
      <c r="R10" s="267"/>
      <c r="S10" s="268"/>
      <c r="T10" s="269"/>
      <c r="U10" s="254" t="s">
        <v>75</v>
      </c>
      <c r="V10" s="254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52"/>
      <c r="AG10" s="116">
        <f>'OCT 30'!AG34</f>
        <v>766000</v>
      </c>
      <c r="AH10" s="259"/>
      <c r="AI10" s="275"/>
      <c r="AJ10" s="254" t="s">
        <v>84</v>
      </c>
      <c r="AK10" s="254" t="s">
        <v>84</v>
      </c>
      <c r="AL10" s="254" t="s">
        <v>84</v>
      </c>
      <c r="AM10" s="254" t="s">
        <v>84</v>
      </c>
      <c r="AN10" s="254" t="s">
        <v>84</v>
      </c>
      <c r="AO10" s="254" t="s">
        <v>84</v>
      </c>
      <c r="AP10" s="116">
        <f>'OCT 30'!AP34</f>
        <v>11411762</v>
      </c>
      <c r="AQ10" s="277"/>
      <c r="AR10" s="251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136</v>
      </c>
      <c r="P11" s="108">
        <v>107</v>
      </c>
      <c r="Q11" s="108">
        <v>23444096</v>
      </c>
      <c r="R11" s="46">
        <f>IF(ISBLANK(Q11),"-",Q11-Q10)</f>
        <v>4704</v>
      </c>
      <c r="S11" s="47">
        <f>R11*24/1000</f>
        <v>112.896</v>
      </c>
      <c r="T11" s="47">
        <f>R11/1000</f>
        <v>4.7039999999999997</v>
      </c>
      <c r="U11" s="109">
        <v>6.2</v>
      </c>
      <c r="V11" s="109">
        <f>U11</f>
        <v>6.2</v>
      </c>
      <c r="W11" s="110" t="s">
        <v>129</v>
      </c>
      <c r="X11" s="112">
        <v>0</v>
      </c>
      <c r="Y11" s="112">
        <v>0</v>
      </c>
      <c r="Z11" s="112">
        <v>1126</v>
      </c>
      <c r="AA11" s="112">
        <v>1185</v>
      </c>
      <c r="AB11" s="112">
        <v>1126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766996</v>
      </c>
      <c r="AH11" s="49">
        <f>IF(ISBLANK(AG11),"-",AG11-AG10)</f>
        <v>996</v>
      </c>
      <c r="AI11" s="50">
        <f t="shared" ref="AI11:AI34" si="1">AH11/T11</f>
        <v>211.73469387755102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11412619</v>
      </c>
      <c r="AQ11" s="112">
        <f t="shared" ref="AQ11:AQ34" si="2">AP11-AP10</f>
        <v>857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7</v>
      </c>
      <c r="E12" s="41">
        <f t="shared" si="0"/>
        <v>4.9295774647887329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135</v>
      </c>
      <c r="P12" s="108">
        <v>109</v>
      </c>
      <c r="Q12" s="108">
        <v>23448522</v>
      </c>
      <c r="R12" s="46">
        <f t="shared" ref="R12:R34" si="5">IF(ISBLANK(Q12),"-",Q12-Q11)</f>
        <v>4426</v>
      </c>
      <c r="S12" s="47">
        <f t="shared" ref="S12:S34" si="6">R12*24/1000</f>
        <v>106.224</v>
      </c>
      <c r="T12" s="47">
        <f t="shared" ref="T12:T34" si="7">R12/1000</f>
        <v>4.4260000000000002</v>
      </c>
      <c r="U12" s="109">
        <v>7.2</v>
      </c>
      <c r="V12" s="109">
        <f t="shared" ref="V12:V34" si="8">U12</f>
        <v>7.2</v>
      </c>
      <c r="W12" s="110" t="s">
        <v>129</v>
      </c>
      <c r="X12" s="112">
        <v>0</v>
      </c>
      <c r="Y12" s="112">
        <v>0</v>
      </c>
      <c r="Z12" s="112">
        <v>1116</v>
      </c>
      <c r="AA12" s="112">
        <v>1185</v>
      </c>
      <c r="AB12" s="112">
        <v>1116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767916</v>
      </c>
      <c r="AH12" s="49">
        <f>IF(ISBLANK(AG12),"-",AG12-AG11)</f>
        <v>920</v>
      </c>
      <c r="AI12" s="50">
        <f t="shared" si="1"/>
        <v>207.8626299141437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11413657</v>
      </c>
      <c r="AQ12" s="112">
        <f t="shared" si="2"/>
        <v>1038</v>
      </c>
      <c r="AR12" s="115">
        <v>1.1599999999999999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7</v>
      </c>
      <c r="E13" s="41">
        <f t="shared" si="0"/>
        <v>4.9295774647887329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135</v>
      </c>
      <c r="P13" s="108">
        <v>101</v>
      </c>
      <c r="Q13" s="108">
        <v>23453082</v>
      </c>
      <c r="R13" s="46">
        <f>IF(ISBLANK(Q13),"-",Q13-Q12)</f>
        <v>4560</v>
      </c>
      <c r="S13" s="47">
        <f t="shared" si="6"/>
        <v>109.44</v>
      </c>
      <c r="T13" s="47">
        <f t="shared" si="7"/>
        <v>4.5599999999999996</v>
      </c>
      <c r="U13" s="109">
        <v>8.4</v>
      </c>
      <c r="V13" s="109">
        <f t="shared" si="8"/>
        <v>8.4</v>
      </c>
      <c r="W13" s="110" t="s">
        <v>129</v>
      </c>
      <c r="X13" s="112">
        <v>0</v>
      </c>
      <c r="Y13" s="112">
        <v>0</v>
      </c>
      <c r="Z13" s="112">
        <v>1095</v>
      </c>
      <c r="AA13" s="112">
        <v>1185</v>
      </c>
      <c r="AB13" s="112">
        <v>1096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768850</v>
      </c>
      <c r="AH13" s="49">
        <f>IF(ISBLANK(AG13),"-",AG13-AG12)</f>
        <v>934</v>
      </c>
      <c r="AI13" s="50">
        <f t="shared" si="1"/>
        <v>204.8245614035088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11414796</v>
      </c>
      <c r="AQ13" s="112">
        <f>AP13-AP12</f>
        <v>1139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8</v>
      </c>
      <c r="E14" s="41">
        <f t="shared" si="0"/>
        <v>5.6338028169014089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126</v>
      </c>
      <c r="P14" s="108">
        <v>108</v>
      </c>
      <c r="Q14" s="108">
        <v>23457278</v>
      </c>
      <c r="R14" s="46">
        <f t="shared" si="5"/>
        <v>4196</v>
      </c>
      <c r="S14" s="47">
        <f t="shared" si="6"/>
        <v>100.70399999999999</v>
      </c>
      <c r="T14" s="47">
        <f t="shared" si="7"/>
        <v>4.1959999999999997</v>
      </c>
      <c r="U14" s="109">
        <v>9.5</v>
      </c>
      <c r="V14" s="109">
        <f t="shared" si="8"/>
        <v>9.5</v>
      </c>
      <c r="W14" s="110" t="s">
        <v>129</v>
      </c>
      <c r="X14" s="112">
        <v>0</v>
      </c>
      <c r="Y14" s="112">
        <v>0</v>
      </c>
      <c r="Z14" s="112">
        <v>1075</v>
      </c>
      <c r="AA14" s="112">
        <v>1185</v>
      </c>
      <c r="AB14" s="112">
        <v>1076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769706</v>
      </c>
      <c r="AH14" s="49">
        <f t="shared" ref="AH14:AH34" si="9">IF(ISBLANK(AG14),"-",AG14-AG13)</f>
        <v>856</v>
      </c>
      <c r="AI14" s="50">
        <f t="shared" si="1"/>
        <v>204.0038131553861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11415768</v>
      </c>
      <c r="AQ14" s="112">
        <f t="shared" si="2"/>
        <v>972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220</v>
      </c>
    </row>
    <row r="15" spans="2:51" x14ac:dyDescent="0.25">
      <c r="B15" s="40">
        <v>2.1666666666666701</v>
      </c>
      <c r="C15" s="40">
        <v>0.20833333333333301</v>
      </c>
      <c r="D15" s="107">
        <v>9</v>
      </c>
      <c r="E15" s="41">
        <f t="shared" si="0"/>
        <v>6.3380281690140849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115</v>
      </c>
      <c r="P15" s="108">
        <v>117</v>
      </c>
      <c r="Q15" s="108">
        <v>23461866</v>
      </c>
      <c r="R15" s="46">
        <f t="shared" si="5"/>
        <v>4588</v>
      </c>
      <c r="S15" s="47">
        <f t="shared" si="6"/>
        <v>110.11199999999999</v>
      </c>
      <c r="T15" s="47">
        <f t="shared" si="7"/>
        <v>4.5880000000000001</v>
      </c>
      <c r="U15" s="109">
        <v>9.5</v>
      </c>
      <c r="V15" s="109">
        <f t="shared" si="8"/>
        <v>9.5</v>
      </c>
      <c r="W15" s="110" t="s">
        <v>129</v>
      </c>
      <c r="X15" s="112">
        <v>0</v>
      </c>
      <c r="Y15" s="112">
        <v>0</v>
      </c>
      <c r="Z15" s="112">
        <v>1056</v>
      </c>
      <c r="AA15" s="112">
        <v>1185</v>
      </c>
      <c r="AB15" s="112">
        <v>1057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770572</v>
      </c>
      <c r="AH15" s="49">
        <f t="shared" si="9"/>
        <v>866</v>
      </c>
      <c r="AI15" s="50">
        <f t="shared" si="1"/>
        <v>188.75326939843069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11415768</v>
      </c>
      <c r="AQ15" s="112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81" t="s">
        <v>223</v>
      </c>
    </row>
    <row r="16" spans="2:51" x14ac:dyDescent="0.25">
      <c r="B16" s="40">
        <v>2.2083333333333299</v>
      </c>
      <c r="C16" s="40">
        <v>0.25</v>
      </c>
      <c r="D16" s="107">
        <v>10</v>
      </c>
      <c r="E16" s="41">
        <f t="shared" si="0"/>
        <v>7.042253521126761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132</v>
      </c>
      <c r="P16" s="108">
        <v>128</v>
      </c>
      <c r="Q16" s="108">
        <v>23466941</v>
      </c>
      <c r="R16" s="46">
        <f t="shared" si="5"/>
        <v>5075</v>
      </c>
      <c r="S16" s="47">
        <f t="shared" si="6"/>
        <v>121.8</v>
      </c>
      <c r="T16" s="47">
        <f t="shared" si="7"/>
        <v>5.0750000000000002</v>
      </c>
      <c r="U16" s="109">
        <v>9.5</v>
      </c>
      <c r="V16" s="109">
        <f t="shared" si="8"/>
        <v>9.5</v>
      </c>
      <c r="W16" s="110" t="s">
        <v>129</v>
      </c>
      <c r="X16" s="112">
        <v>0</v>
      </c>
      <c r="Y16" s="112">
        <v>0</v>
      </c>
      <c r="Z16" s="112">
        <v>1117</v>
      </c>
      <c r="AA16" s="112">
        <v>1185</v>
      </c>
      <c r="AB16" s="112">
        <v>1116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771499</v>
      </c>
      <c r="AH16" s="49">
        <f t="shared" si="9"/>
        <v>927</v>
      </c>
      <c r="AI16" s="50">
        <f t="shared" si="1"/>
        <v>182.66009852216749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11415768</v>
      </c>
      <c r="AQ16" s="112">
        <f t="shared" si="2"/>
        <v>0</v>
      </c>
      <c r="AR16" s="53">
        <v>1.2</v>
      </c>
      <c r="AS16" s="52" t="s">
        <v>101</v>
      </c>
      <c r="AV16" s="39" t="s">
        <v>102</v>
      </c>
      <c r="AW16" s="39" t="s">
        <v>103</v>
      </c>
      <c r="AY16" s="81" t="s">
        <v>224</v>
      </c>
    </row>
    <row r="17" spans="1:51" x14ac:dyDescent="0.25">
      <c r="B17" s="40">
        <v>2.25</v>
      </c>
      <c r="C17" s="40">
        <v>0.29166666666666702</v>
      </c>
      <c r="D17" s="107">
        <v>10</v>
      </c>
      <c r="E17" s="41">
        <f t="shared" si="0"/>
        <v>7.042253521126761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141</v>
      </c>
      <c r="P17" s="108">
        <v>137</v>
      </c>
      <c r="Q17" s="108">
        <v>23472589</v>
      </c>
      <c r="R17" s="46">
        <f t="shared" si="5"/>
        <v>5648</v>
      </c>
      <c r="S17" s="47">
        <f t="shared" si="6"/>
        <v>135.55199999999999</v>
      </c>
      <c r="T17" s="47">
        <f t="shared" si="7"/>
        <v>5.6479999999999997</v>
      </c>
      <c r="U17" s="109">
        <v>9.5</v>
      </c>
      <c r="V17" s="109">
        <f t="shared" si="8"/>
        <v>9.5</v>
      </c>
      <c r="W17" s="110" t="s">
        <v>129</v>
      </c>
      <c r="X17" s="112">
        <v>0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772556</v>
      </c>
      <c r="AH17" s="49">
        <f t="shared" si="9"/>
        <v>1057</v>
      </c>
      <c r="AI17" s="50">
        <f t="shared" si="1"/>
        <v>187.1458923512748</v>
      </c>
      <c r="AJ17" s="96">
        <v>0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11415768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165</v>
      </c>
    </row>
    <row r="18" spans="1:51" ht="15.75" customHeight="1" x14ac:dyDescent="0.25">
      <c r="B18" s="40">
        <v>2.2916666666666701</v>
      </c>
      <c r="C18" s="40">
        <v>0.33333333333333298</v>
      </c>
      <c r="D18" s="107">
        <v>9</v>
      </c>
      <c r="E18" s="41">
        <f t="shared" si="0"/>
        <v>6.3380281690140849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134</v>
      </c>
      <c r="P18" s="108">
        <v>142</v>
      </c>
      <c r="Q18" s="108">
        <v>23478492</v>
      </c>
      <c r="R18" s="46">
        <f t="shared" si="5"/>
        <v>5903</v>
      </c>
      <c r="S18" s="47">
        <f t="shared" si="6"/>
        <v>141.672</v>
      </c>
      <c r="T18" s="47">
        <f t="shared" si="7"/>
        <v>5.9029999999999996</v>
      </c>
      <c r="U18" s="109">
        <v>9.4</v>
      </c>
      <c r="V18" s="109">
        <f t="shared" si="8"/>
        <v>9.4</v>
      </c>
      <c r="W18" s="110" t="s">
        <v>137</v>
      </c>
      <c r="X18" s="112">
        <v>1005</v>
      </c>
      <c r="Y18" s="112">
        <v>0</v>
      </c>
      <c r="Z18" s="112">
        <v>1186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773700</v>
      </c>
      <c r="AH18" s="49">
        <f t="shared" si="9"/>
        <v>1144</v>
      </c>
      <c r="AI18" s="50">
        <f t="shared" si="1"/>
        <v>193.7997628324581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11415768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248</v>
      </c>
    </row>
    <row r="19" spans="1:51" x14ac:dyDescent="0.25">
      <c r="B19" s="40">
        <v>2.3333333333333299</v>
      </c>
      <c r="C19" s="40">
        <v>0.375</v>
      </c>
      <c r="D19" s="107">
        <v>8</v>
      </c>
      <c r="E19" s="41">
        <f t="shared" si="0"/>
        <v>5.6338028169014089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138</v>
      </c>
      <c r="P19" s="108">
        <v>149</v>
      </c>
      <c r="Q19" s="108">
        <v>23484465</v>
      </c>
      <c r="R19" s="46">
        <f t="shared" si="5"/>
        <v>5973</v>
      </c>
      <c r="S19" s="47">
        <f t="shared" si="6"/>
        <v>143.352</v>
      </c>
      <c r="T19" s="47">
        <f t="shared" si="7"/>
        <v>5.9729999999999999</v>
      </c>
      <c r="U19" s="109">
        <v>9</v>
      </c>
      <c r="V19" s="109">
        <f t="shared" si="8"/>
        <v>9</v>
      </c>
      <c r="W19" s="110" t="s">
        <v>137</v>
      </c>
      <c r="X19" s="112">
        <v>1007</v>
      </c>
      <c r="Y19" s="112">
        <v>0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774844</v>
      </c>
      <c r="AH19" s="49">
        <f t="shared" si="9"/>
        <v>1144</v>
      </c>
      <c r="AI19" s="50">
        <f t="shared" si="1"/>
        <v>191.52854511970534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11415768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8</v>
      </c>
      <c r="E20" s="41">
        <f t="shared" si="0"/>
        <v>5.6338028169014089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137</v>
      </c>
      <c r="P20" s="108">
        <v>149</v>
      </c>
      <c r="Q20" s="108">
        <v>23490906</v>
      </c>
      <c r="R20" s="46">
        <f t="shared" si="5"/>
        <v>6441</v>
      </c>
      <c r="S20" s="47">
        <f t="shared" si="6"/>
        <v>154.584</v>
      </c>
      <c r="T20" s="47">
        <f t="shared" si="7"/>
        <v>6.4409999999999998</v>
      </c>
      <c r="U20" s="109">
        <v>8.5</v>
      </c>
      <c r="V20" s="109">
        <f t="shared" si="8"/>
        <v>8.5</v>
      </c>
      <c r="W20" s="110" t="s">
        <v>137</v>
      </c>
      <c r="X20" s="112">
        <v>1016</v>
      </c>
      <c r="Y20" s="112">
        <v>0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776109</v>
      </c>
      <c r="AH20" s="49">
        <f t="shared" si="9"/>
        <v>1265</v>
      </c>
      <c r="AI20" s="50">
        <f t="shared" si="1"/>
        <v>196.39807483310045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11415768</v>
      </c>
      <c r="AQ20" s="112">
        <f t="shared" si="2"/>
        <v>0</v>
      </c>
      <c r="AR20" s="53">
        <v>1.18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8</v>
      </c>
      <c r="E21" s="41">
        <f t="shared" si="0"/>
        <v>5.6338028169014089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138</v>
      </c>
      <c r="P21" s="108">
        <v>145</v>
      </c>
      <c r="Q21" s="108">
        <v>23497162</v>
      </c>
      <c r="R21" s="46">
        <f t="shared" si="5"/>
        <v>6256</v>
      </c>
      <c r="S21" s="47">
        <f t="shared" si="6"/>
        <v>150.14400000000001</v>
      </c>
      <c r="T21" s="47">
        <f t="shared" si="7"/>
        <v>6.2560000000000002</v>
      </c>
      <c r="U21" s="109">
        <v>8</v>
      </c>
      <c r="V21" s="109">
        <f t="shared" si="8"/>
        <v>8</v>
      </c>
      <c r="W21" s="110" t="s">
        <v>137</v>
      </c>
      <c r="X21" s="112">
        <v>1017</v>
      </c>
      <c r="Y21" s="112">
        <v>0</v>
      </c>
      <c r="Z21" s="112">
        <v>1188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777282</v>
      </c>
      <c r="AH21" s="49">
        <f t="shared" si="9"/>
        <v>1173</v>
      </c>
      <c r="AI21" s="50">
        <f t="shared" si="1"/>
        <v>187.5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11415768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8</v>
      </c>
      <c r="E22" s="41">
        <f t="shared" si="0"/>
        <v>5.6338028169014089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134</v>
      </c>
      <c r="P22" s="108">
        <v>134</v>
      </c>
      <c r="Q22" s="108">
        <v>23502894</v>
      </c>
      <c r="R22" s="46">
        <f t="shared" si="5"/>
        <v>5732</v>
      </c>
      <c r="S22" s="47">
        <f t="shared" si="6"/>
        <v>137.56800000000001</v>
      </c>
      <c r="T22" s="47">
        <f t="shared" si="7"/>
        <v>5.7320000000000002</v>
      </c>
      <c r="U22" s="109">
        <v>7.5</v>
      </c>
      <c r="V22" s="109">
        <f t="shared" si="8"/>
        <v>7.5</v>
      </c>
      <c r="W22" s="110" t="s">
        <v>137</v>
      </c>
      <c r="X22" s="112">
        <v>1026</v>
      </c>
      <c r="Y22" s="112">
        <v>0</v>
      </c>
      <c r="Z22" s="112">
        <v>1188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778404</v>
      </c>
      <c r="AH22" s="49">
        <f t="shared" si="9"/>
        <v>1122</v>
      </c>
      <c r="AI22" s="50">
        <f t="shared" si="1"/>
        <v>195.74319609211443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11415768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7</v>
      </c>
      <c r="E23" s="41">
        <f t="shared" si="0"/>
        <v>4.9295774647887329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132</v>
      </c>
      <c r="P23" s="108">
        <v>139</v>
      </c>
      <c r="Q23" s="108">
        <v>23509663</v>
      </c>
      <c r="R23" s="46">
        <f t="shared" si="5"/>
        <v>6769</v>
      </c>
      <c r="S23" s="47">
        <f t="shared" si="6"/>
        <v>162.45599999999999</v>
      </c>
      <c r="T23" s="47">
        <f t="shared" si="7"/>
        <v>6.7690000000000001</v>
      </c>
      <c r="U23" s="109">
        <v>7</v>
      </c>
      <c r="V23" s="109">
        <f t="shared" si="8"/>
        <v>7</v>
      </c>
      <c r="W23" s="110" t="s">
        <v>137</v>
      </c>
      <c r="X23" s="112">
        <v>1036</v>
      </c>
      <c r="Y23" s="112">
        <v>0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779685</v>
      </c>
      <c r="AH23" s="49">
        <f t="shared" si="9"/>
        <v>1281</v>
      </c>
      <c r="AI23" s="50">
        <f t="shared" si="1"/>
        <v>189.24508790072389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11415768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6</v>
      </c>
      <c r="E24" s="41">
        <f t="shared" si="0"/>
        <v>4.2253521126760569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129</v>
      </c>
      <c r="P24" s="108">
        <v>132</v>
      </c>
      <c r="Q24" s="108">
        <v>23515757</v>
      </c>
      <c r="R24" s="46">
        <f t="shared" si="5"/>
        <v>6094</v>
      </c>
      <c r="S24" s="47">
        <f t="shared" si="6"/>
        <v>146.256</v>
      </c>
      <c r="T24" s="47">
        <f t="shared" si="7"/>
        <v>6.0940000000000003</v>
      </c>
      <c r="U24" s="109">
        <v>6.5</v>
      </c>
      <c r="V24" s="109">
        <f t="shared" si="8"/>
        <v>6.5</v>
      </c>
      <c r="W24" s="110" t="s">
        <v>137</v>
      </c>
      <c r="X24" s="112">
        <v>1015</v>
      </c>
      <c r="Y24" s="112">
        <v>0</v>
      </c>
      <c r="Z24" s="112">
        <v>1186</v>
      </c>
      <c r="AA24" s="112">
        <v>1185</v>
      </c>
      <c r="AB24" s="112">
        <v>1186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780899</v>
      </c>
      <c r="AH24" s="49">
        <f>IF(ISBLANK(AG24),"-",AG24-AG23)</f>
        <v>1214</v>
      </c>
      <c r="AI24" s="50">
        <f t="shared" si="1"/>
        <v>199.21234000656384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11415768</v>
      </c>
      <c r="AQ24" s="112">
        <f t="shared" si="2"/>
        <v>0</v>
      </c>
      <c r="AR24" s="53">
        <v>1.2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6</v>
      </c>
      <c r="E25" s="41">
        <f t="shared" si="0"/>
        <v>4.2253521126760569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135</v>
      </c>
      <c r="P25" s="108">
        <v>134</v>
      </c>
      <c r="Q25" s="108">
        <v>23521544</v>
      </c>
      <c r="R25" s="46">
        <f t="shared" si="5"/>
        <v>5787</v>
      </c>
      <c r="S25" s="47">
        <f t="shared" si="6"/>
        <v>138.88800000000001</v>
      </c>
      <c r="T25" s="47">
        <f t="shared" si="7"/>
        <v>5.7869999999999999</v>
      </c>
      <c r="U25" s="109">
        <v>6.2</v>
      </c>
      <c r="V25" s="109">
        <f t="shared" si="8"/>
        <v>6.2</v>
      </c>
      <c r="W25" s="110" t="s">
        <v>137</v>
      </c>
      <c r="X25" s="112">
        <v>1015</v>
      </c>
      <c r="Y25" s="112">
        <v>0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782067</v>
      </c>
      <c r="AH25" s="49">
        <f t="shared" si="9"/>
        <v>1168</v>
      </c>
      <c r="AI25" s="50">
        <f t="shared" si="1"/>
        <v>201.83169172282703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11415768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134</v>
      </c>
      <c r="P26" s="108">
        <v>138</v>
      </c>
      <c r="Q26" s="108">
        <v>23527340</v>
      </c>
      <c r="R26" s="46">
        <f t="shared" si="5"/>
        <v>5796</v>
      </c>
      <c r="S26" s="47">
        <f t="shared" si="6"/>
        <v>139.10400000000001</v>
      </c>
      <c r="T26" s="47">
        <f t="shared" si="7"/>
        <v>5.7960000000000003</v>
      </c>
      <c r="U26" s="109">
        <v>6</v>
      </c>
      <c r="V26" s="109">
        <f t="shared" si="8"/>
        <v>6</v>
      </c>
      <c r="W26" s="110" t="s">
        <v>137</v>
      </c>
      <c r="X26" s="112">
        <v>1006</v>
      </c>
      <c r="Y26" s="112">
        <v>0</v>
      </c>
      <c r="Z26" s="112">
        <v>1186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783213</v>
      </c>
      <c r="AH26" s="49">
        <f t="shared" si="9"/>
        <v>1146</v>
      </c>
      <c r="AI26" s="50">
        <f t="shared" si="1"/>
        <v>197.72256728778467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11415768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6</v>
      </c>
      <c r="E27" s="41">
        <f t="shared" si="0"/>
        <v>4.2253521126760569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135</v>
      </c>
      <c r="P27" s="108">
        <v>139</v>
      </c>
      <c r="Q27" s="108">
        <v>23533220</v>
      </c>
      <c r="R27" s="46">
        <f t="shared" si="5"/>
        <v>5880</v>
      </c>
      <c r="S27" s="47">
        <f t="shared" si="6"/>
        <v>141.12</v>
      </c>
      <c r="T27" s="47">
        <f t="shared" si="7"/>
        <v>5.88</v>
      </c>
      <c r="U27" s="109">
        <v>5.7</v>
      </c>
      <c r="V27" s="109">
        <f t="shared" si="8"/>
        <v>5.7</v>
      </c>
      <c r="W27" s="110" t="s">
        <v>137</v>
      </c>
      <c r="X27" s="112">
        <v>1005</v>
      </c>
      <c r="Y27" s="112">
        <v>0</v>
      </c>
      <c r="Z27" s="112">
        <v>1186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784384</v>
      </c>
      <c r="AH27" s="49">
        <f t="shared" si="9"/>
        <v>1171</v>
      </c>
      <c r="AI27" s="50">
        <f t="shared" si="1"/>
        <v>199.14965986394557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11415768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6</v>
      </c>
      <c r="E28" s="41">
        <f t="shared" si="0"/>
        <v>4.2253521126760569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133</v>
      </c>
      <c r="P28" s="108">
        <v>131</v>
      </c>
      <c r="Q28" s="108">
        <v>23538896</v>
      </c>
      <c r="R28" s="46">
        <f t="shared" si="5"/>
        <v>5676</v>
      </c>
      <c r="S28" s="47">
        <f t="shared" si="6"/>
        <v>136.22399999999999</v>
      </c>
      <c r="T28" s="47">
        <f t="shared" si="7"/>
        <v>5.6760000000000002</v>
      </c>
      <c r="U28" s="109">
        <v>5.5</v>
      </c>
      <c r="V28" s="109">
        <f t="shared" si="8"/>
        <v>5.5</v>
      </c>
      <c r="W28" s="110" t="s">
        <v>137</v>
      </c>
      <c r="X28" s="112">
        <v>1005</v>
      </c>
      <c r="Y28" s="112">
        <v>0</v>
      </c>
      <c r="Z28" s="112">
        <v>1187</v>
      </c>
      <c r="AA28" s="112">
        <v>1185</v>
      </c>
      <c r="AB28" s="112">
        <v>1186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785549</v>
      </c>
      <c r="AH28" s="49">
        <f t="shared" si="9"/>
        <v>1165</v>
      </c>
      <c r="AI28" s="50">
        <f t="shared" si="1"/>
        <v>205.25017618040874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11415768</v>
      </c>
      <c r="AQ28" s="112">
        <f t="shared" si="2"/>
        <v>0</v>
      </c>
      <c r="AR28" s="53">
        <v>1.23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6</v>
      </c>
      <c r="E29" s="41">
        <f t="shared" si="0"/>
        <v>4.2253521126760569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133</v>
      </c>
      <c r="P29" s="108">
        <v>134</v>
      </c>
      <c r="Q29" s="108">
        <v>23544490</v>
      </c>
      <c r="R29" s="46">
        <f t="shared" si="5"/>
        <v>5594</v>
      </c>
      <c r="S29" s="47">
        <f t="shared" si="6"/>
        <v>134.256</v>
      </c>
      <c r="T29" s="47">
        <f t="shared" si="7"/>
        <v>5.5940000000000003</v>
      </c>
      <c r="U29" s="109">
        <v>5.3</v>
      </c>
      <c r="V29" s="109">
        <f t="shared" si="8"/>
        <v>5.3</v>
      </c>
      <c r="W29" s="110" t="s">
        <v>137</v>
      </c>
      <c r="X29" s="112">
        <v>1005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786714</v>
      </c>
      <c r="AH29" s="49">
        <f t="shared" si="9"/>
        <v>1165</v>
      </c>
      <c r="AI29" s="50">
        <f t="shared" si="1"/>
        <v>208.25884876653555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11415768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A30" s="95" t="s">
        <v>226</v>
      </c>
      <c r="B30" s="40">
        <v>2.7916666666666701</v>
      </c>
      <c r="C30" s="40">
        <v>0.83333333333333703</v>
      </c>
      <c r="D30" s="107">
        <v>6</v>
      </c>
      <c r="E30" s="41">
        <f t="shared" si="0"/>
        <v>4.2253521126760569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132</v>
      </c>
      <c r="P30" s="108">
        <v>136</v>
      </c>
      <c r="Q30" s="108">
        <v>23550075</v>
      </c>
      <c r="R30" s="46">
        <f t="shared" si="5"/>
        <v>5585</v>
      </c>
      <c r="S30" s="47">
        <f t="shared" si="6"/>
        <v>134.04</v>
      </c>
      <c r="T30" s="47">
        <f t="shared" si="7"/>
        <v>5.585</v>
      </c>
      <c r="U30" s="109">
        <v>5.0999999999999996</v>
      </c>
      <c r="V30" s="109">
        <f t="shared" si="8"/>
        <v>5.0999999999999996</v>
      </c>
      <c r="W30" s="110" t="s">
        <v>137</v>
      </c>
      <c r="X30" s="112">
        <v>1005</v>
      </c>
      <c r="Y30" s="112">
        <v>0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787871</v>
      </c>
      <c r="AH30" s="49">
        <f t="shared" si="9"/>
        <v>1157</v>
      </c>
      <c r="AI30" s="50">
        <f t="shared" si="1"/>
        <v>207.16204118173678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11415768</v>
      </c>
      <c r="AQ30" s="112">
        <f t="shared" si="2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6</v>
      </c>
      <c r="E31" s="41">
        <f t="shared" si="0"/>
        <v>4.2253521126760569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132</v>
      </c>
      <c r="P31" s="108">
        <v>130</v>
      </c>
      <c r="Q31" s="108">
        <v>23555562</v>
      </c>
      <c r="R31" s="46">
        <f t="shared" si="5"/>
        <v>5487</v>
      </c>
      <c r="S31" s="47">
        <f t="shared" si="6"/>
        <v>131.68799999999999</v>
      </c>
      <c r="T31" s="47">
        <f t="shared" si="7"/>
        <v>5.4870000000000001</v>
      </c>
      <c r="U31" s="109">
        <v>4.9000000000000004</v>
      </c>
      <c r="V31" s="109">
        <f t="shared" si="8"/>
        <v>4.9000000000000004</v>
      </c>
      <c r="W31" s="110" t="s">
        <v>137</v>
      </c>
      <c r="X31" s="112">
        <v>1004</v>
      </c>
      <c r="Y31" s="112">
        <v>0</v>
      </c>
      <c r="Z31" s="112">
        <v>1187</v>
      </c>
      <c r="AA31" s="112">
        <v>1185</v>
      </c>
      <c r="AB31" s="112">
        <v>1186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789025</v>
      </c>
      <c r="AH31" s="49">
        <f t="shared" si="9"/>
        <v>1154</v>
      </c>
      <c r="AI31" s="50">
        <f t="shared" si="1"/>
        <v>210.31529068707854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11415768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6</v>
      </c>
      <c r="E32" s="41">
        <f t="shared" si="0"/>
        <v>4.2253521126760569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124</v>
      </c>
      <c r="P32" s="108">
        <v>129</v>
      </c>
      <c r="Q32" s="108">
        <v>23560496</v>
      </c>
      <c r="R32" s="46">
        <f t="shared" si="5"/>
        <v>4934</v>
      </c>
      <c r="S32" s="47">
        <f t="shared" si="6"/>
        <v>118.416</v>
      </c>
      <c r="T32" s="47">
        <f t="shared" si="7"/>
        <v>4.9340000000000002</v>
      </c>
      <c r="U32" s="109">
        <v>4.8</v>
      </c>
      <c r="V32" s="109">
        <f t="shared" si="8"/>
        <v>4.8</v>
      </c>
      <c r="W32" s="110" t="s">
        <v>137</v>
      </c>
      <c r="X32" s="112">
        <v>1055</v>
      </c>
      <c r="Y32" s="112">
        <v>0</v>
      </c>
      <c r="Z32" s="112">
        <v>1156</v>
      </c>
      <c r="AA32" s="112">
        <v>1185</v>
      </c>
      <c r="AB32" s="112">
        <v>1137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790031</v>
      </c>
      <c r="AH32" s="49">
        <f t="shared" si="9"/>
        <v>1006</v>
      </c>
      <c r="AI32" s="50">
        <f t="shared" si="1"/>
        <v>203.89136603161734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11415768</v>
      </c>
      <c r="AQ32" s="112">
        <f t="shared" si="2"/>
        <v>0</v>
      </c>
      <c r="AR32" s="53">
        <v>1.18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6</v>
      </c>
      <c r="E33" s="41">
        <f t="shared" si="0"/>
        <v>4.2253521126760569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127</v>
      </c>
      <c r="P33" s="108">
        <v>117</v>
      </c>
      <c r="Q33" s="108">
        <v>23565587</v>
      </c>
      <c r="R33" s="46">
        <f t="shared" si="5"/>
        <v>5091</v>
      </c>
      <c r="S33" s="47">
        <f t="shared" si="6"/>
        <v>122.184</v>
      </c>
      <c r="T33" s="47">
        <f t="shared" si="7"/>
        <v>5.0910000000000002</v>
      </c>
      <c r="U33" s="109">
        <v>4.9000000000000004</v>
      </c>
      <c r="V33" s="109">
        <f t="shared" si="8"/>
        <v>4.9000000000000004</v>
      </c>
      <c r="W33" s="110" t="s">
        <v>129</v>
      </c>
      <c r="X33" s="112">
        <v>0</v>
      </c>
      <c r="Y33" s="112">
        <v>0</v>
      </c>
      <c r="Z33" s="112">
        <v>1187</v>
      </c>
      <c r="AA33" s="112">
        <v>1185</v>
      </c>
      <c r="AB33" s="112">
        <v>1136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791074</v>
      </c>
      <c r="AH33" s="49">
        <f t="shared" si="9"/>
        <v>1043</v>
      </c>
      <c r="AI33" s="50">
        <f t="shared" si="1"/>
        <v>204.87134158318599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0.2</v>
      </c>
      <c r="AP33" s="112">
        <v>11415844</v>
      </c>
      <c r="AQ33" s="112">
        <f t="shared" si="2"/>
        <v>76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6</v>
      </c>
      <c r="E34" s="41">
        <f t="shared" si="0"/>
        <v>4.2253521126760569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134</v>
      </c>
      <c r="P34" s="108">
        <v>116</v>
      </c>
      <c r="Q34" s="108">
        <v>23570585</v>
      </c>
      <c r="R34" s="46">
        <f t="shared" si="5"/>
        <v>4998</v>
      </c>
      <c r="S34" s="47">
        <f t="shared" si="6"/>
        <v>119.952</v>
      </c>
      <c r="T34" s="47">
        <f t="shared" si="7"/>
        <v>4.9980000000000002</v>
      </c>
      <c r="U34" s="109">
        <v>5.2</v>
      </c>
      <c r="V34" s="109">
        <f t="shared" si="8"/>
        <v>5.2</v>
      </c>
      <c r="W34" s="110" t="s">
        <v>129</v>
      </c>
      <c r="X34" s="112">
        <v>0</v>
      </c>
      <c r="Y34" s="112">
        <v>0</v>
      </c>
      <c r="Z34" s="112">
        <v>1187</v>
      </c>
      <c r="AA34" s="112">
        <v>1185</v>
      </c>
      <c r="AB34" s="112">
        <v>1136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792101</v>
      </c>
      <c r="AH34" s="49">
        <f t="shared" si="9"/>
        <v>1027</v>
      </c>
      <c r="AI34" s="50">
        <f t="shared" si="1"/>
        <v>205.48219287715085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0.2</v>
      </c>
      <c r="AP34" s="112">
        <v>11416241</v>
      </c>
      <c r="AQ34" s="112">
        <f t="shared" si="2"/>
        <v>397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131193</v>
      </c>
      <c r="S35" s="65">
        <f>AVERAGE(S11:S34)</f>
        <v>131.19300000000001</v>
      </c>
      <c r="T35" s="65">
        <f>SUM(T11:T34)</f>
        <v>131.19299999999998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26101</v>
      </c>
      <c r="AH35" s="67">
        <f>SUM(AH11:AH34)</f>
        <v>26101</v>
      </c>
      <c r="AI35" s="68">
        <f>$AH$35/$T35</f>
        <v>198.95116355293348</v>
      </c>
      <c r="AJ35" s="89"/>
      <c r="AK35" s="89"/>
      <c r="AL35" s="89"/>
      <c r="AM35" s="89"/>
      <c r="AN35" s="89"/>
      <c r="AO35" s="69"/>
      <c r="AP35" s="70">
        <f>AP34-AP10</f>
        <v>4479</v>
      </c>
      <c r="AQ35" s="71">
        <f>SUM(AQ11:AQ34)</f>
        <v>4479</v>
      </c>
      <c r="AR35" s="72">
        <f>AVERAGE(AR11:AR34)</f>
        <v>1.1916666666666667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243"/>
      <c r="D41" s="243"/>
      <c r="E41" s="243"/>
      <c r="F41" s="243"/>
      <c r="G41" s="243"/>
      <c r="H41" s="243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50"/>
      <c r="T41" s="150"/>
      <c r="U41" s="150"/>
      <c r="V41" s="150"/>
      <c r="W41" s="244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73"/>
      <c r="AW41" s="73"/>
      <c r="AY41" s="98"/>
    </row>
    <row r="42" spans="2:51" x14ac:dyDescent="0.25">
      <c r="B42" s="148" t="s">
        <v>133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84"/>
      <c r="T42" s="84"/>
      <c r="U42" s="84"/>
      <c r="V42" s="8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97"/>
      <c r="AP42" s="97"/>
      <c r="AQ42" s="97"/>
      <c r="AR42" s="99"/>
      <c r="AV42" s="73"/>
      <c r="AW42" s="73"/>
      <c r="AY42" s="98"/>
    </row>
    <row r="43" spans="2:51" x14ac:dyDescent="0.25">
      <c r="B43" s="146" t="s">
        <v>134</v>
      </c>
      <c r="C43" s="103"/>
      <c r="D43" s="103"/>
      <c r="E43" s="103"/>
      <c r="F43" s="239"/>
      <c r="G43" s="239"/>
      <c r="H43" s="239"/>
      <c r="I43" s="103"/>
      <c r="J43" s="103"/>
      <c r="K43" s="103"/>
      <c r="L43" s="239"/>
      <c r="M43" s="239"/>
      <c r="N43" s="239"/>
      <c r="O43" s="103"/>
      <c r="P43" s="103"/>
      <c r="Q43" s="103"/>
      <c r="R43" s="103"/>
      <c r="S43" s="239"/>
      <c r="T43" s="239"/>
      <c r="U43" s="239"/>
      <c r="V43" s="84"/>
      <c r="W43" s="99"/>
      <c r="X43" s="99"/>
      <c r="Y43" s="99"/>
      <c r="Z43" s="99"/>
      <c r="AA43" s="99"/>
      <c r="AB43" s="99"/>
      <c r="AC43" s="99"/>
      <c r="AD43" s="99"/>
      <c r="AE43" s="99"/>
      <c r="AM43" s="20"/>
      <c r="AN43" s="97"/>
      <c r="AO43" s="97"/>
      <c r="AP43" s="97"/>
      <c r="AQ43" s="97"/>
      <c r="AR43" s="99"/>
      <c r="AV43" s="127"/>
      <c r="AW43" s="127"/>
      <c r="AY43" s="98"/>
    </row>
    <row r="44" spans="2:51" x14ac:dyDescent="0.25">
      <c r="B44" s="82" t="s">
        <v>252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140</v>
      </c>
      <c r="C45" s="121"/>
      <c r="D45" s="122"/>
      <c r="E45" s="121"/>
      <c r="F45" s="121"/>
      <c r="G45" s="121"/>
      <c r="H45" s="121"/>
      <c r="I45" s="121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4" t="s">
        <v>253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254</v>
      </c>
      <c r="C47" s="121"/>
      <c r="D47" s="122"/>
      <c r="E47" s="121"/>
      <c r="F47" s="121"/>
      <c r="G47" s="121"/>
      <c r="H47" s="121"/>
      <c r="I47" s="121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4"/>
      <c r="U47" s="124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166</v>
      </c>
      <c r="C48" s="255"/>
      <c r="D48" s="256"/>
      <c r="E48" s="255"/>
      <c r="F48" s="255"/>
      <c r="G48" s="255"/>
      <c r="H48" s="255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142</v>
      </c>
      <c r="C49" s="255"/>
      <c r="D49" s="256"/>
      <c r="E49" s="255"/>
      <c r="F49" s="255"/>
      <c r="G49" s="255"/>
      <c r="H49" s="255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143</v>
      </c>
      <c r="C50" s="255"/>
      <c r="D50" s="256"/>
      <c r="E50" s="255"/>
      <c r="F50" s="255"/>
      <c r="G50" s="255"/>
      <c r="H50" s="255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144</v>
      </c>
      <c r="C51" s="255"/>
      <c r="D51" s="256"/>
      <c r="E51" s="255"/>
      <c r="F51" s="255"/>
      <c r="G51" s="257"/>
      <c r="H51" s="257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4" t="s">
        <v>145</v>
      </c>
      <c r="C52" s="228"/>
      <c r="D52" s="229"/>
      <c r="E52" s="228"/>
      <c r="F52" s="228"/>
      <c r="G52" s="230"/>
      <c r="H52" s="230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6" t="s">
        <v>146</v>
      </c>
      <c r="C53" s="228"/>
      <c r="D53" s="229"/>
      <c r="E53" s="230"/>
      <c r="F53" s="228"/>
      <c r="G53" s="230"/>
      <c r="H53" s="230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A54" s="99"/>
      <c r="B54" s="160" t="s">
        <v>195</v>
      </c>
      <c r="C54" s="228"/>
      <c r="D54" s="228"/>
      <c r="E54" s="230"/>
      <c r="F54" s="144"/>
      <c r="G54" s="106"/>
      <c r="H54" s="106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/>
      <c r="C55" s="228"/>
      <c r="D55" s="229"/>
      <c r="E55" s="144"/>
      <c r="F55" s="144"/>
      <c r="G55" s="106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146"/>
      <c r="C56" s="228"/>
      <c r="D56" s="229"/>
      <c r="E56" s="145"/>
      <c r="F56" s="145"/>
      <c r="G56" s="102"/>
      <c r="H56" s="102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144"/>
      <c r="C57" s="228"/>
      <c r="D57" s="229"/>
      <c r="E57" s="145"/>
      <c r="F57" s="145"/>
      <c r="G57" s="102"/>
      <c r="H57" s="228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146"/>
      <c r="C58" s="228"/>
      <c r="D58" s="229"/>
      <c r="E58" s="228"/>
      <c r="F58" s="118"/>
      <c r="G58" s="230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60"/>
      <c r="C59" s="228"/>
      <c r="D59" s="229"/>
      <c r="E59" s="228"/>
      <c r="F59" s="228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60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6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17"/>
      <c r="U66" s="11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A67" s="99"/>
      <c r="B67" s="146"/>
      <c r="C67" s="145"/>
      <c r="D67" s="114"/>
      <c r="E67" s="145"/>
      <c r="F67" s="145"/>
      <c r="G67" s="102"/>
      <c r="H67" s="102"/>
      <c r="I67" s="102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17"/>
      <c r="U67" s="119"/>
      <c r="V67" s="79"/>
      <c r="AS67" s="95"/>
      <c r="AT67" s="95"/>
      <c r="AU67" s="95"/>
      <c r="AV67" s="95"/>
      <c r="AW67" s="95"/>
      <c r="AX67" s="95"/>
      <c r="AY67" s="95"/>
    </row>
    <row r="68" spans="1:51" x14ac:dyDescent="0.25">
      <c r="A68" s="99"/>
      <c r="B68" s="145"/>
      <c r="C68" s="145"/>
      <c r="D68" s="114"/>
      <c r="E68" s="145"/>
      <c r="F68" s="145"/>
      <c r="G68" s="102"/>
      <c r="H68" s="102"/>
      <c r="I68" s="102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5"/>
      <c r="U68" s="79"/>
      <c r="V68" s="79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Q74" s="97"/>
      <c r="R74" s="97"/>
      <c r="S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Q75" s="97"/>
      <c r="R75" s="97"/>
      <c r="S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T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97"/>
      <c r="Q77" s="97"/>
      <c r="R77" s="97"/>
      <c r="S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Q78" s="97"/>
      <c r="R78" s="97"/>
      <c r="S78" s="97"/>
      <c r="T78" s="97"/>
      <c r="AS78" s="95"/>
      <c r="AT78" s="95"/>
      <c r="AU78" s="95"/>
      <c r="AV78" s="95"/>
      <c r="AW78" s="95"/>
      <c r="AX78" s="95"/>
      <c r="AY78" s="95"/>
    </row>
    <row r="79" spans="1:51" x14ac:dyDescent="0.25">
      <c r="O79" s="12"/>
      <c r="P79" s="97"/>
      <c r="Q79" s="97"/>
      <c r="R79" s="97"/>
      <c r="S79" s="97"/>
      <c r="T79" s="97"/>
      <c r="U79" s="97"/>
      <c r="AS79" s="95"/>
      <c r="AT79" s="95"/>
      <c r="AU79" s="95"/>
      <c r="AV79" s="95"/>
      <c r="AW79" s="95"/>
      <c r="AX79" s="95"/>
      <c r="AY79" s="95"/>
    </row>
    <row r="80" spans="1:51" x14ac:dyDescent="0.25">
      <c r="O80" s="12"/>
      <c r="P80" s="97"/>
      <c r="T80" s="97"/>
      <c r="U80" s="97"/>
      <c r="AS80" s="95"/>
      <c r="AT80" s="95"/>
      <c r="AU80" s="95"/>
      <c r="AV80" s="95"/>
      <c r="AW80" s="95"/>
      <c r="AX80" s="95"/>
      <c r="AY80" s="95"/>
    </row>
    <row r="92" spans="45:51" x14ac:dyDescent="0.25">
      <c r="AS92" s="95"/>
      <c r="AT92" s="95"/>
      <c r="AU92" s="95"/>
      <c r="AV92" s="95"/>
      <c r="AW92" s="95"/>
      <c r="AX92" s="95"/>
      <c r="AY92" s="95"/>
    </row>
  </sheetData>
  <protectedRanges>
    <protectedRange sqref="S54:T68" name="Range2_12_5_1_1"/>
    <protectedRange sqref="L10 AD8 AF8 AJ8:AR8 AF10 L24:N31 N32:N34 R11:T34 G11:G34 N10:N23 E11:E34 AC11:AF34" name="Range1_16_3_1_1"/>
    <protectedRange sqref="L16:M23" name="Range1_1_1_1_10_1_1_1"/>
    <protectedRange sqref="L32:M34" name="Range1_1_10_1_1_1"/>
    <protectedRange sqref="K16:K34 I16:J24 I25:I34 J25 I11:I15 K11:L15" name="Range1_1_2_1_10_2_1_1"/>
    <protectedRange sqref="M11:M15" name="Range1_2_1_2_1_10_1_1_1"/>
    <protectedRange sqref="AS16:AS34" name="Range1_1_1_1"/>
    <protectedRange sqref="H11:H34" name="Range1_1_1_1_1_1_1"/>
    <protectedRange sqref="Z44:Z53" name="Range2_2_1_10_1_1_1_2"/>
    <protectedRange sqref="N54:R68" name="Range2_12_1_6_1_1"/>
    <protectedRange sqref="L54:M68" name="Range2_2_12_1_7_1_1"/>
    <protectedRange sqref="AS11:AS15" name="Range1_4_1_1_1_1"/>
    <protectedRange sqref="J26:J34 J11:J15" name="Range1_1_2_1_10_1_1_1_1"/>
    <protectedRange sqref="F43 L43 S38:S43" name="Range2_12_3_1_1_1_1"/>
    <protectedRange sqref="D38:H38 I43:K43 C43:E43 O43:R43 N38:R42" name="Range2_12_1_3_1_1_1_1"/>
    <protectedRange sqref="I38:M38 E39:M42" name="Range2_2_12_1_6_1_1_1_1"/>
    <protectedRange sqref="D39:D42" name="Range2_1_1_1_1_11_1_1_1_1_1_1"/>
    <protectedRange sqref="C39:C42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4:K68" name="Range2_2_12_1_4_1_1_1_1_1_1_1_1_1_1_1_1_1_1_1"/>
    <protectedRange sqref="I54:I68" name="Range2_2_12_1_7_1_1_2_2_1_2"/>
    <protectedRange sqref="F54:H54 F59:H68 H55:H56 H58 F55:G57" name="Range2_2_12_1_3_1_2_1_1_1_1_2_1_1_1_1_1_1_1_1_1_1_1"/>
    <protectedRange sqref="E59:E68 E55:E57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8:U48 H57 G58 D54:E54 F49:G53" name="Range2_12_5_1_1_1_2_2_1_1_1_1_1_1_1_1_1_1_1_2_1_1_1_2_1_1_1_1_1_1_1_1_1_1_1_1_1_1_1_1_2_1_1_1_1_1_1_1_1_1_2_1_1_3_1_1_1_3_1_1_1_1_1_1_1_1_1_1_1_1_1_1_1_1_1_1_1_1_1_1_2_1_1_1_1_1_1_1_1_1_1_1_2_2_1_2_1_1_1_1_1_1_1_1_1_1_1_1_1"/>
    <protectedRange sqref="S44:T47" name="Range2_12_5_1_1_2_1_1_1_2_1_1_1_1_1_1_1_1_1_1_1_1_1"/>
    <protectedRange sqref="N44:R47" name="Range2_12_1_6_1_1_2_1_1_1_2_1_1_1_1_1_1_1_1_1_1_1_1_1"/>
    <protectedRange sqref="L44:M47" name="Range2_2_12_1_7_1_1_3_1_1_1_2_1_1_1_1_1_1_1_1_1_1_1_1_1"/>
    <protectedRange sqref="J44:K47" name="Range2_2_12_1_4_1_1_1_1_1_1_1_1_1_1_1_1_1_1_1_2_1_1_1_2_1_1_1_1_1_1_1_1_1_1_1_1_1"/>
    <protectedRange sqref="I44:I47" name="Range2_2_12_1_7_1_1_2_2_1_2_2_1_1_1_2_1_1_1_1_1_1_1_1_1_1_1_1_1"/>
    <protectedRange sqref="G44:H47" name="Range2_2_12_1_3_1_2_1_1_1_1_2_1_1_1_1_1_1_1_1_1_1_1_2_1_1_1_2_1_1_1_1_1_1_1_1_1_1_1_1_1"/>
    <protectedRange sqref="F44:F47" name="Range2_2_12_1_3_1_2_1_1_1_1_2_1_1_1_1_1_1_1_1_1_1_1_2_2_1_1_2_1_1_1_1_1_1_1_1_1_1_1_1_1"/>
    <protectedRange sqref="E44:E4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AG10" name="Range1_16_3_1_1_1_1_1_3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5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6" priority="1" operator="containsText" text="N/A">
      <formula>NOT(ISERROR(SEARCH("N/A",X11)))</formula>
    </cfRule>
    <cfRule type="cellIs" dxfId="25" priority="15" operator="equal">
      <formula>0</formula>
    </cfRule>
  </conditionalFormatting>
  <conditionalFormatting sqref="X11:AE34">
    <cfRule type="cellIs" dxfId="24" priority="14" operator="greaterThanOrEqual">
      <formula>1185</formula>
    </cfRule>
  </conditionalFormatting>
  <conditionalFormatting sqref="X11:AE34">
    <cfRule type="cellIs" dxfId="23" priority="13" operator="between">
      <formula>0.1</formula>
      <formula>1184</formula>
    </cfRule>
  </conditionalFormatting>
  <conditionalFormatting sqref="X8 AJ11:AQ34">
    <cfRule type="cellIs" dxfId="15" priority="12" operator="equal">
      <formula>0</formula>
    </cfRule>
  </conditionalFormatting>
  <conditionalFormatting sqref="X8 AJ11:AQ34">
    <cfRule type="cellIs" dxfId="14" priority="11" operator="greaterThan">
      <formula>1179</formula>
    </cfRule>
  </conditionalFormatting>
  <conditionalFormatting sqref="X8 AJ11:AQ34">
    <cfRule type="cellIs" dxfId="13" priority="10" operator="greaterThan">
      <formula>99</formula>
    </cfRule>
  </conditionalFormatting>
  <conditionalFormatting sqref="X8 AJ11:AQ34">
    <cfRule type="cellIs" dxfId="12" priority="9" operator="greaterThan">
      <formula>0.99</formula>
    </cfRule>
  </conditionalFormatting>
  <conditionalFormatting sqref="AB8">
    <cfRule type="cellIs" dxfId="22" priority="8" operator="equal">
      <formula>0</formula>
    </cfRule>
  </conditionalFormatting>
  <conditionalFormatting sqref="AB8">
    <cfRule type="cellIs" dxfId="21" priority="7" operator="greaterThan">
      <formula>1179</formula>
    </cfRule>
  </conditionalFormatting>
  <conditionalFormatting sqref="AB8">
    <cfRule type="cellIs" dxfId="20" priority="6" operator="greaterThan">
      <formula>99</formula>
    </cfRule>
  </conditionalFormatting>
  <conditionalFormatting sqref="AB8">
    <cfRule type="cellIs" dxfId="19" priority="5" operator="greaterThan">
      <formula>0.99</formula>
    </cfRule>
  </conditionalFormatting>
  <conditionalFormatting sqref="AI11:AI34">
    <cfRule type="cellIs" dxfId="18" priority="4" operator="greaterThan">
      <formula>$AI$8</formula>
    </cfRule>
  </conditionalFormatting>
  <conditionalFormatting sqref="AH11:AH34">
    <cfRule type="cellIs" dxfId="17" priority="2" operator="greaterThan">
      <formula>$AH$8</formula>
    </cfRule>
    <cfRule type="cellIs" dxfId="16" priority="3" operator="greaterThan">
      <formula>$AH$8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topLeftCell="A37" zoomScaleNormal="100" workbookViewId="0">
      <selection activeCell="B53" sqref="B53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138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165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125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178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181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81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42647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26868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179" t="s">
        <v>51</v>
      </c>
      <c r="V9" s="179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177" t="s">
        <v>55</v>
      </c>
      <c r="AG9" s="177" t="s">
        <v>56</v>
      </c>
      <c r="AH9" s="259" t="s">
        <v>57</v>
      </c>
      <c r="AI9" s="274" t="s">
        <v>58</v>
      </c>
      <c r="AJ9" s="179" t="s">
        <v>59</v>
      </c>
      <c r="AK9" s="179" t="s">
        <v>60</v>
      </c>
      <c r="AL9" s="179" t="s">
        <v>61</v>
      </c>
      <c r="AM9" s="179" t="s">
        <v>62</v>
      </c>
      <c r="AN9" s="179" t="s">
        <v>63</v>
      </c>
      <c r="AO9" s="179" t="s">
        <v>64</v>
      </c>
      <c r="AP9" s="179" t="s">
        <v>65</v>
      </c>
      <c r="AQ9" s="276" t="s">
        <v>66</v>
      </c>
      <c r="AR9" s="179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79" t="s">
        <v>72</v>
      </c>
      <c r="C10" s="179" t="s">
        <v>73</v>
      </c>
      <c r="D10" s="179" t="s">
        <v>74</v>
      </c>
      <c r="E10" s="179" t="s">
        <v>75</v>
      </c>
      <c r="F10" s="179" t="s">
        <v>74</v>
      </c>
      <c r="G10" s="179" t="s">
        <v>75</v>
      </c>
      <c r="H10" s="285"/>
      <c r="I10" s="179" t="s">
        <v>75</v>
      </c>
      <c r="J10" s="179" t="s">
        <v>75</v>
      </c>
      <c r="K10" s="179" t="s">
        <v>75</v>
      </c>
      <c r="L10" s="28" t="s">
        <v>29</v>
      </c>
      <c r="M10" s="288"/>
      <c r="N10" s="28" t="s">
        <v>29</v>
      </c>
      <c r="O10" s="277"/>
      <c r="P10" s="277"/>
      <c r="Q10" s="1">
        <f>'OCT 3'!Q34</f>
        <v>19874130</v>
      </c>
      <c r="R10" s="267"/>
      <c r="S10" s="268"/>
      <c r="T10" s="269"/>
      <c r="U10" s="179" t="s">
        <v>75</v>
      </c>
      <c r="V10" s="179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'OCT 3'!$AG$34</f>
        <v>51012</v>
      </c>
      <c r="AH10" s="259"/>
      <c r="AI10" s="275"/>
      <c r="AJ10" s="179" t="s">
        <v>84</v>
      </c>
      <c r="AK10" s="179" t="s">
        <v>84</v>
      </c>
      <c r="AL10" s="179" t="s">
        <v>84</v>
      </c>
      <c r="AM10" s="179" t="s">
        <v>84</v>
      </c>
      <c r="AN10" s="179" t="s">
        <v>84</v>
      </c>
      <c r="AO10" s="179" t="s">
        <v>84</v>
      </c>
      <c r="AP10" s="1">
        <f>'OCT 3'!AP34</f>
        <v>11307325</v>
      </c>
      <c r="AQ10" s="277"/>
      <c r="AR10" s="180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5</v>
      </c>
      <c r="E11" s="41">
        <f t="shared" ref="E11:E34" si="0">D11/1.42</f>
        <v>3.5211267605633805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131</v>
      </c>
      <c r="P11" s="108">
        <v>116</v>
      </c>
      <c r="Q11" s="108">
        <v>19879075</v>
      </c>
      <c r="R11" s="46">
        <f>IF(ISBLANK(Q11),"-",Q11-Q10)</f>
        <v>4945</v>
      </c>
      <c r="S11" s="47">
        <f>R11*24/1000</f>
        <v>118.68</v>
      </c>
      <c r="T11" s="47">
        <f>R11/1000</f>
        <v>4.9450000000000003</v>
      </c>
      <c r="U11" s="109">
        <v>4.9000000000000004</v>
      </c>
      <c r="V11" s="109">
        <f t="shared" ref="V11:V34" si="1">U11</f>
        <v>4.9000000000000004</v>
      </c>
      <c r="W11" s="110" t="s">
        <v>129</v>
      </c>
      <c r="X11" s="112">
        <v>0</v>
      </c>
      <c r="Y11" s="112">
        <v>0</v>
      </c>
      <c r="Z11" s="112">
        <v>1166</v>
      </c>
      <c r="AA11" s="112">
        <v>1185</v>
      </c>
      <c r="AB11" s="112">
        <v>1166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52050</v>
      </c>
      <c r="AH11" s="49">
        <f>IF(ISBLANK(AG11),"-",AG11-AG10)</f>
        <v>1038</v>
      </c>
      <c r="AI11" s="50">
        <f>AH11/T11</f>
        <v>209.90899898887764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11307846</v>
      </c>
      <c r="AQ11" s="112">
        <f t="shared" ref="AQ11:AQ34" si="2">AP11-AP10</f>
        <v>521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5</v>
      </c>
      <c r="E12" s="41">
        <f t="shared" si="0"/>
        <v>3.5211267605633805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135</v>
      </c>
      <c r="P12" s="108">
        <v>109</v>
      </c>
      <c r="Q12" s="108">
        <v>19883891</v>
      </c>
      <c r="R12" s="46">
        <f t="shared" ref="R12:R34" si="5">IF(ISBLANK(Q12),"-",Q12-Q11)</f>
        <v>4816</v>
      </c>
      <c r="S12" s="47">
        <f t="shared" ref="S12:S34" si="6">R12*24/1000</f>
        <v>115.584</v>
      </c>
      <c r="T12" s="47">
        <f t="shared" ref="T12:T34" si="7">R12/1000</f>
        <v>4.8159999999999998</v>
      </c>
      <c r="U12" s="109">
        <v>5.8</v>
      </c>
      <c r="V12" s="109">
        <f t="shared" si="1"/>
        <v>5.8</v>
      </c>
      <c r="W12" s="110" t="s">
        <v>129</v>
      </c>
      <c r="X12" s="112">
        <v>0</v>
      </c>
      <c r="Y12" s="112">
        <v>0</v>
      </c>
      <c r="Z12" s="112">
        <v>1145</v>
      </c>
      <c r="AA12" s="112">
        <v>1185</v>
      </c>
      <c r="AB12" s="112">
        <v>1147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53041</v>
      </c>
      <c r="AH12" s="49">
        <f>IF(ISBLANK(AG12),"-",AG12-AG11)</f>
        <v>991</v>
      </c>
      <c r="AI12" s="50">
        <f t="shared" ref="AI12:AI34" si="8">AH12/T12</f>
        <v>205.77242524916943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11308403</v>
      </c>
      <c r="AQ12" s="112">
        <f t="shared" si="2"/>
        <v>557</v>
      </c>
      <c r="AR12" s="115">
        <v>1.1200000000000001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5</v>
      </c>
      <c r="E13" s="41">
        <f t="shared" si="0"/>
        <v>3.5211267605633805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120</v>
      </c>
      <c r="P13" s="108">
        <v>107</v>
      </c>
      <c r="Q13" s="108">
        <v>19888490</v>
      </c>
      <c r="R13" s="46">
        <f t="shared" si="5"/>
        <v>4599</v>
      </c>
      <c r="S13" s="47">
        <f t="shared" si="6"/>
        <v>110.376</v>
      </c>
      <c r="T13" s="47">
        <f t="shared" si="7"/>
        <v>4.5990000000000002</v>
      </c>
      <c r="U13" s="109">
        <v>6.9</v>
      </c>
      <c r="V13" s="109">
        <f t="shared" si="1"/>
        <v>6.9</v>
      </c>
      <c r="W13" s="110" t="s">
        <v>129</v>
      </c>
      <c r="X13" s="112">
        <v>0</v>
      </c>
      <c r="Y13" s="112">
        <v>0</v>
      </c>
      <c r="Z13" s="112">
        <v>1127</v>
      </c>
      <c r="AA13" s="112">
        <v>1185</v>
      </c>
      <c r="AB13" s="112">
        <v>1127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53999</v>
      </c>
      <c r="AH13" s="49">
        <f>IF(ISBLANK(AG13),"-",AG13-AG12)</f>
        <v>958</v>
      </c>
      <c r="AI13" s="50">
        <f t="shared" si="8"/>
        <v>208.30615351163294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11308912</v>
      </c>
      <c r="AQ13" s="112">
        <f t="shared" si="2"/>
        <v>509</v>
      </c>
      <c r="AR13" s="51"/>
      <c r="AS13" s="52" t="s">
        <v>113</v>
      </c>
      <c r="AV13" s="39" t="s">
        <v>94</v>
      </c>
      <c r="AW13" s="39" t="s">
        <v>95</v>
      </c>
      <c r="AY13" s="81"/>
    </row>
    <row r="14" spans="2:51" x14ac:dyDescent="0.25">
      <c r="B14" s="40">
        <v>2.125</v>
      </c>
      <c r="C14" s="40">
        <v>0.16666666666666699</v>
      </c>
      <c r="D14" s="107">
        <v>5</v>
      </c>
      <c r="E14" s="41">
        <f t="shared" si="0"/>
        <v>3.5211267605633805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120</v>
      </c>
      <c r="P14" s="108">
        <v>108</v>
      </c>
      <c r="Q14" s="108">
        <v>19892596</v>
      </c>
      <c r="R14" s="46">
        <f t="shared" si="5"/>
        <v>4106</v>
      </c>
      <c r="S14" s="47">
        <f t="shared" si="6"/>
        <v>98.543999999999997</v>
      </c>
      <c r="T14" s="47">
        <f t="shared" si="7"/>
        <v>4.1059999999999999</v>
      </c>
      <c r="U14" s="109">
        <v>8.8000000000000007</v>
      </c>
      <c r="V14" s="109">
        <f t="shared" si="1"/>
        <v>8.8000000000000007</v>
      </c>
      <c r="W14" s="110" t="s">
        <v>129</v>
      </c>
      <c r="X14" s="112">
        <v>0</v>
      </c>
      <c r="Y14" s="112">
        <v>0</v>
      </c>
      <c r="Z14" s="112">
        <v>1127</v>
      </c>
      <c r="AA14" s="112">
        <v>1185</v>
      </c>
      <c r="AB14" s="112">
        <v>1127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54982</v>
      </c>
      <c r="AH14" s="49">
        <f t="shared" ref="AH14:AH34" si="9">IF(ISBLANK(AG14),"-",AG14-AG13)</f>
        <v>983</v>
      </c>
      <c r="AI14" s="50">
        <f t="shared" si="8"/>
        <v>239.40574768631271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11309426</v>
      </c>
      <c r="AQ14" s="112">
        <f t="shared" si="2"/>
        <v>514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165</v>
      </c>
    </row>
    <row r="15" spans="2:51" x14ac:dyDescent="0.25">
      <c r="B15" s="40">
        <v>2.1666666666666701</v>
      </c>
      <c r="C15" s="40">
        <v>0.20833333333333301</v>
      </c>
      <c r="D15" s="107">
        <v>5</v>
      </c>
      <c r="E15" s="41">
        <f t="shared" si="0"/>
        <v>3.5211267605633805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128</v>
      </c>
      <c r="P15" s="108">
        <v>122</v>
      </c>
      <c r="Q15" s="108">
        <v>19896777</v>
      </c>
      <c r="R15" s="46">
        <f t="shared" si="5"/>
        <v>4181</v>
      </c>
      <c r="S15" s="47">
        <f t="shared" si="6"/>
        <v>100.34399999999999</v>
      </c>
      <c r="T15" s="47">
        <f t="shared" si="7"/>
        <v>4.181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1147</v>
      </c>
      <c r="AA15" s="112">
        <v>1185</v>
      </c>
      <c r="AB15" s="112">
        <v>1147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55981</v>
      </c>
      <c r="AH15" s="49">
        <f t="shared" si="9"/>
        <v>999</v>
      </c>
      <c r="AI15" s="50">
        <f t="shared" si="8"/>
        <v>238.93805309734512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0.6</v>
      </c>
      <c r="AP15" s="112">
        <v>11309486</v>
      </c>
      <c r="AQ15" s="112">
        <f t="shared" si="2"/>
        <v>60</v>
      </c>
      <c r="AR15" s="51"/>
      <c r="AS15" s="52" t="s">
        <v>113</v>
      </c>
      <c r="AV15" s="39" t="s">
        <v>98</v>
      </c>
      <c r="AW15" s="39" t="s">
        <v>99</v>
      </c>
      <c r="AY15" s="95"/>
    </row>
    <row r="16" spans="2:51" x14ac:dyDescent="0.25">
      <c r="B16" s="40">
        <v>2.2083333333333299</v>
      </c>
      <c r="C16" s="40">
        <v>0.25</v>
      </c>
      <c r="D16" s="107">
        <v>5</v>
      </c>
      <c r="E16" s="41">
        <f t="shared" si="0"/>
        <v>3.5211267605633805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138</v>
      </c>
      <c r="P16" s="108">
        <v>129</v>
      </c>
      <c r="Q16" s="108">
        <v>19902325</v>
      </c>
      <c r="R16" s="46">
        <f t="shared" si="5"/>
        <v>5548</v>
      </c>
      <c r="S16" s="47">
        <f t="shared" si="6"/>
        <v>133.15199999999999</v>
      </c>
      <c r="T16" s="47">
        <f t="shared" si="7"/>
        <v>5.548</v>
      </c>
      <c r="U16" s="109">
        <v>9.5</v>
      </c>
      <c r="V16" s="109">
        <f t="shared" si="1"/>
        <v>9.5</v>
      </c>
      <c r="W16" s="110" t="s">
        <v>168</v>
      </c>
      <c r="X16" s="112">
        <v>0</v>
      </c>
      <c r="Y16" s="112">
        <v>0</v>
      </c>
      <c r="Z16" s="112">
        <v>1187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57091</v>
      </c>
      <c r="AH16" s="49">
        <f t="shared" si="9"/>
        <v>1110</v>
      </c>
      <c r="AI16" s="50">
        <f t="shared" si="8"/>
        <v>200.07209805335256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11309486</v>
      </c>
      <c r="AQ16" s="112">
        <f t="shared" si="2"/>
        <v>0</v>
      </c>
      <c r="AR16" s="53">
        <v>1.1499999999999999</v>
      </c>
      <c r="AS16" s="52" t="s">
        <v>101</v>
      </c>
      <c r="AV16" s="39" t="s">
        <v>102</v>
      </c>
      <c r="AW16" s="39" t="s">
        <v>103</v>
      </c>
      <c r="AY16" s="95"/>
    </row>
    <row r="17" spans="1:51" x14ac:dyDescent="0.25">
      <c r="B17" s="40">
        <v>2.25</v>
      </c>
      <c r="C17" s="40">
        <v>0.29166666666666702</v>
      </c>
      <c r="D17" s="107">
        <v>5</v>
      </c>
      <c r="E17" s="41">
        <f t="shared" si="0"/>
        <v>3.5211267605633805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135</v>
      </c>
      <c r="P17" s="108">
        <v>140</v>
      </c>
      <c r="Q17" s="108">
        <v>19908321</v>
      </c>
      <c r="R17" s="46">
        <f t="shared" si="5"/>
        <v>5996</v>
      </c>
      <c r="S17" s="47">
        <f t="shared" si="6"/>
        <v>143.904</v>
      </c>
      <c r="T17" s="47">
        <f t="shared" si="7"/>
        <v>5.9960000000000004</v>
      </c>
      <c r="U17" s="109">
        <v>9.5</v>
      </c>
      <c r="V17" s="109">
        <f t="shared" si="1"/>
        <v>9.5</v>
      </c>
      <c r="W17" s="110" t="s">
        <v>169</v>
      </c>
      <c r="X17" s="112">
        <v>1006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58214</v>
      </c>
      <c r="AH17" s="49">
        <f t="shared" si="9"/>
        <v>1123</v>
      </c>
      <c r="AI17" s="50">
        <f t="shared" si="8"/>
        <v>187.29152768512341</v>
      </c>
      <c r="AJ17" s="96">
        <v>0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11309486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8"/>
    </row>
    <row r="18" spans="1:51" x14ac:dyDescent="0.25">
      <c r="B18" s="40">
        <v>2.2916666666666701</v>
      </c>
      <c r="C18" s="40">
        <v>0.33333333333333298</v>
      </c>
      <c r="D18" s="107">
        <v>5</v>
      </c>
      <c r="E18" s="41">
        <f t="shared" si="0"/>
        <v>3.5211267605633805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135</v>
      </c>
      <c r="P18" s="108">
        <v>140</v>
      </c>
      <c r="Q18" s="108">
        <v>19914289</v>
      </c>
      <c r="R18" s="46">
        <f t="shared" si="5"/>
        <v>5968</v>
      </c>
      <c r="S18" s="47">
        <f t="shared" si="6"/>
        <v>143.232</v>
      </c>
      <c r="T18" s="47">
        <f t="shared" si="7"/>
        <v>5.968</v>
      </c>
      <c r="U18" s="109">
        <v>9.1</v>
      </c>
      <c r="V18" s="109">
        <f t="shared" si="1"/>
        <v>9.1</v>
      </c>
      <c r="W18" s="110" t="s">
        <v>169</v>
      </c>
      <c r="X18" s="112">
        <v>1006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59404</v>
      </c>
      <c r="AH18" s="49">
        <f t="shared" si="9"/>
        <v>1190</v>
      </c>
      <c r="AI18" s="50">
        <f t="shared" si="8"/>
        <v>199.39678284182307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11309486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5</v>
      </c>
      <c r="E19" s="41">
        <f t="shared" si="0"/>
        <v>3.5211267605633805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134</v>
      </c>
      <c r="P19" s="108">
        <v>142</v>
      </c>
      <c r="Q19" s="108">
        <v>19920284</v>
      </c>
      <c r="R19" s="46">
        <f t="shared" si="5"/>
        <v>5995</v>
      </c>
      <c r="S19" s="47">
        <f t="shared" si="6"/>
        <v>143.88</v>
      </c>
      <c r="T19" s="47">
        <f t="shared" si="7"/>
        <v>5.9950000000000001</v>
      </c>
      <c r="U19" s="109">
        <v>8.6</v>
      </c>
      <c r="V19" s="109">
        <f t="shared" si="1"/>
        <v>8.6</v>
      </c>
      <c r="W19" s="110" t="s">
        <v>169</v>
      </c>
      <c r="X19" s="112">
        <v>1006</v>
      </c>
      <c r="Y19" s="112">
        <v>0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60548</v>
      </c>
      <c r="AH19" s="49">
        <f t="shared" si="9"/>
        <v>1144</v>
      </c>
      <c r="AI19" s="50">
        <f t="shared" si="8"/>
        <v>190.8256880733945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11309486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5</v>
      </c>
      <c r="E20" s="41">
        <f t="shared" si="0"/>
        <v>3.5211267605633805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136</v>
      </c>
      <c r="P20" s="108">
        <v>140</v>
      </c>
      <c r="Q20" s="108">
        <v>19926274</v>
      </c>
      <c r="R20" s="46">
        <f t="shared" si="5"/>
        <v>5990</v>
      </c>
      <c r="S20" s="47">
        <f t="shared" si="6"/>
        <v>143.76</v>
      </c>
      <c r="T20" s="47">
        <f t="shared" si="7"/>
        <v>5.99</v>
      </c>
      <c r="U20" s="109">
        <v>8.1</v>
      </c>
      <c r="V20" s="109">
        <f t="shared" si="1"/>
        <v>8.1</v>
      </c>
      <c r="W20" s="110" t="s">
        <v>169</v>
      </c>
      <c r="X20" s="112">
        <v>1006</v>
      </c>
      <c r="Y20" s="112">
        <v>0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61781</v>
      </c>
      <c r="AH20" s="49">
        <f t="shared" si="9"/>
        <v>1233</v>
      </c>
      <c r="AI20" s="50">
        <f t="shared" si="8"/>
        <v>205.8430717863105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11309486</v>
      </c>
      <c r="AQ20" s="112">
        <f t="shared" si="2"/>
        <v>0</v>
      </c>
      <c r="AR20" s="53">
        <v>1.05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5</v>
      </c>
      <c r="E21" s="41">
        <f t="shared" si="0"/>
        <v>3.5211267605633805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134</v>
      </c>
      <c r="P21" s="108">
        <v>141</v>
      </c>
      <c r="Q21" s="108">
        <v>19932082</v>
      </c>
      <c r="R21" s="46">
        <f t="shared" si="5"/>
        <v>5808</v>
      </c>
      <c r="S21" s="47">
        <f t="shared" si="6"/>
        <v>139.392</v>
      </c>
      <c r="T21" s="47">
        <f t="shared" si="7"/>
        <v>5.8079999999999998</v>
      </c>
      <c r="U21" s="109">
        <v>7.73</v>
      </c>
      <c r="V21" s="109">
        <f t="shared" si="1"/>
        <v>7.73</v>
      </c>
      <c r="W21" s="110" t="s">
        <v>169</v>
      </c>
      <c r="X21" s="112">
        <v>1006</v>
      </c>
      <c r="Y21" s="112">
        <v>0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62994</v>
      </c>
      <c r="AH21" s="49">
        <f t="shared" si="9"/>
        <v>1213</v>
      </c>
      <c r="AI21" s="50">
        <f t="shared" si="8"/>
        <v>208.84986225895318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11309486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5</v>
      </c>
      <c r="E22" s="41">
        <f t="shared" si="0"/>
        <v>3.5211267605633805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131</v>
      </c>
      <c r="P22" s="108">
        <v>142</v>
      </c>
      <c r="Q22" s="108">
        <v>19937882</v>
      </c>
      <c r="R22" s="46">
        <f t="shared" si="5"/>
        <v>5800</v>
      </c>
      <c r="S22" s="47">
        <f t="shared" si="6"/>
        <v>139.19999999999999</v>
      </c>
      <c r="T22" s="47">
        <f t="shared" si="7"/>
        <v>5.8</v>
      </c>
      <c r="U22" s="109">
        <v>7.6</v>
      </c>
      <c r="V22" s="109">
        <f t="shared" si="1"/>
        <v>7.6</v>
      </c>
      <c r="W22" s="110" t="s">
        <v>169</v>
      </c>
      <c r="X22" s="112">
        <v>1006</v>
      </c>
      <c r="Y22" s="112">
        <v>0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64106</v>
      </c>
      <c r="AH22" s="49">
        <f t="shared" si="9"/>
        <v>1112</v>
      </c>
      <c r="AI22" s="50">
        <f t="shared" si="8"/>
        <v>191.72413793103448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11309486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130</v>
      </c>
      <c r="P23" s="108">
        <v>140</v>
      </c>
      <c r="Q23" s="108">
        <v>19943373</v>
      </c>
      <c r="R23" s="46">
        <f t="shared" si="5"/>
        <v>5491</v>
      </c>
      <c r="S23" s="47">
        <f t="shared" si="6"/>
        <v>131.78399999999999</v>
      </c>
      <c r="T23" s="47">
        <f t="shared" si="7"/>
        <v>5.4909999999999997</v>
      </c>
      <c r="U23" s="109">
        <v>6.7</v>
      </c>
      <c r="V23" s="109">
        <f t="shared" si="1"/>
        <v>6.7</v>
      </c>
      <c r="W23" s="110" t="s">
        <v>169</v>
      </c>
      <c r="X23" s="112">
        <v>1006</v>
      </c>
      <c r="Y23" s="112">
        <v>0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65225</v>
      </c>
      <c r="AH23" s="49">
        <f t="shared" si="9"/>
        <v>1119</v>
      </c>
      <c r="AI23" s="50">
        <f t="shared" si="8"/>
        <v>203.78801675468949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11309486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133</v>
      </c>
      <c r="P24" s="108">
        <v>132</v>
      </c>
      <c r="Q24" s="108">
        <v>19949259</v>
      </c>
      <c r="R24" s="46">
        <f t="shared" si="5"/>
        <v>5886</v>
      </c>
      <c r="S24" s="47">
        <f t="shared" si="6"/>
        <v>141.26400000000001</v>
      </c>
      <c r="T24" s="47">
        <f t="shared" si="7"/>
        <v>5.8860000000000001</v>
      </c>
      <c r="U24" s="109">
        <v>6.4</v>
      </c>
      <c r="V24" s="109">
        <f t="shared" si="1"/>
        <v>6.4</v>
      </c>
      <c r="W24" s="110" t="s">
        <v>169</v>
      </c>
      <c r="X24" s="112">
        <v>1006</v>
      </c>
      <c r="Y24" s="112">
        <v>0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66451</v>
      </c>
      <c r="AH24" s="49">
        <f>IF(ISBLANK(AG24),"-",AG24-AG23)</f>
        <v>1226</v>
      </c>
      <c r="AI24" s="50">
        <f t="shared" si="8"/>
        <v>208.29085966700646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11309486</v>
      </c>
      <c r="AQ24" s="112">
        <f t="shared" si="2"/>
        <v>0</v>
      </c>
      <c r="AR24" s="53">
        <v>1.1499999999999999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132</v>
      </c>
      <c r="P25" s="108">
        <v>136</v>
      </c>
      <c r="Q25" s="108">
        <v>19955077</v>
      </c>
      <c r="R25" s="46">
        <f t="shared" si="5"/>
        <v>5818</v>
      </c>
      <c r="S25" s="47">
        <f t="shared" si="6"/>
        <v>139.63200000000001</v>
      </c>
      <c r="T25" s="47">
        <f t="shared" si="7"/>
        <v>5.8179999999999996</v>
      </c>
      <c r="U25" s="109">
        <v>6.2</v>
      </c>
      <c r="V25" s="109">
        <f t="shared" si="1"/>
        <v>6.2</v>
      </c>
      <c r="W25" s="110" t="s">
        <v>169</v>
      </c>
      <c r="X25" s="112">
        <v>1006</v>
      </c>
      <c r="Y25" s="112">
        <v>0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67646</v>
      </c>
      <c r="AH25" s="49">
        <f t="shared" si="9"/>
        <v>1195</v>
      </c>
      <c r="AI25" s="50">
        <f t="shared" si="8"/>
        <v>205.39704365761432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11309486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130</v>
      </c>
      <c r="P26" s="108">
        <v>133</v>
      </c>
      <c r="Q26" s="108">
        <v>19960660</v>
      </c>
      <c r="R26" s="46">
        <f t="shared" si="5"/>
        <v>5583</v>
      </c>
      <c r="S26" s="47">
        <f t="shared" si="6"/>
        <v>133.99199999999999</v>
      </c>
      <c r="T26" s="47">
        <f t="shared" si="7"/>
        <v>5.5830000000000002</v>
      </c>
      <c r="U26" s="109">
        <v>6</v>
      </c>
      <c r="V26" s="109">
        <f t="shared" si="1"/>
        <v>6</v>
      </c>
      <c r="W26" s="110" t="s">
        <v>169</v>
      </c>
      <c r="X26" s="112">
        <v>1006</v>
      </c>
      <c r="Y26" s="112">
        <v>0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68802</v>
      </c>
      <c r="AH26" s="49">
        <f t="shared" si="9"/>
        <v>1156</v>
      </c>
      <c r="AI26" s="50">
        <f t="shared" si="8"/>
        <v>207.05713773956654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11309486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133</v>
      </c>
      <c r="P27" s="108">
        <v>135</v>
      </c>
      <c r="Q27" s="108">
        <v>19966393</v>
      </c>
      <c r="R27" s="46">
        <f t="shared" si="5"/>
        <v>5733</v>
      </c>
      <c r="S27" s="47">
        <f t="shared" si="6"/>
        <v>137.59200000000001</v>
      </c>
      <c r="T27" s="47">
        <f t="shared" si="7"/>
        <v>5.7329999999999997</v>
      </c>
      <c r="U27" s="109">
        <v>5.8</v>
      </c>
      <c r="V27" s="109">
        <f t="shared" si="1"/>
        <v>5.8</v>
      </c>
      <c r="W27" s="110" t="s">
        <v>169</v>
      </c>
      <c r="X27" s="112">
        <v>1006</v>
      </c>
      <c r="Y27" s="112">
        <v>0</v>
      </c>
      <c r="Z27" s="112">
        <v>1186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69964</v>
      </c>
      <c r="AH27" s="49">
        <f t="shared" si="9"/>
        <v>1162</v>
      </c>
      <c r="AI27" s="50">
        <f t="shared" si="8"/>
        <v>202.68620268620271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11309486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133</v>
      </c>
      <c r="P28" s="108">
        <v>132</v>
      </c>
      <c r="Q28" s="108">
        <v>19972158</v>
      </c>
      <c r="R28" s="46">
        <f t="shared" si="5"/>
        <v>5765</v>
      </c>
      <c r="S28" s="47">
        <f t="shared" si="6"/>
        <v>138.36000000000001</v>
      </c>
      <c r="T28" s="47">
        <f t="shared" si="7"/>
        <v>5.7649999999999997</v>
      </c>
      <c r="U28" s="109">
        <v>5.5</v>
      </c>
      <c r="V28" s="109">
        <f t="shared" si="1"/>
        <v>5.5</v>
      </c>
      <c r="W28" s="110" t="s">
        <v>169</v>
      </c>
      <c r="X28" s="112">
        <v>1005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71129</v>
      </c>
      <c r="AH28" s="49">
        <f t="shared" si="9"/>
        <v>1165</v>
      </c>
      <c r="AI28" s="50">
        <f t="shared" si="8"/>
        <v>202.08152645273202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11309486</v>
      </c>
      <c r="AQ28" s="112">
        <f t="shared" si="2"/>
        <v>0</v>
      </c>
      <c r="AR28" s="53">
        <v>1.2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132</v>
      </c>
      <c r="P29" s="108">
        <v>136</v>
      </c>
      <c r="Q29" s="108">
        <v>19977878</v>
      </c>
      <c r="R29" s="46">
        <f t="shared" si="5"/>
        <v>5720</v>
      </c>
      <c r="S29" s="47">
        <f t="shared" si="6"/>
        <v>137.28</v>
      </c>
      <c r="T29" s="47">
        <f t="shared" si="7"/>
        <v>5.72</v>
      </c>
      <c r="U29" s="109">
        <v>5.2</v>
      </c>
      <c r="V29" s="109">
        <f t="shared" si="1"/>
        <v>5.2</v>
      </c>
      <c r="W29" s="110" t="s">
        <v>169</v>
      </c>
      <c r="X29" s="112">
        <v>1004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72302</v>
      </c>
      <c r="AH29" s="49">
        <f t="shared" si="9"/>
        <v>1173</v>
      </c>
      <c r="AI29" s="50">
        <f t="shared" si="8"/>
        <v>205.06993006993008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11309486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5</v>
      </c>
      <c r="E30" s="41">
        <f t="shared" si="0"/>
        <v>3.5211267605633805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135</v>
      </c>
      <c r="P30" s="108">
        <v>136</v>
      </c>
      <c r="Q30" s="108">
        <v>19983639</v>
      </c>
      <c r="R30" s="46">
        <f t="shared" si="5"/>
        <v>5761</v>
      </c>
      <c r="S30" s="47">
        <f t="shared" si="6"/>
        <v>138.26400000000001</v>
      </c>
      <c r="T30" s="47">
        <f t="shared" si="7"/>
        <v>5.7610000000000001</v>
      </c>
      <c r="U30" s="109">
        <v>5</v>
      </c>
      <c r="V30" s="109">
        <f t="shared" si="1"/>
        <v>5</v>
      </c>
      <c r="W30" s="110" t="s">
        <v>169</v>
      </c>
      <c r="X30" s="112">
        <v>1005</v>
      </c>
      <c r="Y30" s="112">
        <v>0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73464</v>
      </c>
      <c r="AH30" s="49">
        <f t="shared" si="9"/>
        <v>1162</v>
      </c>
      <c r="AI30" s="50">
        <f t="shared" si="8"/>
        <v>201.70109356014581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11309486</v>
      </c>
      <c r="AQ30" s="112">
        <f t="shared" si="2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5</v>
      </c>
      <c r="E31" s="41">
        <f t="shared" si="0"/>
        <v>3.5211267605633805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133</v>
      </c>
      <c r="P31" s="108">
        <v>135</v>
      </c>
      <c r="Q31" s="108">
        <v>19989350</v>
      </c>
      <c r="R31" s="46">
        <f t="shared" si="5"/>
        <v>5711</v>
      </c>
      <c r="S31" s="47">
        <f t="shared" si="6"/>
        <v>137.06399999999999</v>
      </c>
      <c r="T31" s="47">
        <f t="shared" si="7"/>
        <v>5.7110000000000003</v>
      </c>
      <c r="U31" s="109">
        <v>4.7</v>
      </c>
      <c r="V31" s="109">
        <f t="shared" si="1"/>
        <v>4.7</v>
      </c>
      <c r="W31" s="110" t="s">
        <v>169</v>
      </c>
      <c r="X31" s="112">
        <v>1025</v>
      </c>
      <c r="Y31" s="112">
        <v>0</v>
      </c>
      <c r="Z31" s="112">
        <v>1186</v>
      </c>
      <c r="AA31" s="112">
        <v>1185</v>
      </c>
      <c r="AB31" s="112">
        <v>1186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74634</v>
      </c>
      <c r="AH31" s="49">
        <f t="shared" si="9"/>
        <v>1170</v>
      </c>
      <c r="AI31" s="50">
        <f t="shared" si="8"/>
        <v>204.86779898441603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11309486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125</v>
      </c>
      <c r="P32" s="108">
        <v>129</v>
      </c>
      <c r="Q32" s="108">
        <v>19995282</v>
      </c>
      <c r="R32" s="46">
        <f t="shared" si="5"/>
        <v>5932</v>
      </c>
      <c r="S32" s="47">
        <f t="shared" si="6"/>
        <v>142.36799999999999</v>
      </c>
      <c r="T32" s="47">
        <f t="shared" si="7"/>
        <v>5.9320000000000004</v>
      </c>
      <c r="U32" s="109">
        <v>4.5</v>
      </c>
      <c r="V32" s="109">
        <f t="shared" si="1"/>
        <v>4.5</v>
      </c>
      <c r="W32" s="110" t="s">
        <v>169</v>
      </c>
      <c r="X32" s="112">
        <v>1025</v>
      </c>
      <c r="Y32" s="112">
        <v>0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75832</v>
      </c>
      <c r="AH32" s="49">
        <f t="shared" si="9"/>
        <v>1198</v>
      </c>
      <c r="AI32" s="50">
        <f t="shared" si="8"/>
        <v>201.95549561699258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11309486</v>
      </c>
      <c r="AQ32" s="112">
        <f t="shared" si="2"/>
        <v>0</v>
      </c>
      <c r="AR32" s="53">
        <v>0.74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133</v>
      </c>
      <c r="P33" s="108">
        <v>124</v>
      </c>
      <c r="Q33" s="108">
        <v>20000332</v>
      </c>
      <c r="R33" s="46">
        <f t="shared" si="5"/>
        <v>5050</v>
      </c>
      <c r="S33" s="47">
        <f t="shared" si="6"/>
        <v>121.2</v>
      </c>
      <c r="T33" s="47">
        <f t="shared" si="7"/>
        <v>5.05</v>
      </c>
      <c r="U33" s="109">
        <v>4.5999999999999996</v>
      </c>
      <c r="V33" s="109">
        <f t="shared" si="1"/>
        <v>4.5999999999999996</v>
      </c>
      <c r="W33" s="110" t="s">
        <v>129</v>
      </c>
      <c r="X33" s="112">
        <v>0</v>
      </c>
      <c r="Y33" s="112">
        <v>0</v>
      </c>
      <c r="Z33" s="112">
        <v>1167</v>
      </c>
      <c r="AA33" s="112">
        <v>1185</v>
      </c>
      <c r="AB33" s="112">
        <v>1167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76866</v>
      </c>
      <c r="AH33" s="49">
        <f t="shared" si="9"/>
        <v>1034</v>
      </c>
      <c r="AI33" s="50">
        <f t="shared" si="8"/>
        <v>204.75247524752476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11309648</v>
      </c>
      <c r="AQ33" s="112">
        <f t="shared" si="2"/>
        <v>162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6</v>
      </c>
      <c r="E34" s="41">
        <f t="shared" si="0"/>
        <v>4.2253521126760569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146</v>
      </c>
      <c r="P34" s="108">
        <v>113</v>
      </c>
      <c r="Q34" s="108">
        <v>20005316</v>
      </c>
      <c r="R34" s="46">
        <f t="shared" si="5"/>
        <v>4984</v>
      </c>
      <c r="S34" s="47">
        <f t="shared" si="6"/>
        <v>119.616</v>
      </c>
      <c r="T34" s="47">
        <f t="shared" si="7"/>
        <v>4.984</v>
      </c>
      <c r="U34" s="109">
        <v>5.5</v>
      </c>
      <c r="V34" s="109">
        <f t="shared" si="1"/>
        <v>5.5</v>
      </c>
      <c r="W34" s="110" t="s">
        <v>129</v>
      </c>
      <c r="X34" s="112">
        <v>0</v>
      </c>
      <c r="Y34" s="112">
        <v>0</v>
      </c>
      <c r="Z34" s="112">
        <v>1136</v>
      </c>
      <c r="AA34" s="112">
        <v>1185</v>
      </c>
      <c r="AB34" s="112">
        <v>1136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77880</v>
      </c>
      <c r="AH34" s="49">
        <f t="shared" si="9"/>
        <v>1014</v>
      </c>
      <c r="AI34" s="50">
        <f t="shared" si="8"/>
        <v>203.45104333868377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11310556</v>
      </c>
      <c r="AQ34" s="112">
        <f t="shared" si="2"/>
        <v>908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196">
        <f>SUM(R11:R34)</f>
        <v>131186</v>
      </c>
      <c r="S35" s="195">
        <f>AVERAGE(S11:S34)</f>
        <v>131.18600000000001</v>
      </c>
      <c r="T35" s="195">
        <f>SUM(T11:T34)</f>
        <v>131.18599999999998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26868</v>
      </c>
      <c r="AH35" s="191">
        <f>SUM(AH11:AH34)</f>
        <v>26868</v>
      </c>
      <c r="AI35" s="190">
        <f>$AH$35/$T35</f>
        <v>204.80843992499203</v>
      </c>
      <c r="AJ35" s="89"/>
      <c r="AK35" s="89"/>
      <c r="AL35" s="89"/>
      <c r="AM35" s="89"/>
      <c r="AN35" s="89"/>
      <c r="AO35" s="69"/>
      <c r="AP35" s="70">
        <f>AP34-AP10</f>
        <v>3231</v>
      </c>
      <c r="AQ35" s="193">
        <f>SUM(AQ11:AQ34)</f>
        <v>3231</v>
      </c>
      <c r="AR35" s="192">
        <f>AVERAGE(AR11:AR34)</f>
        <v>1.0683333333333336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2:51" x14ac:dyDescent="0.25">
      <c r="B42" s="148" t="s">
        <v>133</v>
      </c>
      <c r="C42" s="121"/>
      <c r="D42" s="122"/>
      <c r="E42" s="121"/>
      <c r="F42" s="121"/>
      <c r="G42" s="121"/>
      <c r="H42" s="121"/>
      <c r="I42" s="121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24"/>
      <c r="V42" s="79"/>
      <c r="W42" s="99"/>
      <c r="X42" s="99"/>
      <c r="Y42" s="99"/>
      <c r="Z42" s="80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2:51" x14ac:dyDescent="0.25">
      <c r="B43" s="146" t="s">
        <v>134</v>
      </c>
      <c r="C43" s="121"/>
      <c r="D43" s="122"/>
      <c r="E43" s="121"/>
      <c r="F43" s="121"/>
      <c r="G43" s="121"/>
      <c r="H43" s="121"/>
      <c r="I43" s="121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4"/>
      <c r="U43" s="124"/>
      <c r="V43" s="79"/>
      <c r="W43" s="99"/>
      <c r="X43" s="99"/>
      <c r="Y43" s="99"/>
      <c r="Z43" s="80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2:51" x14ac:dyDescent="0.25">
      <c r="B44" s="82" t="s">
        <v>173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8"/>
      <c r="D45" s="129"/>
      <c r="E45" s="128"/>
      <c r="F45" s="128"/>
      <c r="G45" s="128"/>
      <c r="H45" s="128"/>
      <c r="I45" s="128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4" t="s">
        <v>174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140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163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140"/>
      <c r="D49" s="125"/>
      <c r="E49" s="140"/>
      <c r="F49" s="140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140"/>
      <c r="D50" s="125"/>
      <c r="E50" s="140"/>
      <c r="F50" s="140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143</v>
      </c>
      <c r="C51" s="140"/>
      <c r="D51" s="125"/>
      <c r="E51" s="140"/>
      <c r="F51" s="140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A52" s="99"/>
      <c r="B52" s="146" t="s">
        <v>144</v>
      </c>
      <c r="C52" s="145"/>
      <c r="D52" s="114"/>
      <c r="E52" s="145"/>
      <c r="F52" s="145"/>
      <c r="G52" s="102"/>
      <c r="H52" s="102"/>
      <c r="I52" s="102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17"/>
      <c r="U52" s="119"/>
      <c r="V52" s="79"/>
      <c r="AS52" s="95"/>
      <c r="AT52" s="95"/>
      <c r="AU52" s="95"/>
      <c r="AV52" s="95"/>
      <c r="AW52" s="95"/>
      <c r="AX52" s="95"/>
      <c r="AY52" s="95"/>
    </row>
    <row r="53" spans="1:51" x14ac:dyDescent="0.25">
      <c r="A53" s="99"/>
      <c r="B53" s="144" t="s">
        <v>167</v>
      </c>
      <c r="C53" s="145"/>
      <c r="D53" s="114"/>
      <c r="E53" s="145"/>
      <c r="F53" s="145"/>
      <c r="G53" s="102"/>
      <c r="H53" s="102"/>
      <c r="I53" s="102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17"/>
      <c r="U53" s="119"/>
      <c r="V53" s="79"/>
      <c r="AS53" s="95"/>
      <c r="AT53" s="95"/>
      <c r="AU53" s="95"/>
      <c r="AV53" s="95"/>
      <c r="AW53" s="95"/>
      <c r="AX53" s="95"/>
      <c r="AY53" s="95"/>
    </row>
    <row r="54" spans="1:51" x14ac:dyDescent="0.25">
      <c r="A54" s="99"/>
      <c r="B54" s="146" t="s">
        <v>146</v>
      </c>
      <c r="C54" s="145"/>
      <c r="D54" s="114"/>
      <c r="E54" s="145"/>
      <c r="F54" s="145"/>
      <c r="G54" s="102"/>
      <c r="H54" s="102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 t="s">
        <v>147</v>
      </c>
      <c r="C55" s="145"/>
      <c r="D55" s="114"/>
      <c r="E55" s="145"/>
      <c r="F55" s="145"/>
      <c r="G55" s="102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146"/>
      <c r="C56" s="145"/>
      <c r="D56" s="114"/>
      <c r="E56" s="145"/>
      <c r="F56" s="145"/>
      <c r="G56" s="102"/>
      <c r="H56" s="102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146"/>
      <c r="C57" s="145"/>
      <c r="D57" s="114"/>
      <c r="E57" s="145"/>
      <c r="F57" s="145"/>
      <c r="G57" s="102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146"/>
      <c r="C58" s="145"/>
      <c r="D58" s="114"/>
      <c r="E58" s="145"/>
      <c r="F58" s="145"/>
      <c r="G58" s="102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46"/>
      <c r="C59" s="145"/>
      <c r="D59" s="114"/>
      <c r="E59" s="145"/>
      <c r="F59" s="145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46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5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5"/>
      <c r="U66" s="7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97"/>
      <c r="Q75" s="97"/>
      <c r="R75" s="97"/>
      <c r="S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Q77" s="97"/>
      <c r="R77" s="97"/>
      <c r="S77" s="97"/>
      <c r="T77" s="97"/>
      <c r="U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T78" s="97"/>
      <c r="U78" s="97"/>
      <c r="AS78" s="95"/>
      <c r="AT78" s="95"/>
      <c r="AU78" s="95"/>
      <c r="AV78" s="95"/>
      <c r="AW78" s="95"/>
      <c r="AX78" s="95"/>
      <c r="AY78" s="95"/>
    </row>
    <row r="90" spans="45:51" x14ac:dyDescent="0.25">
      <c r="AS90" s="95"/>
      <c r="AT90" s="95"/>
      <c r="AU90" s="95"/>
      <c r="AV90" s="95"/>
      <c r="AW90" s="95"/>
      <c r="AX90" s="95"/>
      <c r="AY90" s="95"/>
    </row>
  </sheetData>
  <protectedRanges>
    <protectedRange sqref="S52:T66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2:Z51" name="Range2_2_1_10_1_1_1_2"/>
    <protectedRange sqref="N52:R66" name="Range2_12_1_6_1_1"/>
    <protectedRange sqref="L52:M66" name="Range2_2_12_1_7_1_1"/>
    <protectedRange sqref="AS11:AS15" name="Range1_4_1_1_1_1"/>
    <protectedRange sqref="J11:J15 J26:J34" name="Range1_1_2_1_10_1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2:K66" name="Range2_2_12_1_4_1_1_1_1_1_1_1_1_1_1_1_1_1_1_1"/>
    <protectedRange sqref="I52:I66" name="Range2_2_12_1_7_1_1_2_2_1_2"/>
    <protectedRange sqref="F52:H66" name="Range2_2_12_1_3_1_2_1_1_1_1_2_1_1_1_1_1_1_1_1_1_1_1"/>
    <protectedRange sqref="E52:E66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7:U47 F48:G51" name="Range2_12_5_1_1_1_2_2_1_1_1_1_1_1_1_1_1_1_1_2_1_1_1_2_1_1_1_1_1_1_1_1_1_1_1_1_1_1_1_1_2_1_1_1_1_1_1_1_1_1_2_1_1_3_1_1_1_3_1_1_1_1_1_1_1_1_1_1_1_1_1_1_1_1_1_1_1_1_1_1_2_1_1_1_1_1_1_1_1_1_1_1_2_2_1_2_1_1_1_1_1_1_1_1_1_1_1_1_1"/>
    <protectedRange sqref="S42:T46" name="Range2_12_5_1_1_2_1_1_1_2_1_1_1_1_1_1_1_1_1_1_1_1_1"/>
    <protectedRange sqref="N42:R46" name="Range2_12_1_6_1_1_2_1_1_1_2_1_1_1_1_1_1_1_1_1_1_1_1_1"/>
    <protectedRange sqref="L42:M46" name="Range2_2_12_1_7_1_1_3_1_1_1_2_1_1_1_1_1_1_1_1_1_1_1_1_1"/>
    <protectedRange sqref="J42:K46" name="Range2_2_12_1_4_1_1_1_1_1_1_1_1_1_1_1_1_1_1_1_2_1_1_1_2_1_1_1_1_1_1_1_1_1_1_1_1_1"/>
    <protectedRange sqref="I42:I44 I46" name="Range2_2_12_1_7_1_1_2_2_1_2_2_1_1_1_2_1_1_1_1_1_1_1_1_1_1_1_1_1"/>
    <protectedRange sqref="G42:H44 G46:H46" name="Range2_2_12_1_3_1_2_1_1_1_1_2_1_1_1_1_1_1_1_1_1_1_1_2_1_1_1_2_1_1_1_1_1_1_1_1_1_1_1_1_1"/>
    <protectedRange sqref="F42:F44 F46" name="Range2_2_12_1_3_1_2_1_1_1_1_2_1_1_1_1_1_1_1_1_1_1_1_2_2_1_1_2_1_1_1_1_1_1_1_1_1_1_1_1_1"/>
    <protectedRange sqref="E42:E44 E46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AG10" name="Range1_16_3_1_1_1_1_1_3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6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503" priority="25" operator="containsText" text="N/A">
      <formula>NOT(ISERROR(SEARCH("N/A",X11)))</formula>
    </cfRule>
    <cfRule type="cellIs" dxfId="502" priority="39" operator="equal">
      <formula>0</formula>
    </cfRule>
  </conditionalFormatting>
  <conditionalFormatting sqref="AC11:AE34 X11:Y34 AA11:AA34">
    <cfRule type="cellIs" dxfId="501" priority="38" operator="greaterThanOrEqual">
      <formula>1185</formula>
    </cfRule>
  </conditionalFormatting>
  <conditionalFormatting sqref="AC11:AE34 X11:Y34 AA11:AA34">
    <cfRule type="cellIs" dxfId="500" priority="37" operator="between">
      <formula>0.1</formula>
      <formula>1184</formula>
    </cfRule>
  </conditionalFormatting>
  <conditionalFormatting sqref="X8">
    <cfRule type="cellIs" dxfId="499" priority="36" operator="equal">
      <formula>0</formula>
    </cfRule>
  </conditionalFormatting>
  <conditionalFormatting sqref="X8">
    <cfRule type="cellIs" dxfId="498" priority="35" operator="greaterThan">
      <formula>1179</formula>
    </cfRule>
  </conditionalFormatting>
  <conditionalFormatting sqref="X8">
    <cfRule type="cellIs" dxfId="497" priority="34" operator="greaterThan">
      <formula>99</formula>
    </cfRule>
  </conditionalFormatting>
  <conditionalFormatting sqref="X8">
    <cfRule type="cellIs" dxfId="496" priority="33" operator="greaterThan">
      <formula>0.99</formula>
    </cfRule>
  </conditionalFormatting>
  <conditionalFormatting sqref="AB8">
    <cfRule type="cellIs" dxfId="495" priority="32" operator="equal">
      <formula>0</formula>
    </cfRule>
  </conditionalFormatting>
  <conditionalFormatting sqref="AB8">
    <cfRule type="cellIs" dxfId="494" priority="31" operator="greaterThan">
      <formula>1179</formula>
    </cfRule>
  </conditionalFormatting>
  <conditionalFormatting sqref="AB8">
    <cfRule type="cellIs" dxfId="493" priority="30" operator="greaterThan">
      <formula>99</formula>
    </cfRule>
  </conditionalFormatting>
  <conditionalFormatting sqref="AB8">
    <cfRule type="cellIs" dxfId="492" priority="29" operator="greaterThan">
      <formula>0.99</formula>
    </cfRule>
  </conditionalFormatting>
  <conditionalFormatting sqref="AI11:AI34">
    <cfRule type="cellIs" dxfId="491" priority="28" operator="greaterThan">
      <formula>$AI$8</formula>
    </cfRule>
  </conditionalFormatting>
  <conditionalFormatting sqref="AH11:AH34">
    <cfRule type="cellIs" dxfId="490" priority="26" operator="greaterThan">
      <formula>$AH$8</formula>
    </cfRule>
    <cfRule type="cellIs" dxfId="489" priority="27" operator="greaterThan">
      <formula>$AH$8</formula>
    </cfRule>
  </conditionalFormatting>
  <conditionalFormatting sqref="AB11:AB34">
    <cfRule type="containsText" dxfId="488" priority="21" operator="containsText" text="N/A">
      <formula>NOT(ISERROR(SEARCH("N/A",AB11)))</formula>
    </cfRule>
    <cfRule type="cellIs" dxfId="487" priority="24" operator="equal">
      <formula>0</formula>
    </cfRule>
  </conditionalFormatting>
  <conditionalFormatting sqref="AB11:AB34">
    <cfRule type="cellIs" dxfId="486" priority="23" operator="greaterThanOrEqual">
      <formula>1185</formula>
    </cfRule>
  </conditionalFormatting>
  <conditionalFormatting sqref="AB11:AB34">
    <cfRule type="cellIs" dxfId="485" priority="22" operator="between">
      <formula>0.1</formula>
      <formula>1184</formula>
    </cfRule>
  </conditionalFormatting>
  <conditionalFormatting sqref="AN11:AO34">
    <cfRule type="cellIs" dxfId="484" priority="20" operator="equal">
      <formula>0</formula>
    </cfRule>
  </conditionalFormatting>
  <conditionalFormatting sqref="AN11:AO34">
    <cfRule type="cellIs" dxfId="483" priority="19" operator="greaterThan">
      <formula>1179</formula>
    </cfRule>
  </conditionalFormatting>
  <conditionalFormatting sqref="AN11:AO34">
    <cfRule type="cellIs" dxfId="482" priority="18" operator="greaterThan">
      <formula>99</formula>
    </cfRule>
  </conditionalFormatting>
  <conditionalFormatting sqref="AN11:AO34">
    <cfRule type="cellIs" dxfId="481" priority="17" operator="greaterThan">
      <formula>0.99</formula>
    </cfRule>
  </conditionalFormatting>
  <conditionalFormatting sqref="AQ11:AQ34">
    <cfRule type="cellIs" dxfId="480" priority="16" operator="equal">
      <formula>0</formula>
    </cfRule>
  </conditionalFormatting>
  <conditionalFormatting sqref="AQ11:AQ34">
    <cfRule type="cellIs" dxfId="479" priority="15" operator="greaterThan">
      <formula>1179</formula>
    </cfRule>
  </conditionalFormatting>
  <conditionalFormatting sqref="AQ11:AQ34">
    <cfRule type="cellIs" dxfId="478" priority="14" operator="greaterThan">
      <formula>99</formula>
    </cfRule>
  </conditionalFormatting>
  <conditionalFormatting sqref="AQ11:AQ34">
    <cfRule type="cellIs" dxfId="477" priority="13" operator="greaterThan">
      <formula>0.99</formula>
    </cfRule>
  </conditionalFormatting>
  <conditionalFormatting sqref="Z11:Z34">
    <cfRule type="containsText" dxfId="476" priority="9" operator="containsText" text="N/A">
      <formula>NOT(ISERROR(SEARCH("N/A",Z11)))</formula>
    </cfRule>
    <cfRule type="cellIs" dxfId="475" priority="12" operator="equal">
      <formula>0</formula>
    </cfRule>
  </conditionalFormatting>
  <conditionalFormatting sqref="Z11:Z34">
    <cfRule type="cellIs" dxfId="474" priority="11" operator="greaterThanOrEqual">
      <formula>1185</formula>
    </cfRule>
  </conditionalFormatting>
  <conditionalFormatting sqref="Z11:Z34">
    <cfRule type="cellIs" dxfId="473" priority="10" operator="between">
      <formula>0.1</formula>
      <formula>1184</formula>
    </cfRule>
  </conditionalFormatting>
  <conditionalFormatting sqref="AJ11:AN34">
    <cfRule type="cellIs" dxfId="472" priority="8" operator="equal">
      <formula>0</formula>
    </cfRule>
  </conditionalFormatting>
  <conditionalFormatting sqref="AJ11:AN34">
    <cfRule type="cellIs" dxfId="471" priority="7" operator="greaterThan">
      <formula>1179</formula>
    </cfRule>
  </conditionalFormatting>
  <conditionalFormatting sqref="AJ11:AN34">
    <cfRule type="cellIs" dxfId="470" priority="6" operator="greaterThan">
      <formula>99</formula>
    </cfRule>
  </conditionalFormatting>
  <conditionalFormatting sqref="AJ11:AN34">
    <cfRule type="cellIs" dxfId="469" priority="5" operator="greaterThan">
      <formula>0.99</formula>
    </cfRule>
  </conditionalFormatting>
  <conditionalFormatting sqref="AP11:AP34">
    <cfRule type="cellIs" dxfId="468" priority="4" operator="equal">
      <formula>0</formula>
    </cfRule>
  </conditionalFormatting>
  <conditionalFormatting sqref="AP11:AP34">
    <cfRule type="cellIs" dxfId="467" priority="3" operator="greaterThan">
      <formula>1179</formula>
    </cfRule>
  </conditionalFormatting>
  <conditionalFormatting sqref="AP11:AP34">
    <cfRule type="cellIs" dxfId="466" priority="2" operator="greaterThan">
      <formula>99</formula>
    </cfRule>
  </conditionalFormatting>
  <conditionalFormatting sqref="AP11:AP34">
    <cfRule type="cellIs" dxfId="465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topLeftCell="A40" zoomScaleNormal="100" workbookViewId="0">
      <selection activeCell="B57" sqref="B57:B59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138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181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125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178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181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81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42648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26462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179" t="s">
        <v>51</v>
      </c>
      <c r="V9" s="179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177" t="s">
        <v>55</v>
      </c>
      <c r="AG9" s="177" t="s">
        <v>56</v>
      </c>
      <c r="AH9" s="259" t="s">
        <v>57</v>
      </c>
      <c r="AI9" s="274" t="s">
        <v>58</v>
      </c>
      <c r="AJ9" s="179" t="s">
        <v>59</v>
      </c>
      <c r="AK9" s="179" t="s">
        <v>60</v>
      </c>
      <c r="AL9" s="179" t="s">
        <v>61</v>
      </c>
      <c r="AM9" s="179" t="s">
        <v>62</v>
      </c>
      <c r="AN9" s="179" t="s">
        <v>63</v>
      </c>
      <c r="AO9" s="179" t="s">
        <v>64</v>
      </c>
      <c r="AP9" s="179" t="s">
        <v>65</v>
      </c>
      <c r="AQ9" s="276" t="s">
        <v>66</v>
      </c>
      <c r="AR9" s="179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79" t="s">
        <v>72</v>
      </c>
      <c r="C10" s="179" t="s">
        <v>73</v>
      </c>
      <c r="D10" s="179" t="s">
        <v>74</v>
      </c>
      <c r="E10" s="179" t="s">
        <v>75</v>
      </c>
      <c r="F10" s="179" t="s">
        <v>74</v>
      </c>
      <c r="G10" s="179" t="s">
        <v>75</v>
      </c>
      <c r="H10" s="285"/>
      <c r="I10" s="179" t="s">
        <v>75</v>
      </c>
      <c r="J10" s="179" t="s">
        <v>75</v>
      </c>
      <c r="K10" s="179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4'!Q34</f>
        <v>20005316</v>
      </c>
      <c r="R10" s="267"/>
      <c r="S10" s="268"/>
      <c r="T10" s="269"/>
      <c r="U10" s="179" t="s">
        <v>75</v>
      </c>
      <c r="V10" s="179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77"/>
      <c r="AG10" s="116">
        <f>'OCT 4'!$AG$34</f>
        <v>77880</v>
      </c>
      <c r="AH10" s="259"/>
      <c r="AI10" s="275"/>
      <c r="AJ10" s="179" t="s">
        <v>84</v>
      </c>
      <c r="AK10" s="179" t="s">
        <v>84</v>
      </c>
      <c r="AL10" s="179" t="s">
        <v>84</v>
      </c>
      <c r="AM10" s="179" t="s">
        <v>84</v>
      </c>
      <c r="AN10" s="179" t="s">
        <v>84</v>
      </c>
      <c r="AO10" s="179" t="s">
        <v>84</v>
      </c>
      <c r="AP10" s="116">
        <f>'OCT 4'!AP34</f>
        <v>11310556</v>
      </c>
      <c r="AQ10" s="277"/>
      <c r="AR10" s="180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134</v>
      </c>
      <c r="P11" s="108">
        <v>108</v>
      </c>
      <c r="Q11" s="108">
        <v>20010078</v>
      </c>
      <c r="R11" s="46">
        <f>IF(ISBLANK(Q11),"-",Q11-Q10)</f>
        <v>4762</v>
      </c>
      <c r="S11" s="47">
        <f>R11*24/1000</f>
        <v>114.288</v>
      </c>
      <c r="T11" s="47">
        <f>R11/1000</f>
        <v>4.7619999999999996</v>
      </c>
      <c r="U11" s="109">
        <v>6.4</v>
      </c>
      <c r="V11" s="109">
        <f t="shared" ref="V11:V34" si="1">U11</f>
        <v>6.4</v>
      </c>
      <c r="W11" s="110" t="s">
        <v>129</v>
      </c>
      <c r="X11" s="112">
        <v>0</v>
      </c>
      <c r="Y11" s="112">
        <v>0</v>
      </c>
      <c r="Z11" s="112">
        <v>1116</v>
      </c>
      <c r="AA11" s="112">
        <v>1185</v>
      </c>
      <c r="AB11" s="112">
        <v>1116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78834</v>
      </c>
      <c r="AH11" s="49">
        <f>IF(ISBLANK(AG11),"-",AG11-AG10)</f>
        <v>954</v>
      </c>
      <c r="AI11" s="50">
        <f>AH11/T11</f>
        <v>200.3359932801344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11311210</v>
      </c>
      <c r="AQ11" s="112">
        <f t="shared" ref="AQ11:AQ34" si="2">AP11-AP10</f>
        <v>654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120</v>
      </c>
      <c r="P12" s="108">
        <v>110</v>
      </c>
      <c r="Q12" s="108">
        <v>20014598</v>
      </c>
      <c r="R12" s="46">
        <f t="shared" ref="R12:R34" si="5">IF(ISBLANK(Q12),"-",Q12-Q11)</f>
        <v>4520</v>
      </c>
      <c r="S12" s="47">
        <f t="shared" ref="S12:S34" si="6">R12*24/1000</f>
        <v>108.48</v>
      </c>
      <c r="T12" s="47">
        <f t="shared" ref="T12:T34" si="7">R12/1000</f>
        <v>4.5199999999999996</v>
      </c>
      <c r="U12" s="109">
        <v>7.2</v>
      </c>
      <c r="V12" s="109">
        <f t="shared" si="1"/>
        <v>7.2</v>
      </c>
      <c r="W12" s="110" t="s">
        <v>129</v>
      </c>
      <c r="X12" s="112">
        <v>0</v>
      </c>
      <c r="Y12" s="112">
        <v>0</v>
      </c>
      <c r="Z12" s="112">
        <v>1116</v>
      </c>
      <c r="AA12" s="112">
        <v>1185</v>
      </c>
      <c r="AB12" s="112">
        <v>1116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79750</v>
      </c>
      <c r="AH12" s="49">
        <f>IF(ISBLANK(AG12),"-",AG12-AG11)</f>
        <v>916</v>
      </c>
      <c r="AI12" s="50">
        <f t="shared" ref="AI12:AI34" si="8">AH12/T12</f>
        <v>202.65486725663717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11311820</v>
      </c>
      <c r="AQ12" s="112">
        <f t="shared" si="2"/>
        <v>610</v>
      </c>
      <c r="AR12" s="115">
        <v>1.1000000000000001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7</v>
      </c>
      <c r="E13" s="41">
        <f t="shared" si="0"/>
        <v>4.9295774647887329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123</v>
      </c>
      <c r="P13" s="108">
        <v>106</v>
      </c>
      <c r="Q13" s="108">
        <v>20019118</v>
      </c>
      <c r="R13" s="46">
        <f t="shared" si="5"/>
        <v>4520</v>
      </c>
      <c r="S13" s="47">
        <f t="shared" si="6"/>
        <v>108.48</v>
      </c>
      <c r="T13" s="47">
        <f t="shared" si="7"/>
        <v>4.5199999999999996</v>
      </c>
      <c r="U13" s="109">
        <v>7.6</v>
      </c>
      <c r="V13" s="109">
        <f t="shared" si="1"/>
        <v>7.6</v>
      </c>
      <c r="W13" s="110" t="s">
        <v>129</v>
      </c>
      <c r="X13" s="112">
        <v>0</v>
      </c>
      <c r="Y13" s="112">
        <v>0</v>
      </c>
      <c r="Z13" s="112">
        <v>1096</v>
      </c>
      <c r="AA13" s="112">
        <v>1185</v>
      </c>
      <c r="AB13" s="112">
        <v>1096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80664</v>
      </c>
      <c r="AH13" s="49">
        <f>IF(ISBLANK(AG13),"-",AG13-AG12)</f>
        <v>914</v>
      </c>
      <c r="AI13" s="50">
        <f t="shared" si="8"/>
        <v>202.21238938053099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11312420</v>
      </c>
      <c r="AQ13" s="112">
        <f t="shared" si="2"/>
        <v>600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7</v>
      </c>
      <c r="E14" s="41">
        <f t="shared" si="0"/>
        <v>4.9295774647887329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106</v>
      </c>
      <c r="P14" s="108">
        <v>111</v>
      </c>
      <c r="Q14" s="108">
        <v>20023642</v>
      </c>
      <c r="R14" s="46">
        <f t="shared" si="5"/>
        <v>4524</v>
      </c>
      <c r="S14" s="47">
        <f t="shared" si="6"/>
        <v>108.57599999999999</v>
      </c>
      <c r="T14" s="47">
        <f t="shared" si="7"/>
        <v>4.524</v>
      </c>
      <c r="U14" s="109">
        <v>8.1999999999999993</v>
      </c>
      <c r="V14" s="109">
        <f t="shared" si="1"/>
        <v>8.1999999999999993</v>
      </c>
      <c r="W14" s="110" t="s">
        <v>129</v>
      </c>
      <c r="X14" s="112">
        <v>0</v>
      </c>
      <c r="Y14" s="112">
        <v>0</v>
      </c>
      <c r="Z14" s="112">
        <v>1096</v>
      </c>
      <c r="AA14" s="112">
        <v>1185</v>
      </c>
      <c r="AB14" s="112">
        <v>1096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81586</v>
      </c>
      <c r="AH14" s="49">
        <f t="shared" ref="AH14:AH34" si="9">IF(ISBLANK(AG14),"-",AG14-AG13)</f>
        <v>922</v>
      </c>
      <c r="AI14" s="50">
        <f t="shared" si="8"/>
        <v>203.80194518125552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11313042</v>
      </c>
      <c r="AQ14" s="112">
        <f t="shared" si="2"/>
        <v>622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165</v>
      </c>
    </row>
    <row r="15" spans="2:51" x14ac:dyDescent="0.25">
      <c r="B15" s="40">
        <v>2.1666666666666701</v>
      </c>
      <c r="C15" s="40">
        <v>0.20833333333333301</v>
      </c>
      <c r="D15" s="107">
        <v>7</v>
      </c>
      <c r="E15" s="41">
        <f t="shared" si="0"/>
        <v>4.9295774647887329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125</v>
      </c>
      <c r="P15" s="108">
        <v>124</v>
      </c>
      <c r="Q15" s="108">
        <v>20027906</v>
      </c>
      <c r="R15" s="46">
        <f t="shared" si="5"/>
        <v>4264</v>
      </c>
      <c r="S15" s="47">
        <f t="shared" si="6"/>
        <v>102.336</v>
      </c>
      <c r="T15" s="47">
        <f t="shared" si="7"/>
        <v>4.2640000000000002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1147</v>
      </c>
      <c r="AA15" s="112">
        <v>1185</v>
      </c>
      <c r="AB15" s="112">
        <v>1147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82526</v>
      </c>
      <c r="AH15" s="49">
        <f t="shared" si="9"/>
        <v>940</v>
      </c>
      <c r="AI15" s="50">
        <f t="shared" si="8"/>
        <v>220.45028142589118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0.6</v>
      </c>
      <c r="AP15" s="112">
        <v>11313142</v>
      </c>
      <c r="AQ15" s="112">
        <f t="shared" si="2"/>
        <v>100</v>
      </c>
      <c r="AR15" s="51"/>
      <c r="AS15" s="52" t="s">
        <v>113</v>
      </c>
      <c r="AV15" s="39" t="s">
        <v>98</v>
      </c>
      <c r="AW15" s="39" t="s">
        <v>99</v>
      </c>
      <c r="AY15" s="95"/>
    </row>
    <row r="16" spans="2:51" x14ac:dyDescent="0.25">
      <c r="B16" s="40">
        <v>2.2083333333333299</v>
      </c>
      <c r="C16" s="40">
        <v>0.25</v>
      </c>
      <c r="D16" s="107">
        <v>7</v>
      </c>
      <c r="E16" s="41">
        <f t="shared" si="0"/>
        <v>4.9295774647887329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126</v>
      </c>
      <c r="P16" s="108">
        <v>132</v>
      </c>
      <c r="Q16" s="108">
        <v>20032984</v>
      </c>
      <c r="R16" s="46">
        <f t="shared" si="5"/>
        <v>5078</v>
      </c>
      <c r="S16" s="47">
        <f t="shared" si="6"/>
        <v>121.872</v>
      </c>
      <c r="T16" s="47">
        <f t="shared" si="7"/>
        <v>5.0780000000000003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1187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83544</v>
      </c>
      <c r="AH16" s="49">
        <f t="shared" si="9"/>
        <v>1018</v>
      </c>
      <c r="AI16" s="50">
        <f t="shared" si="8"/>
        <v>200.47262701851122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11313142</v>
      </c>
      <c r="AQ16" s="112">
        <f t="shared" si="2"/>
        <v>0</v>
      </c>
      <c r="AR16" s="53">
        <v>1.07</v>
      </c>
      <c r="AS16" s="52" t="s">
        <v>101</v>
      </c>
      <c r="AV16" s="39" t="s">
        <v>102</v>
      </c>
      <c r="AW16" s="39" t="s">
        <v>103</v>
      </c>
      <c r="AY16" s="95"/>
    </row>
    <row r="17" spans="1:51" x14ac:dyDescent="0.25">
      <c r="B17" s="40">
        <v>2.25</v>
      </c>
      <c r="C17" s="40">
        <v>0.29166666666666702</v>
      </c>
      <c r="D17" s="107">
        <v>6</v>
      </c>
      <c r="E17" s="41">
        <f t="shared" si="0"/>
        <v>4.2253521126760569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135</v>
      </c>
      <c r="P17" s="108">
        <v>142</v>
      </c>
      <c r="Q17" s="108">
        <v>20038987</v>
      </c>
      <c r="R17" s="46">
        <f t="shared" si="5"/>
        <v>6003</v>
      </c>
      <c r="S17" s="47">
        <f t="shared" si="6"/>
        <v>144.072</v>
      </c>
      <c r="T17" s="47">
        <f t="shared" si="7"/>
        <v>6.0030000000000001</v>
      </c>
      <c r="U17" s="109">
        <v>9.3000000000000007</v>
      </c>
      <c r="V17" s="109">
        <f t="shared" si="1"/>
        <v>9.3000000000000007</v>
      </c>
      <c r="W17" s="110" t="s">
        <v>169</v>
      </c>
      <c r="X17" s="112">
        <v>1007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84721</v>
      </c>
      <c r="AH17" s="49">
        <f t="shared" si="9"/>
        <v>1177</v>
      </c>
      <c r="AI17" s="50">
        <f t="shared" si="8"/>
        <v>196.06863235049141</v>
      </c>
      <c r="AJ17" s="96">
        <v>1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11313142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8"/>
    </row>
    <row r="18" spans="1:5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133</v>
      </c>
      <c r="P18" s="108">
        <v>141</v>
      </c>
      <c r="Q18" s="108">
        <v>20044992</v>
      </c>
      <c r="R18" s="46">
        <f t="shared" si="5"/>
        <v>6005</v>
      </c>
      <c r="S18" s="47">
        <f t="shared" si="6"/>
        <v>144.12</v>
      </c>
      <c r="T18" s="47">
        <f t="shared" si="7"/>
        <v>6.0049999999999999</v>
      </c>
      <c r="U18" s="109">
        <v>8.8000000000000007</v>
      </c>
      <c r="V18" s="109">
        <f t="shared" si="1"/>
        <v>8.8000000000000007</v>
      </c>
      <c r="W18" s="110" t="s">
        <v>169</v>
      </c>
      <c r="X18" s="112">
        <v>1007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85906</v>
      </c>
      <c r="AH18" s="49">
        <f t="shared" si="9"/>
        <v>1185</v>
      </c>
      <c r="AI18" s="50">
        <f t="shared" si="8"/>
        <v>197.33555370524564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11313142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6</v>
      </c>
      <c r="E19" s="41">
        <f t="shared" si="0"/>
        <v>4.2253521126760569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134</v>
      </c>
      <c r="P19" s="108">
        <v>142</v>
      </c>
      <c r="Q19" s="108">
        <v>20051015</v>
      </c>
      <c r="R19" s="46">
        <f t="shared" si="5"/>
        <v>6023</v>
      </c>
      <c r="S19" s="47">
        <f t="shared" si="6"/>
        <v>144.55199999999999</v>
      </c>
      <c r="T19" s="47">
        <f t="shared" si="7"/>
        <v>6.0229999999999997</v>
      </c>
      <c r="U19" s="109">
        <v>8.3000000000000007</v>
      </c>
      <c r="V19" s="109">
        <f t="shared" si="1"/>
        <v>8.3000000000000007</v>
      </c>
      <c r="W19" s="110" t="s">
        <v>169</v>
      </c>
      <c r="X19" s="112">
        <v>1007</v>
      </c>
      <c r="Y19" s="112">
        <v>0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87107</v>
      </c>
      <c r="AH19" s="49">
        <f t="shared" si="9"/>
        <v>1201</v>
      </c>
      <c r="AI19" s="50">
        <f t="shared" si="8"/>
        <v>199.4022912170015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11313142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135</v>
      </c>
      <c r="P20" s="108">
        <v>144</v>
      </c>
      <c r="Q20" s="108">
        <v>20057130</v>
      </c>
      <c r="R20" s="46">
        <f t="shared" si="5"/>
        <v>6115</v>
      </c>
      <c r="S20" s="47">
        <f t="shared" si="6"/>
        <v>146.76</v>
      </c>
      <c r="T20" s="47">
        <f t="shared" si="7"/>
        <v>6.1150000000000002</v>
      </c>
      <c r="U20" s="109">
        <v>7.8</v>
      </c>
      <c r="V20" s="109">
        <f t="shared" si="1"/>
        <v>7.8</v>
      </c>
      <c r="W20" s="110" t="s">
        <v>169</v>
      </c>
      <c r="X20" s="112">
        <v>1007</v>
      </c>
      <c r="Y20" s="112">
        <v>0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88289</v>
      </c>
      <c r="AH20" s="49">
        <f t="shared" si="9"/>
        <v>1182</v>
      </c>
      <c r="AI20" s="50">
        <f t="shared" si="8"/>
        <v>193.29517579721994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11313142</v>
      </c>
      <c r="AQ20" s="112">
        <f t="shared" si="2"/>
        <v>0</v>
      </c>
      <c r="AR20" s="53">
        <v>1.01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6</v>
      </c>
      <c r="E21" s="41">
        <f t="shared" si="0"/>
        <v>4.2253521126760569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133</v>
      </c>
      <c r="P21" s="108">
        <v>141</v>
      </c>
      <c r="Q21" s="108">
        <v>20063164</v>
      </c>
      <c r="R21" s="46">
        <f t="shared" si="5"/>
        <v>6034</v>
      </c>
      <c r="S21" s="47">
        <f t="shared" si="6"/>
        <v>144.816</v>
      </c>
      <c r="T21" s="47">
        <f t="shared" si="7"/>
        <v>6.0339999999999998</v>
      </c>
      <c r="U21" s="109">
        <v>7.4</v>
      </c>
      <c r="V21" s="109">
        <f t="shared" si="1"/>
        <v>7.4</v>
      </c>
      <c r="W21" s="110" t="s">
        <v>169</v>
      </c>
      <c r="X21" s="112">
        <v>1037</v>
      </c>
      <c r="Y21" s="112">
        <v>0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89483</v>
      </c>
      <c r="AH21" s="49">
        <f t="shared" si="9"/>
        <v>1194</v>
      </c>
      <c r="AI21" s="50">
        <f t="shared" si="8"/>
        <v>197.87868743785216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11313142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5</v>
      </c>
      <c r="E22" s="41">
        <f t="shared" si="0"/>
        <v>3.5211267605633805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130</v>
      </c>
      <c r="P22" s="108">
        <v>140</v>
      </c>
      <c r="Q22" s="108">
        <v>20069151</v>
      </c>
      <c r="R22" s="46">
        <f t="shared" si="5"/>
        <v>5987</v>
      </c>
      <c r="S22" s="47">
        <f t="shared" si="6"/>
        <v>143.68799999999999</v>
      </c>
      <c r="T22" s="47">
        <f t="shared" si="7"/>
        <v>5.9870000000000001</v>
      </c>
      <c r="U22" s="109">
        <v>6.8</v>
      </c>
      <c r="V22" s="109">
        <f t="shared" si="1"/>
        <v>6.8</v>
      </c>
      <c r="W22" s="110" t="s">
        <v>169</v>
      </c>
      <c r="X22" s="112">
        <v>0</v>
      </c>
      <c r="Y22" s="112">
        <v>1037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90686</v>
      </c>
      <c r="AH22" s="49">
        <f t="shared" si="9"/>
        <v>1203</v>
      </c>
      <c r="AI22" s="50">
        <f t="shared" si="8"/>
        <v>200.93535994655085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11313142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131</v>
      </c>
      <c r="P23" s="108">
        <v>142</v>
      </c>
      <c r="Q23" s="108">
        <v>20075160</v>
      </c>
      <c r="R23" s="46">
        <f t="shared" si="5"/>
        <v>6009</v>
      </c>
      <c r="S23" s="47">
        <f t="shared" si="6"/>
        <v>144.21600000000001</v>
      </c>
      <c r="T23" s="47">
        <f t="shared" si="7"/>
        <v>6.0090000000000003</v>
      </c>
      <c r="U23" s="109">
        <v>6.3</v>
      </c>
      <c r="V23" s="109">
        <f t="shared" si="1"/>
        <v>6.3</v>
      </c>
      <c r="W23" s="110" t="s">
        <v>169</v>
      </c>
      <c r="X23" s="112">
        <v>0</v>
      </c>
      <c r="Y23" s="112">
        <v>1017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91876</v>
      </c>
      <c r="AH23" s="49">
        <f t="shared" si="9"/>
        <v>1190</v>
      </c>
      <c r="AI23" s="50">
        <f t="shared" si="8"/>
        <v>198.03627891496089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11313142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135</v>
      </c>
      <c r="P24" s="108">
        <v>136</v>
      </c>
      <c r="Q24" s="108">
        <v>20081557</v>
      </c>
      <c r="R24" s="46">
        <f t="shared" si="5"/>
        <v>6397</v>
      </c>
      <c r="S24" s="47">
        <f t="shared" si="6"/>
        <v>153.52799999999999</v>
      </c>
      <c r="T24" s="47">
        <f t="shared" si="7"/>
        <v>6.3970000000000002</v>
      </c>
      <c r="U24" s="109">
        <v>6</v>
      </c>
      <c r="V24" s="109">
        <f t="shared" si="1"/>
        <v>6</v>
      </c>
      <c r="W24" s="110" t="s">
        <v>169</v>
      </c>
      <c r="X24" s="112">
        <v>995</v>
      </c>
      <c r="Y24" s="112">
        <v>0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93158</v>
      </c>
      <c r="AH24" s="49">
        <f>IF(ISBLANK(AG24),"-",AG24-AG23)</f>
        <v>1282</v>
      </c>
      <c r="AI24" s="50">
        <f t="shared" si="8"/>
        <v>200.40644051899326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11313142</v>
      </c>
      <c r="AQ24" s="112">
        <f t="shared" si="2"/>
        <v>0</v>
      </c>
      <c r="AR24" s="53">
        <v>1.07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135</v>
      </c>
      <c r="P25" s="108">
        <v>134</v>
      </c>
      <c r="Q25" s="108">
        <v>20087017</v>
      </c>
      <c r="R25" s="46">
        <f t="shared" si="5"/>
        <v>5460</v>
      </c>
      <c r="S25" s="47">
        <f t="shared" si="6"/>
        <v>131.04</v>
      </c>
      <c r="T25" s="47">
        <f t="shared" si="7"/>
        <v>5.46</v>
      </c>
      <c r="U25" s="109">
        <v>5.9</v>
      </c>
      <c r="V25" s="109">
        <f t="shared" si="1"/>
        <v>5.9</v>
      </c>
      <c r="W25" s="110" t="s">
        <v>169</v>
      </c>
      <c r="X25" s="112">
        <v>1004</v>
      </c>
      <c r="Y25" s="112">
        <v>0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94271</v>
      </c>
      <c r="AH25" s="49">
        <f t="shared" si="9"/>
        <v>1113</v>
      </c>
      <c r="AI25" s="50">
        <f t="shared" si="8"/>
        <v>203.84615384615384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11313142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135</v>
      </c>
      <c r="P26" s="108">
        <v>132</v>
      </c>
      <c r="Q26" s="108">
        <v>20092848</v>
      </c>
      <c r="R26" s="46">
        <f t="shared" si="5"/>
        <v>5831</v>
      </c>
      <c r="S26" s="47">
        <f t="shared" si="6"/>
        <v>139.94399999999999</v>
      </c>
      <c r="T26" s="47">
        <f t="shared" si="7"/>
        <v>5.8310000000000004</v>
      </c>
      <c r="U26" s="109">
        <v>5.8</v>
      </c>
      <c r="V26" s="109">
        <f t="shared" si="1"/>
        <v>5.8</v>
      </c>
      <c r="W26" s="110" t="s">
        <v>169</v>
      </c>
      <c r="X26" s="112">
        <v>1005</v>
      </c>
      <c r="Y26" s="112">
        <v>0</v>
      </c>
      <c r="Z26" s="112">
        <v>1186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95427</v>
      </c>
      <c r="AH26" s="49">
        <f t="shared" si="9"/>
        <v>1156</v>
      </c>
      <c r="AI26" s="50">
        <f t="shared" si="8"/>
        <v>198.25072886297374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11313142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132</v>
      </c>
      <c r="P27" s="108">
        <v>132</v>
      </c>
      <c r="Q27" s="108">
        <v>20098479</v>
      </c>
      <c r="R27" s="46">
        <f t="shared" si="5"/>
        <v>5631</v>
      </c>
      <c r="S27" s="47">
        <f t="shared" si="6"/>
        <v>135.14400000000001</v>
      </c>
      <c r="T27" s="47">
        <f t="shared" si="7"/>
        <v>5.6310000000000002</v>
      </c>
      <c r="U27" s="109">
        <v>5.5</v>
      </c>
      <c r="V27" s="109">
        <f t="shared" si="1"/>
        <v>5.5</v>
      </c>
      <c r="W27" s="110" t="s">
        <v>169</v>
      </c>
      <c r="X27" s="112">
        <v>1005</v>
      </c>
      <c r="Y27" s="112">
        <v>0</v>
      </c>
      <c r="Z27" s="112">
        <v>1186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96589</v>
      </c>
      <c r="AH27" s="49">
        <f t="shared" si="9"/>
        <v>1162</v>
      </c>
      <c r="AI27" s="50">
        <f t="shared" si="8"/>
        <v>206.35766293731132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11313142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129</v>
      </c>
      <c r="P28" s="108">
        <v>130</v>
      </c>
      <c r="Q28" s="108">
        <v>20104259</v>
      </c>
      <c r="R28" s="46">
        <f t="shared" si="5"/>
        <v>5780</v>
      </c>
      <c r="S28" s="47">
        <f t="shared" si="6"/>
        <v>138.72</v>
      </c>
      <c r="T28" s="47">
        <f t="shared" si="7"/>
        <v>5.78</v>
      </c>
      <c r="U28" s="109">
        <v>5.3</v>
      </c>
      <c r="V28" s="109">
        <f t="shared" si="1"/>
        <v>5.3</v>
      </c>
      <c r="W28" s="110" t="s">
        <v>169</v>
      </c>
      <c r="X28" s="112">
        <v>1006</v>
      </c>
      <c r="Y28" s="112">
        <v>0</v>
      </c>
      <c r="Z28" s="112">
        <v>1167</v>
      </c>
      <c r="AA28" s="112">
        <v>1185</v>
      </c>
      <c r="AB28" s="112">
        <v>1167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97734</v>
      </c>
      <c r="AH28" s="49">
        <f t="shared" si="9"/>
        <v>1145</v>
      </c>
      <c r="AI28" s="50">
        <f t="shared" si="8"/>
        <v>198.09688581314879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11313142</v>
      </c>
      <c r="AQ28" s="112">
        <f t="shared" si="2"/>
        <v>0</v>
      </c>
      <c r="AR28" s="53">
        <v>1.1000000000000001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128</v>
      </c>
      <c r="P29" s="108">
        <v>127</v>
      </c>
      <c r="Q29" s="108">
        <v>20109807</v>
      </c>
      <c r="R29" s="46">
        <f t="shared" si="5"/>
        <v>5548</v>
      </c>
      <c r="S29" s="47">
        <f t="shared" si="6"/>
        <v>133.15199999999999</v>
      </c>
      <c r="T29" s="47">
        <f t="shared" si="7"/>
        <v>5.548</v>
      </c>
      <c r="U29" s="109">
        <v>5</v>
      </c>
      <c r="V29" s="109">
        <f t="shared" si="1"/>
        <v>5</v>
      </c>
      <c r="W29" s="110" t="s">
        <v>169</v>
      </c>
      <c r="X29" s="112">
        <v>1005</v>
      </c>
      <c r="Y29" s="112">
        <v>0</v>
      </c>
      <c r="Z29" s="112">
        <v>1167</v>
      </c>
      <c r="AA29" s="112">
        <v>1185</v>
      </c>
      <c r="AB29" s="112">
        <v>1167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98860</v>
      </c>
      <c r="AH29" s="49">
        <f t="shared" si="9"/>
        <v>1126</v>
      </c>
      <c r="AI29" s="50">
        <f t="shared" si="8"/>
        <v>202.95602018745493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11313142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5</v>
      </c>
      <c r="E30" s="41">
        <f t="shared" si="0"/>
        <v>3.5211267605633805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128</v>
      </c>
      <c r="P30" s="108">
        <v>133</v>
      </c>
      <c r="Q30" s="108">
        <v>20115488</v>
      </c>
      <c r="R30" s="46">
        <f t="shared" si="5"/>
        <v>5681</v>
      </c>
      <c r="S30" s="47">
        <f t="shared" si="6"/>
        <v>136.34399999999999</v>
      </c>
      <c r="T30" s="47">
        <f t="shared" si="7"/>
        <v>5.681</v>
      </c>
      <c r="U30" s="109">
        <v>4.7</v>
      </c>
      <c r="V30" s="109">
        <f t="shared" si="1"/>
        <v>4.7</v>
      </c>
      <c r="W30" s="110" t="s">
        <v>169</v>
      </c>
      <c r="X30" s="112">
        <v>1005</v>
      </c>
      <c r="Y30" s="112">
        <v>0</v>
      </c>
      <c r="Z30" s="112">
        <v>1167</v>
      </c>
      <c r="AA30" s="112">
        <v>1185</v>
      </c>
      <c r="AB30" s="112">
        <v>1167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99992</v>
      </c>
      <c r="AH30" s="49">
        <f t="shared" si="9"/>
        <v>1132</v>
      </c>
      <c r="AI30" s="50">
        <f t="shared" si="8"/>
        <v>199.26069353986975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11313142</v>
      </c>
      <c r="AQ30" s="112">
        <f t="shared" si="2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5</v>
      </c>
      <c r="E31" s="41">
        <f t="shared" si="0"/>
        <v>3.5211267605633805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129</v>
      </c>
      <c r="P31" s="108">
        <v>127</v>
      </c>
      <c r="Q31" s="108">
        <v>20121183</v>
      </c>
      <c r="R31" s="46">
        <f t="shared" si="5"/>
        <v>5695</v>
      </c>
      <c r="S31" s="47">
        <f t="shared" si="6"/>
        <v>136.68</v>
      </c>
      <c r="T31" s="47">
        <f t="shared" si="7"/>
        <v>5.6950000000000003</v>
      </c>
      <c r="U31" s="109">
        <v>4.4000000000000004</v>
      </c>
      <c r="V31" s="109">
        <f t="shared" si="1"/>
        <v>4.4000000000000004</v>
      </c>
      <c r="W31" s="110" t="s">
        <v>169</v>
      </c>
      <c r="X31" s="112">
        <v>1025</v>
      </c>
      <c r="Y31" s="112">
        <v>0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101133</v>
      </c>
      <c r="AH31" s="49">
        <f t="shared" si="9"/>
        <v>1141</v>
      </c>
      <c r="AI31" s="50">
        <f t="shared" si="8"/>
        <v>200.35118525021949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11313142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131</v>
      </c>
      <c r="P32" s="108">
        <v>129</v>
      </c>
      <c r="Q32" s="108">
        <v>20126412</v>
      </c>
      <c r="R32" s="46">
        <f t="shared" si="5"/>
        <v>5229</v>
      </c>
      <c r="S32" s="47">
        <f t="shared" si="6"/>
        <v>125.496</v>
      </c>
      <c r="T32" s="47">
        <f t="shared" si="7"/>
        <v>5.2290000000000001</v>
      </c>
      <c r="U32" s="109">
        <v>4.2</v>
      </c>
      <c r="V32" s="109">
        <f t="shared" si="1"/>
        <v>4.2</v>
      </c>
      <c r="W32" s="110" t="s">
        <v>169</v>
      </c>
      <c r="X32" s="112">
        <v>955</v>
      </c>
      <c r="Y32" s="112">
        <v>0</v>
      </c>
      <c r="Z32" s="112">
        <v>1186</v>
      </c>
      <c r="AA32" s="112">
        <v>1185</v>
      </c>
      <c r="AB32" s="112">
        <v>1186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102220</v>
      </c>
      <c r="AH32" s="49">
        <f t="shared" si="9"/>
        <v>1087</v>
      </c>
      <c r="AI32" s="50">
        <f t="shared" si="8"/>
        <v>207.87913558997897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11313142</v>
      </c>
      <c r="AQ32" s="112">
        <f t="shared" si="2"/>
        <v>0</v>
      </c>
      <c r="AR32" s="53">
        <v>0.76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128</v>
      </c>
      <c r="P33" s="108">
        <v>120</v>
      </c>
      <c r="Q33" s="108">
        <v>20132006</v>
      </c>
      <c r="R33" s="46">
        <f t="shared" si="5"/>
        <v>5594</v>
      </c>
      <c r="S33" s="47">
        <f t="shared" si="6"/>
        <v>134.256</v>
      </c>
      <c r="T33" s="47">
        <f t="shared" si="7"/>
        <v>5.5940000000000003</v>
      </c>
      <c r="U33" s="109">
        <v>4.4000000000000004</v>
      </c>
      <c r="V33" s="109">
        <f t="shared" si="1"/>
        <v>4.4000000000000004</v>
      </c>
      <c r="W33" s="110" t="s">
        <v>129</v>
      </c>
      <c r="X33" s="112">
        <v>0</v>
      </c>
      <c r="Y33" s="112">
        <v>0</v>
      </c>
      <c r="Z33" s="112">
        <v>1166</v>
      </c>
      <c r="AA33" s="112">
        <v>1185</v>
      </c>
      <c r="AB33" s="112">
        <v>1166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103370</v>
      </c>
      <c r="AH33" s="49">
        <f t="shared" si="9"/>
        <v>1150</v>
      </c>
      <c r="AI33" s="50">
        <f t="shared" si="8"/>
        <v>205.57740436181621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11313322</v>
      </c>
      <c r="AQ33" s="112">
        <f t="shared" si="2"/>
        <v>180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6</v>
      </c>
      <c r="E34" s="41">
        <f t="shared" si="0"/>
        <v>4.2253521126760569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132</v>
      </c>
      <c r="P34" s="108">
        <v>112</v>
      </c>
      <c r="Q34" s="108">
        <v>20136682</v>
      </c>
      <c r="R34" s="46">
        <f t="shared" si="5"/>
        <v>4676</v>
      </c>
      <c r="S34" s="47">
        <f t="shared" si="6"/>
        <v>112.224</v>
      </c>
      <c r="T34" s="47">
        <f t="shared" si="7"/>
        <v>4.6760000000000002</v>
      </c>
      <c r="U34" s="109">
        <v>5.2</v>
      </c>
      <c r="V34" s="109">
        <f t="shared" si="1"/>
        <v>5.2</v>
      </c>
      <c r="W34" s="110" t="s">
        <v>129</v>
      </c>
      <c r="X34" s="112">
        <v>0</v>
      </c>
      <c r="Y34" s="112">
        <v>0</v>
      </c>
      <c r="Z34" s="112">
        <v>1146</v>
      </c>
      <c r="AA34" s="112">
        <v>1185</v>
      </c>
      <c r="AB34" s="112">
        <v>1146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104342</v>
      </c>
      <c r="AH34" s="49">
        <f t="shared" si="9"/>
        <v>972</v>
      </c>
      <c r="AI34" s="50">
        <f t="shared" si="8"/>
        <v>207.86997433704019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11314077</v>
      </c>
      <c r="AQ34" s="112">
        <f t="shared" si="2"/>
        <v>755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131366</v>
      </c>
      <c r="S35" s="65">
        <f>AVERAGE(S11:S34)</f>
        <v>131.36600000000001</v>
      </c>
      <c r="T35" s="65">
        <f>SUM(T11:T34)</f>
        <v>131.36599999999999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26462</v>
      </c>
      <c r="AH35" s="67">
        <f>SUM(AH11:AH34)</f>
        <v>26462</v>
      </c>
      <c r="AI35" s="68">
        <f>$AH$35/$T35</f>
        <v>201.43720597414858</v>
      </c>
      <c r="AJ35" s="69"/>
      <c r="AK35" s="69"/>
      <c r="AL35" s="69"/>
      <c r="AM35" s="69"/>
      <c r="AN35" s="69"/>
      <c r="AO35" s="69"/>
      <c r="AP35" s="70">
        <f>AP34-AP10</f>
        <v>3521</v>
      </c>
      <c r="AQ35" s="71">
        <f>SUM(AQ11:AQ34)</f>
        <v>3521</v>
      </c>
      <c r="AR35" s="72">
        <f>AVERAGE(AR11:AR34)</f>
        <v>1.0183333333333333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2:51" x14ac:dyDescent="0.25">
      <c r="B42" s="148" t="s">
        <v>133</v>
      </c>
      <c r="C42" s="121"/>
      <c r="D42" s="122"/>
      <c r="E42" s="121"/>
      <c r="F42" s="121"/>
      <c r="G42" s="121"/>
      <c r="H42" s="121"/>
      <c r="I42" s="121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24"/>
      <c r="V42" s="79"/>
      <c r="W42" s="99"/>
      <c r="X42" s="99"/>
      <c r="Y42" s="99"/>
      <c r="Z42" s="80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2:51" x14ac:dyDescent="0.25">
      <c r="B43" s="146" t="s">
        <v>134</v>
      </c>
      <c r="C43" s="121"/>
      <c r="D43" s="122"/>
      <c r="E43" s="121"/>
      <c r="F43" s="121"/>
      <c r="G43" s="121"/>
      <c r="H43" s="121"/>
      <c r="I43" s="121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4"/>
      <c r="U43" s="124"/>
      <c r="V43" s="79"/>
      <c r="W43" s="99"/>
      <c r="X43" s="99"/>
      <c r="Y43" s="99"/>
      <c r="Z43" s="80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2:51" x14ac:dyDescent="0.25">
      <c r="B44" s="82" t="s">
        <v>175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8"/>
      <c r="D45" s="129"/>
      <c r="E45" s="128"/>
      <c r="F45" s="128"/>
      <c r="G45" s="128"/>
      <c r="H45" s="128"/>
      <c r="I45" s="128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4" t="s">
        <v>170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140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176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97" t="s">
        <v>177</v>
      </c>
      <c r="C49" s="197"/>
      <c r="D49" s="198"/>
      <c r="E49" s="197"/>
      <c r="F49" s="197"/>
      <c r="G49" s="199"/>
      <c r="H49" s="199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97" t="s">
        <v>178</v>
      </c>
      <c r="C50" s="197"/>
      <c r="D50" s="198"/>
      <c r="E50" s="197"/>
      <c r="F50" s="197"/>
      <c r="G50" s="199"/>
      <c r="H50" s="199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97" t="s">
        <v>179</v>
      </c>
      <c r="C51" s="197"/>
      <c r="D51" s="198"/>
      <c r="E51" s="197"/>
      <c r="F51" s="197"/>
      <c r="G51" s="199"/>
      <c r="H51" s="199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A52" s="99"/>
      <c r="B52" s="197" t="s">
        <v>180</v>
      </c>
      <c r="C52" s="197"/>
      <c r="D52" s="198"/>
      <c r="E52" s="197"/>
      <c r="F52" s="197"/>
      <c r="G52" s="199"/>
      <c r="H52" s="199"/>
      <c r="I52" s="102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17"/>
      <c r="U52" s="119"/>
      <c r="V52" s="79"/>
      <c r="AS52" s="95"/>
      <c r="AT52" s="95"/>
      <c r="AU52" s="95"/>
      <c r="AV52" s="95"/>
      <c r="AW52" s="95"/>
      <c r="AX52" s="95"/>
      <c r="AY52" s="95"/>
    </row>
    <row r="53" spans="1:51" x14ac:dyDescent="0.25">
      <c r="A53" s="99"/>
      <c r="B53" s="146" t="s">
        <v>166</v>
      </c>
      <c r="C53" s="145"/>
      <c r="D53" s="114"/>
      <c r="E53" s="145"/>
      <c r="F53" s="145"/>
      <c r="G53" s="102"/>
      <c r="H53" s="102"/>
      <c r="I53" s="102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17"/>
      <c r="U53" s="119"/>
      <c r="V53" s="79"/>
      <c r="AS53" s="95"/>
      <c r="AT53" s="95"/>
      <c r="AU53" s="95"/>
      <c r="AV53" s="95"/>
      <c r="AW53" s="95"/>
      <c r="AX53" s="95"/>
      <c r="AY53" s="95"/>
    </row>
    <row r="54" spans="1:51" x14ac:dyDescent="0.25">
      <c r="A54" s="99"/>
      <c r="B54" s="146" t="s">
        <v>142</v>
      </c>
      <c r="C54" s="145"/>
      <c r="D54" s="114"/>
      <c r="E54" s="145"/>
      <c r="F54" s="145"/>
      <c r="G54" s="102"/>
      <c r="H54" s="102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46" t="s">
        <v>143</v>
      </c>
      <c r="C55" s="145"/>
      <c r="D55" s="114"/>
      <c r="E55" s="145"/>
      <c r="F55" s="145"/>
      <c r="G55" s="102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146" t="s">
        <v>144</v>
      </c>
      <c r="C56" s="145"/>
      <c r="D56" s="114"/>
      <c r="E56" s="145"/>
      <c r="F56" s="145"/>
      <c r="G56" s="102"/>
      <c r="H56" s="102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144" t="s">
        <v>145</v>
      </c>
      <c r="C57" s="145"/>
      <c r="D57" s="114"/>
      <c r="E57" s="145"/>
      <c r="F57" s="145"/>
      <c r="G57" s="102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146" t="s">
        <v>146</v>
      </c>
      <c r="C58" s="145"/>
      <c r="D58" s="114"/>
      <c r="E58" s="145"/>
      <c r="F58" s="145"/>
      <c r="G58" s="102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60" t="s">
        <v>147</v>
      </c>
      <c r="C59" s="145"/>
      <c r="D59" s="114"/>
      <c r="E59" s="145"/>
      <c r="F59" s="145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46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5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5"/>
      <c r="U66" s="7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97"/>
      <c r="Q75" s="97"/>
      <c r="R75" s="97"/>
      <c r="S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Q77" s="97"/>
      <c r="R77" s="97"/>
      <c r="S77" s="97"/>
      <c r="T77" s="97"/>
      <c r="U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T78" s="97"/>
      <c r="U78" s="97"/>
      <c r="AS78" s="95"/>
      <c r="AT78" s="95"/>
      <c r="AU78" s="95"/>
      <c r="AV78" s="95"/>
      <c r="AW78" s="95"/>
      <c r="AX78" s="95"/>
      <c r="AY78" s="95"/>
    </row>
    <row r="90" spans="45:51" x14ac:dyDescent="0.25">
      <c r="AS90" s="95"/>
      <c r="AT90" s="95"/>
      <c r="AU90" s="95"/>
      <c r="AV90" s="95"/>
      <c r="AW90" s="95"/>
      <c r="AX90" s="95"/>
      <c r="AY90" s="95"/>
    </row>
  </sheetData>
  <protectedRanges>
    <protectedRange sqref="S52:T66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2:Z51" name="Range2_2_1_10_1_1_1_2"/>
    <protectedRange sqref="N52:R66" name="Range2_12_1_6_1_1"/>
    <protectedRange sqref="L52:M66" name="Range2_2_12_1_7_1_1"/>
    <protectedRange sqref="AS11:AS15" name="Range1_4_1_1_1_1"/>
    <protectedRange sqref="J11:J15 J26:J34" name="Range1_1_2_1_10_1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2:K66" name="Range2_2_12_1_4_1_1_1_1_1_1_1_1_1_1_1_1_1_1_1"/>
    <protectedRange sqref="I52:I66" name="Range2_2_12_1_7_1_1_2_2_1_2"/>
    <protectedRange sqref="F52:H66" name="Range2_2_12_1_3_1_2_1_1_1_1_2_1_1_1_1_1_1_1_1_1_1_1"/>
    <protectedRange sqref="E52:E66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7:U47 F48:G51" name="Range2_12_5_1_1_1_2_2_1_1_1_1_1_1_1_1_1_1_1_2_1_1_1_2_1_1_1_1_1_1_1_1_1_1_1_1_1_1_1_1_2_1_1_1_1_1_1_1_1_1_2_1_1_3_1_1_1_3_1_1_1_1_1_1_1_1_1_1_1_1_1_1_1_1_1_1_1_1_1_1_2_1_1_1_1_1_1_1_1_1_1_1_2_2_1_2_1_1_1_1_1_1_1_1_1_1_1_1_1"/>
    <protectedRange sqref="S42:T46" name="Range2_12_5_1_1_2_1_1_1_2_1_1_1_1_1_1_1_1_1_1_1_1_1"/>
    <protectedRange sqref="N42:R46" name="Range2_12_1_6_1_1_2_1_1_1_2_1_1_1_1_1_1_1_1_1_1_1_1_1"/>
    <protectedRange sqref="L42:M46" name="Range2_2_12_1_7_1_1_3_1_1_1_2_1_1_1_1_1_1_1_1_1_1_1_1_1"/>
    <protectedRange sqref="J42:K46" name="Range2_2_12_1_4_1_1_1_1_1_1_1_1_1_1_1_1_1_1_1_2_1_1_1_2_1_1_1_1_1_1_1_1_1_1_1_1_1"/>
    <protectedRange sqref="I42:I44 I46" name="Range2_2_12_1_7_1_1_2_2_1_2_2_1_1_1_2_1_1_1_1_1_1_1_1_1_1_1_1_1"/>
    <protectedRange sqref="G42:H44 G46:H46" name="Range2_2_12_1_3_1_2_1_1_1_1_2_1_1_1_1_1_1_1_1_1_1_1_2_1_1_1_2_1_1_1_1_1_1_1_1_1_1_1_1_1"/>
    <protectedRange sqref="F42:F44 F46" name="Range2_2_12_1_3_1_2_1_1_1_1_2_1_1_1_1_1_1_1_1_1_1_1_2_2_1_1_2_1_1_1_1_1_1_1_1_1_1_1_1_1"/>
    <protectedRange sqref="E42:E44 E46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AG10" name="Range1_16_3_1_1_1_1_1_3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AA11:AA34 X11:Y34">
    <cfRule type="containsText" dxfId="464" priority="25" operator="containsText" text="N/A">
      <formula>NOT(ISERROR(SEARCH("N/A",X11)))</formula>
    </cfRule>
    <cfRule type="cellIs" dxfId="463" priority="39" operator="equal">
      <formula>0</formula>
    </cfRule>
  </conditionalFormatting>
  <conditionalFormatting sqref="AC11:AE34 AA11:AA34 X11:Y34">
    <cfRule type="cellIs" dxfId="462" priority="38" operator="greaterThanOrEqual">
      <formula>1185</formula>
    </cfRule>
  </conditionalFormatting>
  <conditionalFormatting sqref="AC11:AE34 AA11:AA34 X11:Y34">
    <cfRule type="cellIs" dxfId="461" priority="37" operator="between">
      <formula>0.1</formula>
      <formula>1184</formula>
    </cfRule>
  </conditionalFormatting>
  <conditionalFormatting sqref="X8">
    <cfRule type="cellIs" dxfId="460" priority="36" operator="equal">
      <formula>0</formula>
    </cfRule>
  </conditionalFormatting>
  <conditionalFormatting sqref="X8">
    <cfRule type="cellIs" dxfId="459" priority="35" operator="greaterThan">
      <formula>1179</formula>
    </cfRule>
  </conditionalFormatting>
  <conditionalFormatting sqref="X8">
    <cfRule type="cellIs" dxfId="458" priority="34" operator="greaterThan">
      <formula>99</formula>
    </cfRule>
  </conditionalFormatting>
  <conditionalFormatting sqref="X8">
    <cfRule type="cellIs" dxfId="457" priority="33" operator="greaterThan">
      <formula>0.99</formula>
    </cfRule>
  </conditionalFormatting>
  <conditionalFormatting sqref="AB8">
    <cfRule type="cellIs" dxfId="456" priority="32" operator="equal">
      <formula>0</formula>
    </cfRule>
  </conditionalFormatting>
  <conditionalFormatting sqref="AB8">
    <cfRule type="cellIs" dxfId="455" priority="31" operator="greaterThan">
      <formula>1179</formula>
    </cfRule>
  </conditionalFormatting>
  <conditionalFormatting sqref="AB8">
    <cfRule type="cellIs" dxfId="454" priority="30" operator="greaterThan">
      <formula>99</formula>
    </cfRule>
  </conditionalFormatting>
  <conditionalFormatting sqref="AB8">
    <cfRule type="cellIs" dxfId="453" priority="29" operator="greaterThan">
      <formula>0.99</formula>
    </cfRule>
  </conditionalFormatting>
  <conditionalFormatting sqref="AI11:AI34">
    <cfRule type="cellIs" dxfId="452" priority="28" operator="greaterThan">
      <formula>$AI$8</formula>
    </cfRule>
  </conditionalFormatting>
  <conditionalFormatting sqref="AH11:AH34">
    <cfRule type="cellIs" dxfId="451" priority="26" operator="greaterThan">
      <formula>$AH$8</formula>
    </cfRule>
    <cfRule type="cellIs" dxfId="450" priority="27" operator="greaterThan">
      <formula>$AH$8</formula>
    </cfRule>
  </conditionalFormatting>
  <conditionalFormatting sqref="AB11:AB34">
    <cfRule type="containsText" dxfId="449" priority="21" operator="containsText" text="N/A">
      <formula>NOT(ISERROR(SEARCH("N/A",AB11)))</formula>
    </cfRule>
    <cfRule type="cellIs" dxfId="448" priority="24" operator="equal">
      <formula>0</formula>
    </cfRule>
  </conditionalFormatting>
  <conditionalFormatting sqref="AB11:AB34">
    <cfRule type="cellIs" dxfId="447" priority="23" operator="greaterThanOrEqual">
      <formula>1185</formula>
    </cfRule>
  </conditionalFormatting>
  <conditionalFormatting sqref="AB11:AB34">
    <cfRule type="cellIs" dxfId="446" priority="22" operator="between">
      <formula>0.1</formula>
      <formula>1184</formula>
    </cfRule>
  </conditionalFormatting>
  <conditionalFormatting sqref="AN11:AO34">
    <cfRule type="cellIs" dxfId="445" priority="20" operator="equal">
      <formula>0</formula>
    </cfRule>
  </conditionalFormatting>
  <conditionalFormatting sqref="AN11:AO34">
    <cfRule type="cellIs" dxfId="444" priority="19" operator="greaterThan">
      <formula>1179</formula>
    </cfRule>
  </conditionalFormatting>
  <conditionalFormatting sqref="AN11:AO34">
    <cfRule type="cellIs" dxfId="443" priority="18" operator="greaterThan">
      <formula>99</formula>
    </cfRule>
  </conditionalFormatting>
  <conditionalFormatting sqref="AN11:AO34">
    <cfRule type="cellIs" dxfId="442" priority="17" operator="greaterThan">
      <formula>0.99</formula>
    </cfRule>
  </conditionalFormatting>
  <conditionalFormatting sqref="AQ11:AQ34">
    <cfRule type="cellIs" dxfId="441" priority="16" operator="equal">
      <formula>0</formula>
    </cfRule>
  </conditionalFormatting>
  <conditionalFormatting sqref="AQ11:AQ34">
    <cfRule type="cellIs" dxfId="440" priority="15" operator="greaterThan">
      <formula>1179</formula>
    </cfRule>
  </conditionalFormatting>
  <conditionalFormatting sqref="AQ11:AQ34">
    <cfRule type="cellIs" dxfId="439" priority="14" operator="greaterThan">
      <formula>99</formula>
    </cfRule>
  </conditionalFormatting>
  <conditionalFormatting sqref="AQ11:AQ34">
    <cfRule type="cellIs" dxfId="438" priority="13" operator="greaterThan">
      <formula>0.99</formula>
    </cfRule>
  </conditionalFormatting>
  <conditionalFormatting sqref="Z11:Z34">
    <cfRule type="containsText" dxfId="437" priority="9" operator="containsText" text="N/A">
      <formula>NOT(ISERROR(SEARCH("N/A",Z11)))</formula>
    </cfRule>
    <cfRule type="cellIs" dxfId="436" priority="12" operator="equal">
      <formula>0</formula>
    </cfRule>
  </conditionalFormatting>
  <conditionalFormatting sqref="Z11:Z34">
    <cfRule type="cellIs" dxfId="435" priority="11" operator="greaterThanOrEqual">
      <formula>1185</formula>
    </cfRule>
  </conditionalFormatting>
  <conditionalFormatting sqref="Z11:Z34">
    <cfRule type="cellIs" dxfId="434" priority="10" operator="between">
      <formula>0.1</formula>
      <formula>1184</formula>
    </cfRule>
  </conditionalFormatting>
  <conditionalFormatting sqref="AJ11:AN34">
    <cfRule type="cellIs" dxfId="433" priority="8" operator="equal">
      <formula>0</formula>
    </cfRule>
  </conditionalFormatting>
  <conditionalFormatting sqref="AJ11:AN34">
    <cfRule type="cellIs" dxfId="432" priority="7" operator="greaterThan">
      <formula>1179</formula>
    </cfRule>
  </conditionalFormatting>
  <conditionalFormatting sqref="AJ11:AN34">
    <cfRule type="cellIs" dxfId="431" priority="6" operator="greaterThan">
      <formula>99</formula>
    </cfRule>
  </conditionalFormatting>
  <conditionalFormatting sqref="AJ11:AN34">
    <cfRule type="cellIs" dxfId="430" priority="5" operator="greaterThan">
      <formula>0.99</formula>
    </cfRule>
  </conditionalFormatting>
  <conditionalFormatting sqref="AP11:AP34">
    <cfRule type="cellIs" dxfId="429" priority="4" operator="equal">
      <formula>0</formula>
    </cfRule>
  </conditionalFormatting>
  <conditionalFormatting sqref="AP11:AP34">
    <cfRule type="cellIs" dxfId="428" priority="3" operator="greaterThan">
      <formula>1179</formula>
    </cfRule>
  </conditionalFormatting>
  <conditionalFormatting sqref="AP11:AP34">
    <cfRule type="cellIs" dxfId="427" priority="2" operator="greaterThan">
      <formula>99</formula>
    </cfRule>
  </conditionalFormatting>
  <conditionalFormatting sqref="AP11:AP34">
    <cfRule type="cellIs" dxfId="426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topLeftCell="A35" zoomScaleNormal="100" workbookViewId="0">
      <selection activeCell="B53" sqref="B53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125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181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125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178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181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81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42649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26600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179" t="s">
        <v>51</v>
      </c>
      <c r="V9" s="179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177" t="s">
        <v>55</v>
      </c>
      <c r="AG9" s="177" t="s">
        <v>56</v>
      </c>
      <c r="AH9" s="259" t="s">
        <v>57</v>
      </c>
      <c r="AI9" s="274" t="s">
        <v>58</v>
      </c>
      <c r="AJ9" s="179" t="s">
        <v>59</v>
      </c>
      <c r="AK9" s="179" t="s">
        <v>60</v>
      </c>
      <c r="AL9" s="179" t="s">
        <v>61</v>
      </c>
      <c r="AM9" s="179" t="s">
        <v>62</v>
      </c>
      <c r="AN9" s="179" t="s">
        <v>63</v>
      </c>
      <c r="AO9" s="179" t="s">
        <v>64</v>
      </c>
      <c r="AP9" s="179" t="s">
        <v>65</v>
      </c>
      <c r="AQ9" s="276" t="s">
        <v>66</v>
      </c>
      <c r="AR9" s="179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79" t="s">
        <v>72</v>
      </c>
      <c r="C10" s="179" t="s">
        <v>73</v>
      </c>
      <c r="D10" s="179" t="s">
        <v>74</v>
      </c>
      <c r="E10" s="179" t="s">
        <v>75</v>
      </c>
      <c r="F10" s="179" t="s">
        <v>74</v>
      </c>
      <c r="G10" s="179" t="s">
        <v>75</v>
      </c>
      <c r="H10" s="285"/>
      <c r="I10" s="179" t="s">
        <v>75</v>
      </c>
      <c r="J10" s="179" t="s">
        <v>75</v>
      </c>
      <c r="K10" s="179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5'!Q34</f>
        <v>20136682</v>
      </c>
      <c r="R10" s="267"/>
      <c r="S10" s="268"/>
      <c r="T10" s="269"/>
      <c r="U10" s="179" t="s">
        <v>75</v>
      </c>
      <c r="V10" s="179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77"/>
      <c r="AG10" s="116">
        <f>'OCT 5'!$AG$34</f>
        <v>104342</v>
      </c>
      <c r="AH10" s="259"/>
      <c r="AI10" s="275"/>
      <c r="AJ10" s="179" t="s">
        <v>84</v>
      </c>
      <c r="AK10" s="179" t="s">
        <v>84</v>
      </c>
      <c r="AL10" s="179" t="s">
        <v>84</v>
      </c>
      <c r="AM10" s="179" t="s">
        <v>84</v>
      </c>
      <c r="AN10" s="179" t="s">
        <v>84</v>
      </c>
      <c r="AO10" s="179" t="s">
        <v>84</v>
      </c>
      <c r="AP10" s="116">
        <f>'OCT 5'!AP34</f>
        <v>11314077</v>
      </c>
      <c r="AQ10" s="277"/>
      <c r="AR10" s="180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133</v>
      </c>
      <c r="P11" s="108">
        <v>106</v>
      </c>
      <c r="Q11" s="108">
        <v>20141286</v>
      </c>
      <c r="R11" s="46">
        <f>IF(ISBLANK(Q11),"-",Q11-Q10)</f>
        <v>4604</v>
      </c>
      <c r="S11" s="47">
        <f>R11*24/1000</f>
        <v>110.496</v>
      </c>
      <c r="T11" s="47">
        <f>R11/1000</f>
        <v>4.6040000000000001</v>
      </c>
      <c r="U11" s="109">
        <v>6</v>
      </c>
      <c r="V11" s="109">
        <f t="shared" ref="V11:V34" si="1">U11</f>
        <v>6</v>
      </c>
      <c r="W11" s="110" t="s">
        <v>129</v>
      </c>
      <c r="X11" s="112">
        <v>0</v>
      </c>
      <c r="Y11" s="112">
        <v>0</v>
      </c>
      <c r="Z11" s="112">
        <v>1116</v>
      </c>
      <c r="AA11" s="112">
        <v>1185</v>
      </c>
      <c r="AB11" s="112">
        <v>1116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105300</v>
      </c>
      <c r="AH11" s="49">
        <f>IF(ISBLANK(AG11),"-",AG11-AG10)</f>
        <v>958</v>
      </c>
      <c r="AI11" s="50">
        <f>AH11/T11</f>
        <v>208.07993049522153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11314898</v>
      </c>
      <c r="AQ11" s="112">
        <f t="shared" ref="AQ11:AQ34" si="2">AP11-AP10</f>
        <v>821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131</v>
      </c>
      <c r="P12" s="108">
        <v>104</v>
      </c>
      <c r="Q12" s="108">
        <v>20145888</v>
      </c>
      <c r="R12" s="46">
        <f t="shared" ref="R12:R34" si="5">IF(ISBLANK(Q12),"-",Q12-Q11)</f>
        <v>4602</v>
      </c>
      <c r="S12" s="47">
        <f t="shared" ref="S12:S34" si="6">R12*24/1000</f>
        <v>110.44799999999999</v>
      </c>
      <c r="T12" s="47">
        <f t="shared" ref="T12:T34" si="7">R12/1000</f>
        <v>4.6020000000000003</v>
      </c>
      <c r="U12" s="109">
        <v>7.1</v>
      </c>
      <c r="V12" s="109">
        <f t="shared" si="1"/>
        <v>7.1</v>
      </c>
      <c r="W12" s="110" t="s">
        <v>129</v>
      </c>
      <c r="X12" s="112">
        <v>0</v>
      </c>
      <c r="Y12" s="112">
        <v>0</v>
      </c>
      <c r="Z12" s="112">
        <v>1096</v>
      </c>
      <c r="AA12" s="112">
        <v>1185</v>
      </c>
      <c r="AB12" s="112">
        <v>1096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106240</v>
      </c>
      <c r="AH12" s="49">
        <f>IF(ISBLANK(AG12),"-",AG12-AG11)</f>
        <v>940</v>
      </c>
      <c r="AI12" s="50">
        <f t="shared" ref="AI12:AI34" si="8">AH12/T12</f>
        <v>204.25901781833983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11315816</v>
      </c>
      <c r="AQ12" s="112">
        <f t="shared" si="2"/>
        <v>918</v>
      </c>
      <c r="AR12" s="115">
        <v>1.08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7</v>
      </c>
      <c r="E13" s="41">
        <f t="shared" si="0"/>
        <v>4.9295774647887329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130</v>
      </c>
      <c r="P13" s="108">
        <v>108</v>
      </c>
      <c r="Q13" s="108">
        <v>20150106</v>
      </c>
      <c r="R13" s="46">
        <f t="shared" si="5"/>
        <v>4218</v>
      </c>
      <c r="S13" s="47">
        <f t="shared" si="6"/>
        <v>101.232</v>
      </c>
      <c r="T13" s="47">
        <f t="shared" si="7"/>
        <v>4.218</v>
      </c>
      <c r="U13" s="109">
        <v>8.1</v>
      </c>
      <c r="V13" s="109">
        <f t="shared" si="1"/>
        <v>8.1</v>
      </c>
      <c r="W13" s="110" t="s">
        <v>129</v>
      </c>
      <c r="X13" s="112">
        <v>0</v>
      </c>
      <c r="Y13" s="112">
        <v>0</v>
      </c>
      <c r="Z13" s="112">
        <v>1097</v>
      </c>
      <c r="AA13" s="112">
        <v>1185</v>
      </c>
      <c r="AB13" s="112">
        <v>1097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107100</v>
      </c>
      <c r="AH13" s="49">
        <f>IF(ISBLANK(AG13),"-",AG13-AG12)</f>
        <v>860</v>
      </c>
      <c r="AI13" s="50">
        <f t="shared" si="8"/>
        <v>203.88809862494074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11316652</v>
      </c>
      <c r="AQ13" s="112">
        <f t="shared" si="2"/>
        <v>836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7</v>
      </c>
      <c r="E14" s="41">
        <f t="shared" si="0"/>
        <v>4.9295774647887329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126</v>
      </c>
      <c r="P14" s="108">
        <v>110</v>
      </c>
      <c r="Q14" s="108">
        <v>20154468</v>
      </c>
      <c r="R14" s="46">
        <f t="shared" si="5"/>
        <v>4362</v>
      </c>
      <c r="S14" s="47">
        <f t="shared" si="6"/>
        <v>104.688</v>
      </c>
      <c r="T14" s="47">
        <f t="shared" si="7"/>
        <v>4.3620000000000001</v>
      </c>
      <c r="U14" s="109">
        <v>9.5</v>
      </c>
      <c r="V14" s="109">
        <f t="shared" si="1"/>
        <v>9.5</v>
      </c>
      <c r="W14" s="110" t="s">
        <v>129</v>
      </c>
      <c r="X14" s="112">
        <v>0</v>
      </c>
      <c r="Y14" s="112">
        <v>0</v>
      </c>
      <c r="Z14" s="112">
        <v>1067</v>
      </c>
      <c r="AA14" s="112">
        <v>1185</v>
      </c>
      <c r="AB14" s="112">
        <v>1067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108040</v>
      </c>
      <c r="AH14" s="49">
        <f t="shared" ref="AH14:AH34" si="9">IF(ISBLANK(AG14),"-",AG14-AG13)</f>
        <v>940</v>
      </c>
      <c r="AI14" s="50">
        <f t="shared" si="8"/>
        <v>215.49747822099954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11316874</v>
      </c>
      <c r="AQ14" s="112">
        <f t="shared" si="2"/>
        <v>222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165</v>
      </c>
    </row>
    <row r="15" spans="2:51" x14ac:dyDescent="0.25">
      <c r="B15" s="40">
        <v>2.1666666666666701</v>
      </c>
      <c r="C15" s="40">
        <v>0.20833333333333301</v>
      </c>
      <c r="D15" s="107">
        <v>7</v>
      </c>
      <c r="E15" s="41">
        <f t="shared" si="0"/>
        <v>4.9295774647887329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123</v>
      </c>
      <c r="P15" s="108">
        <v>111</v>
      </c>
      <c r="Q15" s="108">
        <v>20158846</v>
      </c>
      <c r="R15" s="46">
        <f t="shared" si="5"/>
        <v>4378</v>
      </c>
      <c r="S15" s="47">
        <f t="shared" si="6"/>
        <v>105.072</v>
      </c>
      <c r="T15" s="47">
        <f t="shared" si="7"/>
        <v>4.3780000000000001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1066</v>
      </c>
      <c r="AA15" s="112">
        <v>1185</v>
      </c>
      <c r="AB15" s="112">
        <v>1066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108970</v>
      </c>
      <c r="AH15" s="49">
        <f t="shared" si="9"/>
        <v>930</v>
      </c>
      <c r="AI15" s="50">
        <f t="shared" si="8"/>
        <v>212.42576518958427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11316874</v>
      </c>
      <c r="AQ15" s="112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5"/>
    </row>
    <row r="16" spans="2:51" x14ac:dyDescent="0.25">
      <c r="B16" s="40">
        <v>2.2083333333333299</v>
      </c>
      <c r="C16" s="40">
        <v>0.25</v>
      </c>
      <c r="D16" s="107">
        <v>7</v>
      </c>
      <c r="E16" s="41">
        <f t="shared" si="0"/>
        <v>4.9295774647887329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140</v>
      </c>
      <c r="P16" s="108">
        <v>134</v>
      </c>
      <c r="Q16" s="108">
        <v>20164246</v>
      </c>
      <c r="R16" s="46">
        <f t="shared" si="5"/>
        <v>5400</v>
      </c>
      <c r="S16" s="47">
        <f t="shared" si="6"/>
        <v>129.6</v>
      </c>
      <c r="T16" s="47">
        <f t="shared" si="7"/>
        <v>5.4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1187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110012</v>
      </c>
      <c r="AH16" s="49">
        <f t="shared" si="9"/>
        <v>1042</v>
      </c>
      <c r="AI16" s="50">
        <f t="shared" si="8"/>
        <v>192.96296296296296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11316874</v>
      </c>
      <c r="AQ16" s="112">
        <f t="shared" si="2"/>
        <v>0</v>
      </c>
      <c r="AR16" s="53">
        <v>1.1599999999999999</v>
      </c>
      <c r="AS16" s="52" t="s">
        <v>101</v>
      </c>
      <c r="AV16" s="39" t="s">
        <v>102</v>
      </c>
      <c r="AW16" s="39" t="s">
        <v>103</v>
      </c>
      <c r="AY16" s="95"/>
    </row>
    <row r="17" spans="1:51" x14ac:dyDescent="0.25">
      <c r="B17" s="40">
        <v>2.25</v>
      </c>
      <c r="C17" s="40">
        <v>0.29166666666666702</v>
      </c>
      <c r="D17" s="107">
        <v>7</v>
      </c>
      <c r="E17" s="41">
        <f t="shared" si="0"/>
        <v>4.9295774647887329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136</v>
      </c>
      <c r="P17" s="108">
        <v>141</v>
      </c>
      <c r="Q17" s="108">
        <v>20170314</v>
      </c>
      <c r="R17" s="46">
        <f t="shared" si="5"/>
        <v>6068</v>
      </c>
      <c r="S17" s="47">
        <f t="shared" si="6"/>
        <v>145.63200000000001</v>
      </c>
      <c r="T17" s="47">
        <f t="shared" si="7"/>
        <v>6.0679999999999996</v>
      </c>
      <c r="U17" s="109">
        <v>9.1999999999999993</v>
      </c>
      <c r="V17" s="109">
        <f t="shared" si="1"/>
        <v>9.1999999999999993</v>
      </c>
      <c r="W17" s="110" t="s">
        <v>137</v>
      </c>
      <c r="X17" s="112">
        <v>0</v>
      </c>
      <c r="Y17" s="112">
        <v>1007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111186</v>
      </c>
      <c r="AH17" s="49">
        <f t="shared" si="9"/>
        <v>1174</v>
      </c>
      <c r="AI17" s="50">
        <f t="shared" si="8"/>
        <v>193.47396176664469</v>
      </c>
      <c r="AJ17" s="96">
        <v>0</v>
      </c>
      <c r="AK17" s="96">
        <v>1</v>
      </c>
      <c r="AL17" s="96">
        <v>1</v>
      </c>
      <c r="AM17" s="96">
        <v>1</v>
      </c>
      <c r="AN17" s="96">
        <v>1</v>
      </c>
      <c r="AO17" s="96">
        <v>0</v>
      </c>
      <c r="AP17" s="112">
        <v>11316874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8"/>
    </row>
    <row r="18" spans="1:5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132</v>
      </c>
      <c r="P18" s="108">
        <v>142</v>
      </c>
      <c r="Q18" s="108">
        <v>20176322</v>
      </c>
      <c r="R18" s="46">
        <f t="shared" si="5"/>
        <v>6008</v>
      </c>
      <c r="S18" s="47">
        <f t="shared" si="6"/>
        <v>144.19200000000001</v>
      </c>
      <c r="T18" s="47">
        <f t="shared" si="7"/>
        <v>6.008</v>
      </c>
      <c r="U18" s="109">
        <v>8.6999999999999993</v>
      </c>
      <c r="V18" s="109">
        <f t="shared" si="1"/>
        <v>8.6999999999999993</v>
      </c>
      <c r="W18" s="110" t="s">
        <v>137</v>
      </c>
      <c r="X18" s="112">
        <v>0</v>
      </c>
      <c r="Y18" s="112">
        <v>1027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112382</v>
      </c>
      <c r="AH18" s="49">
        <f t="shared" si="9"/>
        <v>1196</v>
      </c>
      <c r="AI18" s="50">
        <f t="shared" si="8"/>
        <v>199.06790945406127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11316874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6</v>
      </c>
      <c r="E19" s="41">
        <f t="shared" si="0"/>
        <v>4.2253521126760569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133</v>
      </c>
      <c r="P19" s="108">
        <v>139</v>
      </c>
      <c r="Q19" s="108">
        <v>20182612</v>
      </c>
      <c r="R19" s="46">
        <f t="shared" si="5"/>
        <v>6290</v>
      </c>
      <c r="S19" s="47">
        <f t="shared" si="6"/>
        <v>150.96</v>
      </c>
      <c r="T19" s="47">
        <f t="shared" si="7"/>
        <v>6.29</v>
      </c>
      <c r="U19" s="109">
        <v>8</v>
      </c>
      <c r="V19" s="109">
        <f t="shared" si="1"/>
        <v>8</v>
      </c>
      <c r="W19" s="110" t="s">
        <v>137</v>
      </c>
      <c r="X19" s="112">
        <v>0</v>
      </c>
      <c r="Y19" s="112">
        <v>1047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113640</v>
      </c>
      <c r="AH19" s="49">
        <f t="shared" si="9"/>
        <v>1258</v>
      </c>
      <c r="AI19" s="50">
        <f t="shared" si="8"/>
        <v>200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11316874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134</v>
      </c>
      <c r="P20" s="108">
        <v>140</v>
      </c>
      <c r="Q20" s="108">
        <v>20188822</v>
      </c>
      <c r="R20" s="46">
        <f t="shared" si="5"/>
        <v>6210</v>
      </c>
      <c r="S20" s="47">
        <f t="shared" si="6"/>
        <v>149.04</v>
      </c>
      <c r="T20" s="47">
        <f t="shared" si="7"/>
        <v>6.21</v>
      </c>
      <c r="U20" s="109">
        <v>7.5</v>
      </c>
      <c r="V20" s="109">
        <f t="shared" si="1"/>
        <v>7.5</v>
      </c>
      <c r="W20" s="110" t="s">
        <v>137</v>
      </c>
      <c r="X20" s="112">
        <v>0</v>
      </c>
      <c r="Y20" s="112">
        <v>1036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114832</v>
      </c>
      <c r="AH20" s="49">
        <f t="shared" si="9"/>
        <v>1192</v>
      </c>
      <c r="AI20" s="50">
        <f t="shared" si="8"/>
        <v>191.94847020933977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11316874</v>
      </c>
      <c r="AQ20" s="112">
        <f t="shared" si="2"/>
        <v>0</v>
      </c>
      <c r="AR20" s="53">
        <v>1.48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6</v>
      </c>
      <c r="E21" s="41">
        <f t="shared" si="0"/>
        <v>4.2253521126760569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131</v>
      </c>
      <c r="P21" s="108">
        <v>143</v>
      </c>
      <c r="Q21" s="108">
        <v>20195034</v>
      </c>
      <c r="R21" s="46">
        <f t="shared" si="5"/>
        <v>6212</v>
      </c>
      <c r="S21" s="47">
        <f t="shared" si="6"/>
        <v>149.08799999999999</v>
      </c>
      <c r="T21" s="47">
        <f t="shared" si="7"/>
        <v>6.2119999999999997</v>
      </c>
      <c r="U21" s="109">
        <v>6.9</v>
      </c>
      <c r="V21" s="109">
        <f t="shared" si="1"/>
        <v>6.9</v>
      </c>
      <c r="W21" s="110" t="s">
        <v>137</v>
      </c>
      <c r="X21" s="112">
        <v>0</v>
      </c>
      <c r="Y21" s="112">
        <v>1037</v>
      </c>
      <c r="Z21" s="112">
        <v>1187</v>
      </c>
      <c r="AA21" s="112">
        <v>1185</v>
      </c>
      <c r="AB21" s="112">
        <v>1188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116064</v>
      </c>
      <c r="AH21" s="49">
        <f t="shared" si="9"/>
        <v>1232</v>
      </c>
      <c r="AI21" s="50">
        <f t="shared" si="8"/>
        <v>198.32582099162912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11316874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6</v>
      </c>
      <c r="E22" s="41">
        <f t="shared" si="0"/>
        <v>4.2253521126760569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130</v>
      </c>
      <c r="P22" s="108">
        <v>136</v>
      </c>
      <c r="Q22" s="108">
        <v>20200716</v>
      </c>
      <c r="R22" s="46">
        <f t="shared" si="5"/>
        <v>5682</v>
      </c>
      <c r="S22" s="47">
        <f t="shared" si="6"/>
        <v>136.36799999999999</v>
      </c>
      <c r="T22" s="47">
        <f t="shared" si="7"/>
        <v>5.6820000000000004</v>
      </c>
      <c r="U22" s="109">
        <v>6.4</v>
      </c>
      <c r="V22" s="109">
        <f t="shared" si="1"/>
        <v>6.4</v>
      </c>
      <c r="W22" s="110" t="s">
        <v>137</v>
      </c>
      <c r="X22" s="112">
        <v>0</v>
      </c>
      <c r="Y22" s="112">
        <v>1035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117202</v>
      </c>
      <c r="AH22" s="49">
        <f t="shared" si="9"/>
        <v>1138</v>
      </c>
      <c r="AI22" s="50">
        <f t="shared" si="8"/>
        <v>200.28159098908833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11316874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6</v>
      </c>
      <c r="E23" s="41">
        <f t="shared" si="0"/>
        <v>4.2253521126760569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136</v>
      </c>
      <c r="P23" s="108">
        <v>132</v>
      </c>
      <c r="Q23" s="108">
        <v>20206544</v>
      </c>
      <c r="R23" s="46">
        <f t="shared" si="5"/>
        <v>5828</v>
      </c>
      <c r="S23" s="47">
        <f t="shared" si="6"/>
        <v>139.87200000000001</v>
      </c>
      <c r="T23" s="47">
        <f t="shared" si="7"/>
        <v>5.8280000000000003</v>
      </c>
      <c r="U23" s="109">
        <v>6</v>
      </c>
      <c r="V23" s="109">
        <f t="shared" si="1"/>
        <v>6</v>
      </c>
      <c r="W23" s="110" t="s">
        <v>137</v>
      </c>
      <c r="X23" s="112">
        <v>0</v>
      </c>
      <c r="Y23" s="112">
        <v>1025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118396</v>
      </c>
      <c r="AH23" s="49">
        <f t="shared" si="9"/>
        <v>1194</v>
      </c>
      <c r="AI23" s="50">
        <f t="shared" si="8"/>
        <v>204.87302676733012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11316874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6</v>
      </c>
      <c r="E24" s="41">
        <f t="shared" si="0"/>
        <v>4.2253521126760569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131</v>
      </c>
      <c r="P24" s="108">
        <v>140</v>
      </c>
      <c r="Q24" s="108">
        <v>20212115</v>
      </c>
      <c r="R24" s="46">
        <f t="shared" si="5"/>
        <v>5571</v>
      </c>
      <c r="S24" s="47">
        <f t="shared" si="6"/>
        <v>133.70400000000001</v>
      </c>
      <c r="T24" s="47">
        <f t="shared" si="7"/>
        <v>5.5709999999999997</v>
      </c>
      <c r="U24" s="109">
        <v>5.7</v>
      </c>
      <c r="V24" s="109">
        <f t="shared" si="1"/>
        <v>5.7</v>
      </c>
      <c r="W24" s="110" t="s">
        <v>137</v>
      </c>
      <c r="X24" s="112">
        <v>0</v>
      </c>
      <c r="Y24" s="112">
        <v>1026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119557</v>
      </c>
      <c r="AH24" s="49">
        <f>IF(ISBLANK(AG24),"-",AG24-AG23)</f>
        <v>1161</v>
      </c>
      <c r="AI24" s="50">
        <f t="shared" si="8"/>
        <v>208.40064620355412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11316874</v>
      </c>
      <c r="AQ24" s="112">
        <f t="shared" si="2"/>
        <v>0</v>
      </c>
      <c r="AR24" s="53">
        <v>1.2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131</v>
      </c>
      <c r="P25" s="108">
        <v>136</v>
      </c>
      <c r="Q25" s="108">
        <v>20217904</v>
      </c>
      <c r="R25" s="46">
        <f t="shared" si="5"/>
        <v>5789</v>
      </c>
      <c r="S25" s="47">
        <f t="shared" si="6"/>
        <v>138.93600000000001</v>
      </c>
      <c r="T25" s="47">
        <f t="shared" si="7"/>
        <v>5.7889999999999997</v>
      </c>
      <c r="U25" s="109">
        <v>5.4</v>
      </c>
      <c r="V25" s="109">
        <f t="shared" si="1"/>
        <v>5.4</v>
      </c>
      <c r="W25" s="110" t="s">
        <v>137</v>
      </c>
      <c r="X25" s="112">
        <v>0</v>
      </c>
      <c r="Y25" s="112">
        <v>1025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120727</v>
      </c>
      <c r="AH25" s="49">
        <f t="shared" si="9"/>
        <v>1170</v>
      </c>
      <c r="AI25" s="50">
        <f t="shared" si="8"/>
        <v>202.10744515460357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11316874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131</v>
      </c>
      <c r="P26" s="108">
        <v>142</v>
      </c>
      <c r="Q26" s="108">
        <v>20223745</v>
      </c>
      <c r="R26" s="46">
        <f t="shared" si="5"/>
        <v>5841</v>
      </c>
      <c r="S26" s="47">
        <f t="shared" si="6"/>
        <v>140.184</v>
      </c>
      <c r="T26" s="47">
        <f t="shared" si="7"/>
        <v>5.8410000000000002</v>
      </c>
      <c r="U26" s="109">
        <v>5.0999999999999996</v>
      </c>
      <c r="V26" s="109">
        <f t="shared" si="1"/>
        <v>5.0999999999999996</v>
      </c>
      <c r="W26" s="110" t="s">
        <v>137</v>
      </c>
      <c r="X26" s="112">
        <v>0</v>
      </c>
      <c r="Y26" s="112">
        <v>1025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121910</v>
      </c>
      <c r="AH26" s="49">
        <f t="shared" si="9"/>
        <v>1183</v>
      </c>
      <c r="AI26" s="50">
        <f t="shared" si="8"/>
        <v>202.53381270330422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11316874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133</v>
      </c>
      <c r="P27" s="108">
        <v>134</v>
      </c>
      <c r="Q27" s="108">
        <v>20229537</v>
      </c>
      <c r="R27" s="46">
        <f t="shared" si="5"/>
        <v>5792</v>
      </c>
      <c r="S27" s="47">
        <f t="shared" si="6"/>
        <v>139.00800000000001</v>
      </c>
      <c r="T27" s="47">
        <f t="shared" si="7"/>
        <v>5.7919999999999998</v>
      </c>
      <c r="U27" s="109">
        <v>4.8</v>
      </c>
      <c r="V27" s="109">
        <f t="shared" si="1"/>
        <v>4.8</v>
      </c>
      <c r="W27" s="110" t="s">
        <v>137</v>
      </c>
      <c r="X27" s="112">
        <v>0</v>
      </c>
      <c r="Y27" s="112">
        <v>1004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123066</v>
      </c>
      <c r="AH27" s="49">
        <f t="shared" si="9"/>
        <v>1156</v>
      </c>
      <c r="AI27" s="50">
        <f t="shared" si="8"/>
        <v>199.58563535911603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11316874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132</v>
      </c>
      <c r="P28" s="108">
        <v>131</v>
      </c>
      <c r="Q28" s="108">
        <v>20235163</v>
      </c>
      <c r="R28" s="46">
        <f t="shared" si="5"/>
        <v>5626</v>
      </c>
      <c r="S28" s="47">
        <f t="shared" si="6"/>
        <v>135.024</v>
      </c>
      <c r="T28" s="47">
        <f t="shared" si="7"/>
        <v>5.6260000000000003</v>
      </c>
      <c r="U28" s="109">
        <v>4.5999999999999996</v>
      </c>
      <c r="V28" s="109">
        <f t="shared" si="1"/>
        <v>4.5999999999999996</v>
      </c>
      <c r="W28" s="110" t="s">
        <v>137</v>
      </c>
      <c r="X28" s="112">
        <v>0</v>
      </c>
      <c r="Y28" s="112">
        <v>1005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124225</v>
      </c>
      <c r="AH28" s="49">
        <f t="shared" si="9"/>
        <v>1159</v>
      </c>
      <c r="AI28" s="50">
        <f t="shared" si="8"/>
        <v>206.00782083185211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11316874</v>
      </c>
      <c r="AQ28" s="112">
        <f t="shared" si="2"/>
        <v>0</v>
      </c>
      <c r="AR28" s="53">
        <v>1.25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129</v>
      </c>
      <c r="P29" s="108">
        <v>126</v>
      </c>
      <c r="Q29" s="108">
        <v>20240737</v>
      </c>
      <c r="R29" s="46">
        <f t="shared" si="5"/>
        <v>5574</v>
      </c>
      <c r="S29" s="47">
        <f t="shared" si="6"/>
        <v>133.77600000000001</v>
      </c>
      <c r="T29" s="47">
        <f t="shared" si="7"/>
        <v>5.5739999999999998</v>
      </c>
      <c r="U29" s="109">
        <v>4.4000000000000004</v>
      </c>
      <c r="V29" s="109">
        <f t="shared" si="1"/>
        <v>4.4000000000000004</v>
      </c>
      <c r="W29" s="110" t="s">
        <v>137</v>
      </c>
      <c r="X29" s="112">
        <v>0</v>
      </c>
      <c r="Y29" s="112">
        <v>1005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125383</v>
      </c>
      <c r="AH29" s="49">
        <f t="shared" si="9"/>
        <v>1158</v>
      </c>
      <c r="AI29" s="50">
        <f t="shared" si="8"/>
        <v>207.75026910656621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11316874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5</v>
      </c>
      <c r="E30" s="41">
        <f t="shared" si="0"/>
        <v>3.5211267605633805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130</v>
      </c>
      <c r="P30" s="108">
        <v>130</v>
      </c>
      <c r="Q30" s="108">
        <v>20246129</v>
      </c>
      <c r="R30" s="46">
        <f t="shared" si="5"/>
        <v>5392</v>
      </c>
      <c r="S30" s="47">
        <f t="shared" si="6"/>
        <v>129.40799999999999</v>
      </c>
      <c r="T30" s="47">
        <f t="shared" si="7"/>
        <v>5.3920000000000003</v>
      </c>
      <c r="U30" s="109">
        <v>4.2</v>
      </c>
      <c r="V30" s="109">
        <f t="shared" si="1"/>
        <v>4.2</v>
      </c>
      <c r="W30" s="110" t="s">
        <v>137</v>
      </c>
      <c r="X30" s="112">
        <v>0</v>
      </c>
      <c r="Y30" s="112">
        <v>1005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126522</v>
      </c>
      <c r="AH30" s="49">
        <f t="shared" si="9"/>
        <v>1139</v>
      </c>
      <c r="AI30" s="50">
        <f t="shared" si="8"/>
        <v>211.2388724035608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11316874</v>
      </c>
      <c r="AQ30" s="112">
        <f t="shared" si="2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5</v>
      </c>
      <c r="E31" s="41">
        <f t="shared" si="0"/>
        <v>3.5211267605633805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130</v>
      </c>
      <c r="P31" s="108">
        <v>127</v>
      </c>
      <c r="Q31" s="108">
        <v>20251687</v>
      </c>
      <c r="R31" s="46">
        <f t="shared" si="5"/>
        <v>5558</v>
      </c>
      <c r="S31" s="47">
        <f t="shared" si="6"/>
        <v>133.392</v>
      </c>
      <c r="T31" s="47">
        <f t="shared" si="7"/>
        <v>5.5579999999999998</v>
      </c>
      <c r="U31" s="109">
        <v>4</v>
      </c>
      <c r="V31" s="109">
        <f t="shared" si="1"/>
        <v>4</v>
      </c>
      <c r="W31" s="110" t="s">
        <v>137</v>
      </c>
      <c r="X31" s="112">
        <v>0</v>
      </c>
      <c r="Y31" s="112">
        <v>1004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127685</v>
      </c>
      <c r="AH31" s="49">
        <f t="shared" si="9"/>
        <v>1163</v>
      </c>
      <c r="AI31" s="50">
        <f t="shared" si="8"/>
        <v>209.24793091039942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11316874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126</v>
      </c>
      <c r="P32" s="108">
        <v>120</v>
      </c>
      <c r="Q32" s="108">
        <v>20257496</v>
      </c>
      <c r="R32" s="46">
        <f t="shared" si="5"/>
        <v>5809</v>
      </c>
      <c r="S32" s="47">
        <f t="shared" si="6"/>
        <v>139.416</v>
      </c>
      <c r="T32" s="47">
        <f t="shared" si="7"/>
        <v>5.8090000000000002</v>
      </c>
      <c r="U32" s="109">
        <v>4.0999999999999996</v>
      </c>
      <c r="V32" s="109">
        <f t="shared" si="1"/>
        <v>4.0999999999999996</v>
      </c>
      <c r="W32" s="110" t="s">
        <v>137</v>
      </c>
      <c r="X32" s="112">
        <v>0</v>
      </c>
      <c r="Y32" s="112">
        <v>1005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128900</v>
      </c>
      <c r="AH32" s="49">
        <f t="shared" si="9"/>
        <v>1215</v>
      </c>
      <c r="AI32" s="50">
        <f t="shared" si="8"/>
        <v>209.15820278877604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11316874</v>
      </c>
      <c r="AQ32" s="112">
        <f t="shared" si="2"/>
        <v>0</v>
      </c>
      <c r="AR32" s="53">
        <v>1.22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127</v>
      </c>
      <c r="P33" s="108">
        <v>118</v>
      </c>
      <c r="Q33" s="108">
        <v>20262472</v>
      </c>
      <c r="R33" s="46">
        <f t="shared" si="5"/>
        <v>4976</v>
      </c>
      <c r="S33" s="47">
        <f t="shared" si="6"/>
        <v>119.42400000000001</v>
      </c>
      <c r="T33" s="47">
        <f t="shared" si="7"/>
        <v>4.976</v>
      </c>
      <c r="U33" s="109">
        <v>4.2</v>
      </c>
      <c r="V33" s="109">
        <f t="shared" si="1"/>
        <v>4.2</v>
      </c>
      <c r="W33" s="110" t="s">
        <v>129</v>
      </c>
      <c r="X33" s="112">
        <v>0</v>
      </c>
      <c r="Y33" s="112">
        <v>0</v>
      </c>
      <c r="Z33" s="112">
        <v>1167</v>
      </c>
      <c r="AA33" s="112">
        <v>1185</v>
      </c>
      <c r="AB33" s="112">
        <v>1167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129936</v>
      </c>
      <c r="AH33" s="49">
        <f t="shared" si="9"/>
        <v>1036</v>
      </c>
      <c r="AI33" s="50">
        <f t="shared" si="8"/>
        <v>208.19935691318329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11316941</v>
      </c>
      <c r="AQ33" s="112">
        <f t="shared" si="2"/>
        <v>67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136</v>
      </c>
      <c r="P34" s="108">
        <v>116</v>
      </c>
      <c r="Q34" s="108">
        <v>20267330</v>
      </c>
      <c r="R34" s="46">
        <f t="shared" si="5"/>
        <v>4858</v>
      </c>
      <c r="S34" s="47">
        <f t="shared" si="6"/>
        <v>116.592</v>
      </c>
      <c r="T34" s="47">
        <f t="shared" si="7"/>
        <v>4.8579999999999997</v>
      </c>
      <c r="U34" s="109">
        <v>4.7</v>
      </c>
      <c r="V34" s="109">
        <f t="shared" si="1"/>
        <v>4.7</v>
      </c>
      <c r="W34" s="110" t="s">
        <v>129</v>
      </c>
      <c r="X34" s="112">
        <v>0</v>
      </c>
      <c r="Y34" s="112">
        <v>0</v>
      </c>
      <c r="Z34" s="112">
        <v>1166</v>
      </c>
      <c r="AA34" s="112">
        <v>1185</v>
      </c>
      <c r="AB34" s="112">
        <v>1166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130942</v>
      </c>
      <c r="AH34" s="49">
        <f t="shared" si="9"/>
        <v>1006</v>
      </c>
      <c r="AI34" s="50">
        <f t="shared" si="8"/>
        <v>207.08110333470566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0.03</v>
      </c>
      <c r="AP34" s="112">
        <v>11317498</v>
      </c>
      <c r="AQ34" s="112">
        <f t="shared" si="2"/>
        <v>557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130648</v>
      </c>
      <c r="S35" s="65">
        <f>AVERAGE(S11:S34)</f>
        <v>130.64799999999997</v>
      </c>
      <c r="T35" s="65">
        <f>SUM(T11:T34)</f>
        <v>130.648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26600</v>
      </c>
      <c r="AH35" s="67">
        <f>SUM(AH11:AH34)</f>
        <v>26600</v>
      </c>
      <c r="AI35" s="68">
        <f>$AH$35/$T35</f>
        <v>203.60051435919416</v>
      </c>
      <c r="AJ35" s="69"/>
      <c r="AK35" s="69"/>
      <c r="AL35" s="69"/>
      <c r="AM35" s="69"/>
      <c r="AN35" s="69"/>
      <c r="AO35" s="69"/>
      <c r="AP35" s="70">
        <f>AP34-AP10</f>
        <v>3421</v>
      </c>
      <c r="AQ35" s="71">
        <f>SUM(AQ11:AQ34)</f>
        <v>3421</v>
      </c>
      <c r="AR35" s="72">
        <f>AVERAGE(AR11:AR34)</f>
        <v>1.2316666666666667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2:51" x14ac:dyDescent="0.25">
      <c r="B42" s="148" t="s">
        <v>133</v>
      </c>
      <c r="C42" s="121"/>
      <c r="D42" s="122"/>
      <c r="E42" s="121"/>
      <c r="F42" s="121"/>
      <c r="G42" s="121"/>
      <c r="H42" s="121"/>
      <c r="I42" s="121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24"/>
      <c r="V42" s="79"/>
      <c r="W42" s="99"/>
      <c r="X42" s="99"/>
      <c r="Y42" s="99"/>
      <c r="Z42" s="80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2:51" x14ac:dyDescent="0.25">
      <c r="B43" s="146" t="s">
        <v>134</v>
      </c>
      <c r="C43" s="121"/>
      <c r="D43" s="122"/>
      <c r="E43" s="121"/>
      <c r="F43" s="121"/>
      <c r="G43" s="121"/>
      <c r="H43" s="121"/>
      <c r="I43" s="121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4"/>
      <c r="U43" s="124"/>
      <c r="V43" s="79"/>
      <c r="W43" s="99"/>
      <c r="X43" s="99"/>
      <c r="Y43" s="99"/>
      <c r="Z43" s="80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2:51" x14ac:dyDescent="0.25">
      <c r="B44" s="82" t="s">
        <v>182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8"/>
      <c r="D45" s="129"/>
      <c r="E45" s="128"/>
      <c r="F45" s="128"/>
      <c r="G45" s="128"/>
      <c r="H45" s="128"/>
      <c r="I45" s="128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4" t="s">
        <v>174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140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183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144"/>
      <c r="D49" s="200"/>
      <c r="E49" s="144"/>
      <c r="F49" s="144"/>
      <c r="G49" s="106"/>
      <c r="H49" s="106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144"/>
      <c r="D50" s="200"/>
      <c r="E50" s="144"/>
      <c r="F50" s="144"/>
      <c r="G50" s="106"/>
      <c r="H50" s="106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143</v>
      </c>
      <c r="C51" s="144"/>
      <c r="D51" s="200"/>
      <c r="E51" s="144"/>
      <c r="F51" s="144"/>
      <c r="G51" s="106"/>
      <c r="H51" s="106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A52" s="99"/>
      <c r="B52" s="146" t="s">
        <v>144</v>
      </c>
      <c r="C52" s="144"/>
      <c r="D52" s="200"/>
      <c r="E52" s="144"/>
      <c r="F52" s="144"/>
      <c r="G52" s="106"/>
      <c r="H52" s="106"/>
      <c r="I52" s="102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17"/>
      <c r="U52" s="119"/>
      <c r="V52" s="79"/>
      <c r="AS52" s="95"/>
      <c r="AT52" s="95"/>
      <c r="AU52" s="95"/>
      <c r="AV52" s="95"/>
      <c r="AW52" s="95"/>
      <c r="AX52" s="95"/>
      <c r="AY52" s="95"/>
    </row>
    <row r="53" spans="1:51" x14ac:dyDescent="0.25">
      <c r="A53" s="99"/>
      <c r="B53" s="144" t="s">
        <v>167</v>
      </c>
      <c r="C53" s="145"/>
      <c r="D53" s="114"/>
      <c r="E53" s="145"/>
      <c r="F53" s="145"/>
      <c r="G53" s="102"/>
      <c r="H53" s="102"/>
      <c r="I53" s="102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17"/>
      <c r="U53" s="119"/>
      <c r="V53" s="79"/>
      <c r="AS53" s="95"/>
      <c r="AT53" s="95"/>
      <c r="AU53" s="95"/>
      <c r="AV53" s="95"/>
      <c r="AW53" s="95"/>
      <c r="AX53" s="95"/>
      <c r="AY53" s="95"/>
    </row>
    <row r="54" spans="1:51" x14ac:dyDescent="0.25">
      <c r="A54" s="99"/>
      <c r="B54" s="146" t="s">
        <v>146</v>
      </c>
      <c r="C54" s="145"/>
      <c r="D54" s="114"/>
      <c r="E54" s="145"/>
      <c r="F54" s="145"/>
      <c r="G54" s="102"/>
      <c r="H54" s="102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 t="s">
        <v>147</v>
      </c>
      <c r="C55" s="145"/>
      <c r="D55" s="114"/>
      <c r="E55" s="145"/>
      <c r="F55" s="145"/>
      <c r="G55" s="102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146"/>
      <c r="C56" s="145"/>
      <c r="D56" s="114"/>
      <c r="E56" s="145"/>
      <c r="F56" s="145"/>
      <c r="G56" s="102"/>
      <c r="H56" s="102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146"/>
      <c r="C57" s="145"/>
      <c r="D57" s="114"/>
      <c r="E57" s="145"/>
      <c r="F57" s="145"/>
      <c r="G57" s="102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146"/>
      <c r="C58" s="145"/>
      <c r="D58" s="114"/>
      <c r="E58" s="145"/>
      <c r="F58" s="145"/>
      <c r="G58" s="102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46"/>
      <c r="C59" s="145"/>
      <c r="D59" s="114"/>
      <c r="E59" s="145"/>
      <c r="F59" s="145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46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5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5"/>
      <c r="U66" s="7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97"/>
      <c r="Q75" s="97"/>
      <c r="R75" s="97"/>
      <c r="S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Q77" s="97"/>
      <c r="R77" s="97"/>
      <c r="S77" s="97"/>
      <c r="T77" s="97"/>
      <c r="U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T78" s="97"/>
      <c r="U78" s="97"/>
      <c r="AS78" s="95"/>
      <c r="AT78" s="95"/>
      <c r="AU78" s="95"/>
      <c r="AV78" s="95"/>
      <c r="AW78" s="95"/>
      <c r="AX78" s="95"/>
      <c r="AY78" s="95"/>
    </row>
    <row r="90" spans="45:51" x14ac:dyDescent="0.25">
      <c r="AS90" s="95"/>
      <c r="AT90" s="95"/>
      <c r="AU90" s="95"/>
      <c r="AV90" s="95"/>
      <c r="AW90" s="95"/>
      <c r="AX90" s="95"/>
      <c r="AY90" s="95"/>
    </row>
  </sheetData>
  <protectedRanges>
    <protectedRange sqref="S52:T66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2:Z51" name="Range2_2_1_10_1_1_1_2"/>
    <protectedRange sqref="N52:R66" name="Range2_12_1_6_1_1"/>
    <protectedRange sqref="L52:M66" name="Range2_2_12_1_7_1_1"/>
    <protectedRange sqref="AS11:AS15" name="Range1_4_1_1_1_1"/>
    <protectedRange sqref="J11:J15 J26:J34" name="Range1_1_2_1_10_1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2:K66" name="Range2_2_12_1_4_1_1_1_1_1_1_1_1_1_1_1_1_1_1_1"/>
    <protectedRange sqref="I52:I66" name="Range2_2_12_1_7_1_1_2_2_1_2"/>
    <protectedRange sqref="F52:H66" name="Range2_2_12_1_3_1_2_1_1_1_1_2_1_1_1_1_1_1_1_1_1_1_1"/>
    <protectedRange sqref="E52:E66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7:U47 F48:G51" name="Range2_12_5_1_1_1_2_2_1_1_1_1_1_1_1_1_1_1_1_2_1_1_1_2_1_1_1_1_1_1_1_1_1_1_1_1_1_1_1_1_2_1_1_1_1_1_1_1_1_1_2_1_1_3_1_1_1_3_1_1_1_1_1_1_1_1_1_1_1_1_1_1_1_1_1_1_1_1_1_1_2_1_1_1_1_1_1_1_1_1_1_1_2_2_1_2_1_1_1_1_1_1_1_1_1_1_1_1_1"/>
    <protectedRange sqref="S42:T46" name="Range2_12_5_1_1_2_1_1_1_2_1_1_1_1_1_1_1_1_1_1_1_1_1"/>
    <protectedRange sqref="N42:R46" name="Range2_12_1_6_1_1_2_1_1_1_2_1_1_1_1_1_1_1_1_1_1_1_1_1"/>
    <protectedRange sqref="L42:M46" name="Range2_2_12_1_7_1_1_3_1_1_1_2_1_1_1_1_1_1_1_1_1_1_1_1_1"/>
    <protectedRange sqref="J42:K46" name="Range2_2_12_1_4_1_1_1_1_1_1_1_1_1_1_1_1_1_1_1_2_1_1_1_2_1_1_1_1_1_1_1_1_1_1_1_1_1"/>
    <protectedRange sqref="I42:I44 I46" name="Range2_2_12_1_7_1_1_2_2_1_2_2_1_1_1_2_1_1_1_1_1_1_1_1_1_1_1_1_1"/>
    <protectedRange sqref="G42:H44 G46:H46" name="Range2_2_12_1_3_1_2_1_1_1_1_2_1_1_1_1_1_1_1_1_1_1_1_2_1_1_1_2_1_1_1_1_1_1_1_1_1_1_1_1_1"/>
    <protectedRange sqref="F42:F44 F46" name="Range2_2_12_1_3_1_2_1_1_1_1_2_1_1_1_1_1_1_1_1_1_1_1_2_2_1_1_2_1_1_1_1_1_1_1_1_1_1_1_1_1"/>
    <protectedRange sqref="E42:E44 E46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AG10" name="Range1_16_3_1_1_1_1_1_3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6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425" priority="25" operator="containsText" text="N/A">
      <formula>NOT(ISERROR(SEARCH("N/A",X11)))</formula>
    </cfRule>
    <cfRule type="cellIs" dxfId="424" priority="39" operator="equal">
      <formula>0</formula>
    </cfRule>
  </conditionalFormatting>
  <conditionalFormatting sqref="AC11:AE34 X11:Y34 AA11:AA34">
    <cfRule type="cellIs" dxfId="423" priority="38" operator="greaterThanOrEqual">
      <formula>1185</formula>
    </cfRule>
  </conditionalFormatting>
  <conditionalFormatting sqref="AC11:AE34 X11:Y34 AA11:AA34">
    <cfRule type="cellIs" dxfId="422" priority="37" operator="between">
      <formula>0.1</formula>
      <formula>1184</formula>
    </cfRule>
  </conditionalFormatting>
  <conditionalFormatting sqref="X8">
    <cfRule type="cellIs" dxfId="421" priority="36" operator="equal">
      <formula>0</formula>
    </cfRule>
  </conditionalFormatting>
  <conditionalFormatting sqref="X8">
    <cfRule type="cellIs" dxfId="420" priority="35" operator="greaterThan">
      <formula>1179</formula>
    </cfRule>
  </conditionalFormatting>
  <conditionalFormatting sqref="X8">
    <cfRule type="cellIs" dxfId="419" priority="34" operator="greaterThan">
      <formula>99</formula>
    </cfRule>
  </conditionalFormatting>
  <conditionalFormatting sqref="X8">
    <cfRule type="cellIs" dxfId="418" priority="33" operator="greaterThan">
      <formula>0.99</formula>
    </cfRule>
  </conditionalFormatting>
  <conditionalFormatting sqref="AB8">
    <cfRule type="cellIs" dxfId="417" priority="32" operator="equal">
      <formula>0</formula>
    </cfRule>
  </conditionalFormatting>
  <conditionalFormatting sqref="AB8">
    <cfRule type="cellIs" dxfId="416" priority="31" operator="greaterThan">
      <formula>1179</formula>
    </cfRule>
  </conditionalFormatting>
  <conditionalFormatting sqref="AB8">
    <cfRule type="cellIs" dxfId="415" priority="30" operator="greaterThan">
      <formula>99</formula>
    </cfRule>
  </conditionalFormatting>
  <conditionalFormatting sqref="AB8">
    <cfRule type="cellIs" dxfId="414" priority="29" operator="greaterThan">
      <formula>0.99</formula>
    </cfRule>
  </conditionalFormatting>
  <conditionalFormatting sqref="AI11:AI34">
    <cfRule type="cellIs" dxfId="413" priority="28" operator="greaterThan">
      <formula>$AI$8</formula>
    </cfRule>
  </conditionalFormatting>
  <conditionalFormatting sqref="AH11:AH34">
    <cfRule type="cellIs" dxfId="412" priority="26" operator="greaterThan">
      <formula>$AH$8</formula>
    </cfRule>
    <cfRule type="cellIs" dxfId="411" priority="27" operator="greaterThan">
      <formula>$AH$8</formula>
    </cfRule>
  </conditionalFormatting>
  <conditionalFormatting sqref="AB11:AB34">
    <cfRule type="containsText" dxfId="410" priority="21" operator="containsText" text="N/A">
      <formula>NOT(ISERROR(SEARCH("N/A",AB11)))</formula>
    </cfRule>
    <cfRule type="cellIs" dxfId="409" priority="24" operator="equal">
      <formula>0</formula>
    </cfRule>
  </conditionalFormatting>
  <conditionalFormatting sqref="AB11:AB34">
    <cfRule type="cellIs" dxfId="408" priority="23" operator="greaterThanOrEqual">
      <formula>1185</formula>
    </cfRule>
  </conditionalFormatting>
  <conditionalFormatting sqref="AB11:AB34">
    <cfRule type="cellIs" dxfId="407" priority="22" operator="between">
      <formula>0.1</formula>
      <formula>1184</formula>
    </cfRule>
  </conditionalFormatting>
  <conditionalFormatting sqref="AN11:AO34">
    <cfRule type="cellIs" dxfId="406" priority="20" operator="equal">
      <formula>0</formula>
    </cfRule>
  </conditionalFormatting>
  <conditionalFormatting sqref="AN11:AO34">
    <cfRule type="cellIs" dxfId="405" priority="19" operator="greaterThan">
      <formula>1179</formula>
    </cfRule>
  </conditionalFormatting>
  <conditionalFormatting sqref="AN11:AO34">
    <cfRule type="cellIs" dxfId="404" priority="18" operator="greaterThan">
      <formula>99</formula>
    </cfRule>
  </conditionalFormatting>
  <conditionalFormatting sqref="AN11:AO34">
    <cfRule type="cellIs" dxfId="403" priority="17" operator="greaterThan">
      <formula>0.99</formula>
    </cfRule>
  </conditionalFormatting>
  <conditionalFormatting sqref="AQ11:AQ34">
    <cfRule type="cellIs" dxfId="402" priority="16" operator="equal">
      <formula>0</formula>
    </cfRule>
  </conditionalFormatting>
  <conditionalFormatting sqref="AQ11:AQ34">
    <cfRule type="cellIs" dxfId="401" priority="15" operator="greaterThan">
      <formula>1179</formula>
    </cfRule>
  </conditionalFormatting>
  <conditionalFormatting sqref="AQ11:AQ34">
    <cfRule type="cellIs" dxfId="400" priority="14" operator="greaterThan">
      <formula>99</formula>
    </cfRule>
  </conditionalFormatting>
  <conditionalFormatting sqref="AQ11:AQ34">
    <cfRule type="cellIs" dxfId="399" priority="13" operator="greaterThan">
      <formula>0.99</formula>
    </cfRule>
  </conditionalFormatting>
  <conditionalFormatting sqref="Z11:Z34">
    <cfRule type="containsText" dxfId="398" priority="9" operator="containsText" text="N/A">
      <formula>NOT(ISERROR(SEARCH("N/A",Z11)))</formula>
    </cfRule>
    <cfRule type="cellIs" dxfId="397" priority="12" operator="equal">
      <formula>0</formula>
    </cfRule>
  </conditionalFormatting>
  <conditionalFormatting sqref="Z11:Z34">
    <cfRule type="cellIs" dxfId="396" priority="11" operator="greaterThanOrEqual">
      <formula>1185</formula>
    </cfRule>
  </conditionalFormatting>
  <conditionalFormatting sqref="Z11:Z34">
    <cfRule type="cellIs" dxfId="395" priority="10" operator="between">
      <formula>0.1</formula>
      <formula>1184</formula>
    </cfRule>
  </conditionalFormatting>
  <conditionalFormatting sqref="AJ11:AN34">
    <cfRule type="cellIs" dxfId="394" priority="8" operator="equal">
      <formula>0</formula>
    </cfRule>
  </conditionalFormatting>
  <conditionalFormatting sqref="AJ11:AN34">
    <cfRule type="cellIs" dxfId="393" priority="7" operator="greaterThan">
      <formula>1179</formula>
    </cfRule>
  </conditionalFormatting>
  <conditionalFormatting sqref="AJ11:AN34">
    <cfRule type="cellIs" dxfId="392" priority="6" operator="greaterThan">
      <formula>99</formula>
    </cfRule>
  </conditionalFormatting>
  <conditionalFormatting sqref="AJ11:AN34">
    <cfRule type="cellIs" dxfId="391" priority="5" operator="greaterThan">
      <formula>0.99</formula>
    </cfRule>
  </conditionalFormatting>
  <conditionalFormatting sqref="AP11:AP34">
    <cfRule type="cellIs" dxfId="390" priority="4" operator="equal">
      <formula>0</formula>
    </cfRule>
  </conditionalFormatting>
  <conditionalFormatting sqref="AP11:AP34">
    <cfRule type="cellIs" dxfId="389" priority="3" operator="greaterThan">
      <formula>1179</formula>
    </cfRule>
  </conditionalFormatting>
  <conditionalFormatting sqref="AP11:AP34">
    <cfRule type="cellIs" dxfId="388" priority="2" operator="greaterThan">
      <formula>99</formula>
    </cfRule>
  </conditionalFormatting>
  <conditionalFormatting sqref="AP11:AP34">
    <cfRule type="cellIs" dxfId="387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topLeftCell="A37" zoomScaleNormal="100" workbookViewId="0">
      <selection activeCell="B53" sqref="B53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138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165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186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02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05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05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42650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26608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03" t="s">
        <v>51</v>
      </c>
      <c r="V9" s="203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01" t="s">
        <v>55</v>
      </c>
      <c r="AG9" s="201" t="s">
        <v>56</v>
      </c>
      <c r="AH9" s="259" t="s">
        <v>57</v>
      </c>
      <c r="AI9" s="274" t="s">
        <v>58</v>
      </c>
      <c r="AJ9" s="203" t="s">
        <v>59</v>
      </c>
      <c r="AK9" s="203" t="s">
        <v>60</v>
      </c>
      <c r="AL9" s="203" t="s">
        <v>61</v>
      </c>
      <c r="AM9" s="203" t="s">
        <v>62</v>
      </c>
      <c r="AN9" s="203" t="s">
        <v>63</v>
      </c>
      <c r="AO9" s="203" t="s">
        <v>64</v>
      </c>
      <c r="AP9" s="203" t="s">
        <v>65</v>
      </c>
      <c r="AQ9" s="276" t="s">
        <v>66</v>
      </c>
      <c r="AR9" s="203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3" t="s">
        <v>72</v>
      </c>
      <c r="C10" s="203" t="s">
        <v>73</v>
      </c>
      <c r="D10" s="203" t="s">
        <v>74</v>
      </c>
      <c r="E10" s="203" t="s">
        <v>75</v>
      </c>
      <c r="F10" s="203" t="s">
        <v>74</v>
      </c>
      <c r="G10" s="203" t="s">
        <v>75</v>
      </c>
      <c r="H10" s="285"/>
      <c r="I10" s="203" t="s">
        <v>75</v>
      </c>
      <c r="J10" s="203" t="s">
        <v>75</v>
      </c>
      <c r="K10" s="203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6'!Q34</f>
        <v>20267330</v>
      </c>
      <c r="R10" s="267"/>
      <c r="S10" s="268"/>
      <c r="T10" s="269"/>
      <c r="U10" s="203" t="s">
        <v>75</v>
      </c>
      <c r="V10" s="203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01"/>
      <c r="AG10" s="116">
        <f>'OCT 6'!$AG$34</f>
        <v>130942</v>
      </c>
      <c r="AH10" s="259"/>
      <c r="AI10" s="275"/>
      <c r="AJ10" s="203" t="s">
        <v>84</v>
      </c>
      <c r="AK10" s="203" t="s">
        <v>84</v>
      </c>
      <c r="AL10" s="203" t="s">
        <v>84</v>
      </c>
      <c r="AM10" s="203" t="s">
        <v>84</v>
      </c>
      <c r="AN10" s="203" t="s">
        <v>84</v>
      </c>
      <c r="AO10" s="203" t="s">
        <v>84</v>
      </c>
      <c r="AP10" s="116">
        <f>'OCT 6'!AP34</f>
        <v>11317498</v>
      </c>
      <c r="AQ10" s="277"/>
      <c r="AR10" s="204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142</v>
      </c>
      <c r="P11" s="108">
        <v>108</v>
      </c>
      <c r="Q11" s="108">
        <v>20272040</v>
      </c>
      <c r="R11" s="46">
        <f>IF(ISBLANK(Q11),"-",Q11-Q10)</f>
        <v>4710</v>
      </c>
      <c r="S11" s="47">
        <f>R11*24/1000</f>
        <v>113.04</v>
      </c>
      <c r="T11" s="47">
        <f>R11/1000</f>
        <v>4.71</v>
      </c>
      <c r="U11" s="109">
        <v>5.9</v>
      </c>
      <c r="V11" s="109">
        <f t="shared" ref="V11:V34" si="1">U11</f>
        <v>5.9</v>
      </c>
      <c r="W11" s="110" t="s">
        <v>129</v>
      </c>
      <c r="X11" s="112">
        <v>0</v>
      </c>
      <c r="Y11" s="112">
        <v>0</v>
      </c>
      <c r="Z11" s="112">
        <v>1116</v>
      </c>
      <c r="AA11" s="112">
        <v>1185</v>
      </c>
      <c r="AB11" s="112">
        <v>1116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131888</v>
      </c>
      <c r="AH11" s="49">
        <f>IF(ISBLANK(AG11),"-",AG11-AG10)</f>
        <v>946</v>
      </c>
      <c r="AI11" s="50">
        <f>AH11/T11</f>
        <v>200.84925690021231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11318686</v>
      </c>
      <c r="AQ11" s="112">
        <f t="shared" ref="AQ11:AQ34" si="2">AP11-AP10</f>
        <v>1188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124</v>
      </c>
      <c r="P12" s="108">
        <v>104</v>
      </c>
      <c r="Q12" s="108">
        <v>20276632</v>
      </c>
      <c r="R12" s="46">
        <f t="shared" ref="R12:R34" si="5">IF(ISBLANK(Q12),"-",Q12-Q11)</f>
        <v>4592</v>
      </c>
      <c r="S12" s="47">
        <f t="shared" ref="S12:S34" si="6">R12*24/1000</f>
        <v>110.208</v>
      </c>
      <c r="T12" s="47">
        <f t="shared" ref="T12:T34" si="7">R12/1000</f>
        <v>4.5919999999999996</v>
      </c>
      <c r="U12" s="109">
        <v>7.3</v>
      </c>
      <c r="V12" s="109">
        <f t="shared" si="1"/>
        <v>7.3</v>
      </c>
      <c r="W12" s="110" t="s">
        <v>129</v>
      </c>
      <c r="X12" s="112">
        <v>0</v>
      </c>
      <c r="Y12" s="112">
        <v>0</v>
      </c>
      <c r="Z12" s="112">
        <v>1116</v>
      </c>
      <c r="AA12" s="112">
        <v>1185</v>
      </c>
      <c r="AB12" s="112">
        <v>1116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132816</v>
      </c>
      <c r="AH12" s="49">
        <f>IF(ISBLANK(AG12),"-",AG12-AG11)</f>
        <v>928</v>
      </c>
      <c r="AI12" s="50">
        <f t="shared" ref="AI12:AI34" si="8">AH12/T12</f>
        <v>202.0905923344948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11319782</v>
      </c>
      <c r="AQ12" s="112">
        <f t="shared" si="2"/>
        <v>1096</v>
      </c>
      <c r="AR12" s="115">
        <v>1.06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7</v>
      </c>
      <c r="E13" s="41">
        <f t="shared" si="0"/>
        <v>4.9295774647887329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120</v>
      </c>
      <c r="P13" s="108">
        <v>107</v>
      </c>
      <c r="Q13" s="108">
        <v>20281224</v>
      </c>
      <c r="R13" s="46">
        <f>IF(ISBLANK(Q13),"-",Q13-Q12)</f>
        <v>4592</v>
      </c>
      <c r="S13" s="47">
        <f t="shared" si="6"/>
        <v>110.208</v>
      </c>
      <c r="T13" s="47">
        <f t="shared" si="7"/>
        <v>4.5919999999999996</v>
      </c>
      <c r="U13" s="109">
        <v>8.4</v>
      </c>
      <c r="V13" s="109">
        <f t="shared" si="1"/>
        <v>8.4</v>
      </c>
      <c r="W13" s="110" t="s">
        <v>129</v>
      </c>
      <c r="X13" s="112">
        <v>0</v>
      </c>
      <c r="Y13" s="112">
        <v>0</v>
      </c>
      <c r="Z13" s="112">
        <v>1096</v>
      </c>
      <c r="AA13" s="112">
        <v>1185</v>
      </c>
      <c r="AB13" s="112">
        <v>1096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133748</v>
      </c>
      <c r="AH13" s="49">
        <f>IF(ISBLANK(AG13),"-",AG13-AG12)</f>
        <v>932</v>
      </c>
      <c r="AI13" s="50">
        <f t="shared" si="8"/>
        <v>202.96167247386762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11320786</v>
      </c>
      <c r="AQ13" s="112">
        <f>AP13-AP12</f>
        <v>1004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7</v>
      </c>
      <c r="E14" s="41">
        <f t="shared" si="0"/>
        <v>4.9295774647887329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127</v>
      </c>
      <c r="P14" s="108">
        <v>108</v>
      </c>
      <c r="Q14" s="108">
        <v>20285542</v>
      </c>
      <c r="R14" s="46">
        <f t="shared" si="5"/>
        <v>4318</v>
      </c>
      <c r="S14" s="47">
        <f t="shared" si="6"/>
        <v>103.63200000000001</v>
      </c>
      <c r="T14" s="47">
        <f t="shared" si="7"/>
        <v>4.3179999999999996</v>
      </c>
      <c r="U14" s="109">
        <v>8.8000000000000007</v>
      </c>
      <c r="V14" s="109">
        <f t="shared" si="1"/>
        <v>8.8000000000000007</v>
      </c>
      <c r="W14" s="110" t="s">
        <v>129</v>
      </c>
      <c r="X14" s="112">
        <v>0</v>
      </c>
      <c r="Y14" s="112">
        <v>0</v>
      </c>
      <c r="Z14" s="112">
        <v>1096</v>
      </c>
      <c r="AA14" s="112">
        <v>1185</v>
      </c>
      <c r="AB14" s="112">
        <v>1096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134618</v>
      </c>
      <c r="AH14" s="49">
        <f t="shared" ref="AH14:AH34" si="9">IF(ISBLANK(AG14),"-",AG14-AG13)</f>
        <v>870</v>
      </c>
      <c r="AI14" s="50">
        <f t="shared" si="8"/>
        <v>201.48216767021771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11321310</v>
      </c>
      <c r="AQ14" s="112">
        <f t="shared" si="2"/>
        <v>524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165</v>
      </c>
    </row>
    <row r="15" spans="2:51" x14ac:dyDescent="0.25">
      <c r="B15" s="40">
        <v>2.1666666666666701</v>
      </c>
      <c r="C15" s="40">
        <v>0.20833333333333301</v>
      </c>
      <c r="D15" s="107">
        <v>7</v>
      </c>
      <c r="E15" s="41">
        <f t="shared" si="0"/>
        <v>4.9295774647887329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128</v>
      </c>
      <c r="P15" s="108">
        <v>125</v>
      </c>
      <c r="Q15" s="108">
        <v>20290126</v>
      </c>
      <c r="R15" s="46">
        <f t="shared" si="5"/>
        <v>4584</v>
      </c>
      <c r="S15" s="47">
        <f t="shared" si="6"/>
        <v>110.01600000000001</v>
      </c>
      <c r="T15" s="47">
        <f t="shared" si="7"/>
        <v>4.5839999999999996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1147</v>
      </c>
      <c r="AA15" s="112">
        <v>1185</v>
      </c>
      <c r="AB15" s="112">
        <v>1147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135592</v>
      </c>
      <c r="AH15" s="49">
        <f t="shared" si="9"/>
        <v>974</v>
      </c>
      <c r="AI15" s="50">
        <f t="shared" si="8"/>
        <v>212.47818499127402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0.6</v>
      </c>
      <c r="AP15" s="112">
        <v>11321424</v>
      </c>
      <c r="AQ15" s="112">
        <f t="shared" si="2"/>
        <v>114</v>
      </c>
      <c r="AR15" s="51"/>
      <c r="AS15" s="52" t="s">
        <v>113</v>
      </c>
      <c r="AV15" s="39" t="s">
        <v>98</v>
      </c>
      <c r="AW15" s="39" t="s">
        <v>99</v>
      </c>
      <c r="AY15" s="95"/>
    </row>
    <row r="16" spans="2:51" x14ac:dyDescent="0.25">
      <c r="B16" s="40">
        <v>2.2083333333333299</v>
      </c>
      <c r="C16" s="40">
        <v>0.25</v>
      </c>
      <c r="D16" s="107">
        <v>7</v>
      </c>
      <c r="E16" s="41">
        <f t="shared" si="0"/>
        <v>4.9295774647887329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134</v>
      </c>
      <c r="P16" s="108">
        <v>139</v>
      </c>
      <c r="Q16" s="108">
        <v>20295553</v>
      </c>
      <c r="R16" s="46">
        <f t="shared" si="5"/>
        <v>5427</v>
      </c>
      <c r="S16" s="47">
        <f t="shared" si="6"/>
        <v>130.24799999999999</v>
      </c>
      <c r="T16" s="47">
        <f t="shared" si="7"/>
        <v>5.4269999999999996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1187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136593</v>
      </c>
      <c r="AH16" s="49">
        <f t="shared" si="9"/>
        <v>1001</v>
      </c>
      <c r="AI16" s="50">
        <f t="shared" si="8"/>
        <v>184.44812972176157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11321424</v>
      </c>
      <c r="AQ16" s="112">
        <f t="shared" si="2"/>
        <v>0</v>
      </c>
      <c r="AR16" s="53">
        <v>1.1200000000000001</v>
      </c>
      <c r="AS16" s="52" t="s">
        <v>101</v>
      </c>
      <c r="AV16" s="39" t="s">
        <v>102</v>
      </c>
      <c r="AW16" s="39" t="s">
        <v>103</v>
      </c>
      <c r="AY16" s="95"/>
    </row>
    <row r="17" spans="1:51" x14ac:dyDescent="0.25">
      <c r="B17" s="40">
        <v>2.25</v>
      </c>
      <c r="C17" s="40">
        <v>0.29166666666666702</v>
      </c>
      <c r="D17" s="107">
        <v>7</v>
      </c>
      <c r="E17" s="41">
        <f t="shared" si="0"/>
        <v>4.9295774647887329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136</v>
      </c>
      <c r="P17" s="108">
        <v>142</v>
      </c>
      <c r="Q17" s="108">
        <v>20301620</v>
      </c>
      <c r="R17" s="46">
        <f t="shared" si="5"/>
        <v>6067</v>
      </c>
      <c r="S17" s="47">
        <f t="shared" si="6"/>
        <v>145.608</v>
      </c>
      <c r="T17" s="47">
        <f t="shared" si="7"/>
        <v>6.0670000000000002</v>
      </c>
      <c r="U17" s="109">
        <v>9.3000000000000007</v>
      </c>
      <c r="V17" s="109">
        <f t="shared" si="1"/>
        <v>9.3000000000000007</v>
      </c>
      <c r="W17" s="110" t="s">
        <v>137</v>
      </c>
      <c r="X17" s="112">
        <v>997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137850</v>
      </c>
      <c r="AH17" s="49">
        <f t="shared" si="9"/>
        <v>1257</v>
      </c>
      <c r="AI17" s="50">
        <f t="shared" si="8"/>
        <v>207.18641832866325</v>
      </c>
      <c r="AJ17" s="96">
        <v>1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11321424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8"/>
    </row>
    <row r="18" spans="1:51" x14ac:dyDescent="0.25">
      <c r="B18" s="40">
        <v>2.2916666666666701</v>
      </c>
      <c r="C18" s="40">
        <v>0.33333333333333298</v>
      </c>
      <c r="D18" s="107">
        <v>7</v>
      </c>
      <c r="E18" s="41">
        <f t="shared" si="0"/>
        <v>4.9295774647887329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135</v>
      </c>
      <c r="P18" s="108">
        <v>141</v>
      </c>
      <c r="Q18" s="108">
        <v>20307482</v>
      </c>
      <c r="R18" s="46">
        <f t="shared" si="5"/>
        <v>5862</v>
      </c>
      <c r="S18" s="47">
        <f t="shared" si="6"/>
        <v>140.68799999999999</v>
      </c>
      <c r="T18" s="47">
        <f t="shared" si="7"/>
        <v>5.8620000000000001</v>
      </c>
      <c r="U18" s="109">
        <v>9</v>
      </c>
      <c r="V18" s="109">
        <f t="shared" si="1"/>
        <v>9</v>
      </c>
      <c r="W18" s="110" t="s">
        <v>137</v>
      </c>
      <c r="X18" s="112">
        <v>997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138938</v>
      </c>
      <c r="AH18" s="49">
        <f t="shared" si="9"/>
        <v>1088</v>
      </c>
      <c r="AI18" s="50">
        <f t="shared" si="8"/>
        <v>185.60218355510065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11321424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6</v>
      </c>
      <c r="E19" s="41">
        <f t="shared" si="0"/>
        <v>4.2253521126760569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135</v>
      </c>
      <c r="P19" s="108">
        <v>141</v>
      </c>
      <c r="Q19" s="108">
        <v>20313390</v>
      </c>
      <c r="R19" s="46">
        <f t="shared" si="5"/>
        <v>5908</v>
      </c>
      <c r="S19" s="47">
        <f t="shared" si="6"/>
        <v>141.792</v>
      </c>
      <c r="T19" s="47">
        <f t="shared" si="7"/>
        <v>5.9080000000000004</v>
      </c>
      <c r="U19" s="109">
        <v>8.5</v>
      </c>
      <c r="V19" s="109">
        <f t="shared" si="1"/>
        <v>8.5</v>
      </c>
      <c r="W19" s="110" t="s">
        <v>137</v>
      </c>
      <c r="X19" s="112">
        <v>997</v>
      </c>
      <c r="Y19" s="112">
        <v>0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140126</v>
      </c>
      <c r="AH19" s="49">
        <f t="shared" si="9"/>
        <v>1188</v>
      </c>
      <c r="AI19" s="50">
        <f t="shared" si="8"/>
        <v>201.08327691266078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11321424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134</v>
      </c>
      <c r="P20" s="108">
        <v>143</v>
      </c>
      <c r="Q20" s="108">
        <v>20319497</v>
      </c>
      <c r="R20" s="46">
        <f t="shared" si="5"/>
        <v>6107</v>
      </c>
      <c r="S20" s="47">
        <f t="shared" si="6"/>
        <v>146.56800000000001</v>
      </c>
      <c r="T20" s="47">
        <f t="shared" si="7"/>
        <v>6.1070000000000002</v>
      </c>
      <c r="U20" s="109">
        <v>8</v>
      </c>
      <c r="V20" s="109">
        <f t="shared" si="1"/>
        <v>8</v>
      </c>
      <c r="W20" s="110" t="s">
        <v>137</v>
      </c>
      <c r="X20" s="112">
        <v>1027</v>
      </c>
      <c r="Y20" s="112">
        <v>0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141314</v>
      </c>
      <c r="AH20" s="49">
        <f t="shared" si="9"/>
        <v>1188</v>
      </c>
      <c r="AI20" s="50">
        <f t="shared" si="8"/>
        <v>194.53086621909284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11321424</v>
      </c>
      <c r="AQ20" s="112">
        <f t="shared" si="2"/>
        <v>0</v>
      </c>
      <c r="AR20" s="53">
        <v>1.0900000000000001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6</v>
      </c>
      <c r="E21" s="41">
        <f t="shared" si="0"/>
        <v>4.2253521126760569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135</v>
      </c>
      <c r="P21" s="108">
        <v>140</v>
      </c>
      <c r="Q21" s="108">
        <v>20325652</v>
      </c>
      <c r="R21" s="46">
        <f t="shared" si="5"/>
        <v>6155</v>
      </c>
      <c r="S21" s="47">
        <f t="shared" si="6"/>
        <v>147.72</v>
      </c>
      <c r="T21" s="47">
        <f t="shared" si="7"/>
        <v>6.1550000000000002</v>
      </c>
      <c r="U21" s="109">
        <v>7.4</v>
      </c>
      <c r="V21" s="109">
        <f t="shared" si="1"/>
        <v>7.4</v>
      </c>
      <c r="W21" s="110" t="s">
        <v>137</v>
      </c>
      <c r="X21" s="112">
        <v>1027</v>
      </c>
      <c r="Y21" s="112">
        <v>0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142524</v>
      </c>
      <c r="AH21" s="49">
        <f t="shared" si="9"/>
        <v>1210</v>
      </c>
      <c r="AI21" s="50">
        <f t="shared" si="8"/>
        <v>196.58813972380179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11321424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6</v>
      </c>
      <c r="E22" s="41">
        <f t="shared" si="0"/>
        <v>4.2253521126760569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131</v>
      </c>
      <c r="P22" s="108">
        <v>140</v>
      </c>
      <c r="Q22" s="108">
        <v>20331589</v>
      </c>
      <c r="R22" s="46">
        <f t="shared" si="5"/>
        <v>5937</v>
      </c>
      <c r="S22" s="47">
        <f t="shared" si="6"/>
        <v>142.488</v>
      </c>
      <c r="T22" s="47">
        <f t="shared" si="7"/>
        <v>5.9370000000000003</v>
      </c>
      <c r="U22" s="109">
        <v>7.1</v>
      </c>
      <c r="V22" s="109">
        <f t="shared" si="1"/>
        <v>7.1</v>
      </c>
      <c r="W22" s="110" t="s">
        <v>137</v>
      </c>
      <c r="X22" s="112">
        <v>1027</v>
      </c>
      <c r="Y22" s="112">
        <v>0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143684</v>
      </c>
      <c r="AH22" s="49">
        <f t="shared" si="9"/>
        <v>1160</v>
      </c>
      <c r="AI22" s="50">
        <f t="shared" si="8"/>
        <v>195.38487451574869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11321424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6</v>
      </c>
      <c r="E23" s="41">
        <f t="shared" si="0"/>
        <v>4.2253521126760569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131</v>
      </c>
      <c r="P23" s="108">
        <v>140</v>
      </c>
      <c r="Q23" s="108">
        <v>20337748</v>
      </c>
      <c r="R23" s="46">
        <f t="shared" si="5"/>
        <v>6159</v>
      </c>
      <c r="S23" s="47">
        <f t="shared" si="6"/>
        <v>147.816</v>
      </c>
      <c r="T23" s="47">
        <f t="shared" si="7"/>
        <v>6.1589999999999998</v>
      </c>
      <c r="U23" s="109">
        <v>6.7</v>
      </c>
      <c r="V23" s="109">
        <f t="shared" si="1"/>
        <v>6.7</v>
      </c>
      <c r="W23" s="110" t="s">
        <v>137</v>
      </c>
      <c r="X23" s="112">
        <v>1027</v>
      </c>
      <c r="Y23" s="112">
        <v>0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144866</v>
      </c>
      <c r="AH23" s="49">
        <f t="shared" si="9"/>
        <v>1182</v>
      </c>
      <c r="AI23" s="50">
        <f t="shared" si="8"/>
        <v>191.91427179736971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11321424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133</v>
      </c>
      <c r="P24" s="108">
        <v>138</v>
      </c>
      <c r="Q24" s="108">
        <v>20343854</v>
      </c>
      <c r="R24" s="46">
        <f t="shared" si="5"/>
        <v>6106</v>
      </c>
      <c r="S24" s="47">
        <f t="shared" si="6"/>
        <v>146.54400000000001</v>
      </c>
      <c r="T24" s="47">
        <f t="shared" si="7"/>
        <v>6.1059999999999999</v>
      </c>
      <c r="U24" s="109">
        <v>6.3</v>
      </c>
      <c r="V24" s="109">
        <f t="shared" si="1"/>
        <v>6.3</v>
      </c>
      <c r="W24" s="110" t="s">
        <v>137</v>
      </c>
      <c r="X24" s="112">
        <v>1007</v>
      </c>
      <c r="Y24" s="112">
        <v>0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146101</v>
      </c>
      <c r="AH24" s="49">
        <f>IF(ISBLANK(AG24),"-",AG24-AG23)</f>
        <v>1235</v>
      </c>
      <c r="AI24" s="50">
        <f t="shared" si="8"/>
        <v>202.26007206026858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11321424</v>
      </c>
      <c r="AQ24" s="112">
        <f t="shared" si="2"/>
        <v>0</v>
      </c>
      <c r="AR24" s="53">
        <v>1.1200000000000001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134</v>
      </c>
      <c r="P25" s="108">
        <v>136</v>
      </c>
      <c r="Q25" s="108">
        <v>20349583</v>
      </c>
      <c r="R25" s="46">
        <f t="shared" si="5"/>
        <v>5729</v>
      </c>
      <c r="S25" s="47">
        <f t="shared" si="6"/>
        <v>137.49600000000001</v>
      </c>
      <c r="T25" s="47">
        <f t="shared" si="7"/>
        <v>5.7290000000000001</v>
      </c>
      <c r="U25" s="109">
        <v>6</v>
      </c>
      <c r="V25" s="109">
        <f t="shared" si="1"/>
        <v>6</v>
      </c>
      <c r="W25" s="110" t="s">
        <v>137</v>
      </c>
      <c r="X25" s="112">
        <v>1005</v>
      </c>
      <c r="Y25" s="112">
        <v>0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147285</v>
      </c>
      <c r="AH25" s="49">
        <f t="shared" si="9"/>
        <v>1184</v>
      </c>
      <c r="AI25" s="50">
        <f t="shared" si="8"/>
        <v>206.66783033688253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11321424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132</v>
      </c>
      <c r="P26" s="108">
        <v>136</v>
      </c>
      <c r="Q26" s="108">
        <v>20355405</v>
      </c>
      <c r="R26" s="46">
        <f t="shared" si="5"/>
        <v>5822</v>
      </c>
      <c r="S26" s="47">
        <f t="shared" si="6"/>
        <v>139.72800000000001</v>
      </c>
      <c r="T26" s="47">
        <f t="shared" si="7"/>
        <v>5.8220000000000001</v>
      </c>
      <c r="U26" s="109">
        <v>5.8</v>
      </c>
      <c r="V26" s="109">
        <f t="shared" si="1"/>
        <v>5.8</v>
      </c>
      <c r="W26" s="110" t="s">
        <v>137</v>
      </c>
      <c r="X26" s="112">
        <v>1004</v>
      </c>
      <c r="Y26" s="112">
        <v>0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148448</v>
      </c>
      <c r="AH26" s="49">
        <f t="shared" si="9"/>
        <v>1163</v>
      </c>
      <c r="AI26" s="50">
        <f t="shared" si="8"/>
        <v>199.75953280659567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11321424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133</v>
      </c>
      <c r="P27" s="108">
        <v>137</v>
      </c>
      <c r="Q27" s="108">
        <v>20361235</v>
      </c>
      <c r="R27" s="46">
        <f t="shared" si="5"/>
        <v>5830</v>
      </c>
      <c r="S27" s="47">
        <f t="shared" si="6"/>
        <v>139.91999999999999</v>
      </c>
      <c r="T27" s="47">
        <f t="shared" si="7"/>
        <v>5.83</v>
      </c>
      <c r="U27" s="109">
        <v>5.5</v>
      </c>
      <c r="V27" s="109">
        <f t="shared" si="1"/>
        <v>5.5</v>
      </c>
      <c r="W27" s="110" t="s">
        <v>137</v>
      </c>
      <c r="X27" s="112">
        <v>1005</v>
      </c>
      <c r="Y27" s="112">
        <v>0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149620</v>
      </c>
      <c r="AH27" s="49">
        <f t="shared" si="9"/>
        <v>1172</v>
      </c>
      <c r="AI27" s="50">
        <f t="shared" si="8"/>
        <v>201.02915951972557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11321424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134</v>
      </c>
      <c r="P28" s="108">
        <v>136</v>
      </c>
      <c r="Q28" s="108">
        <v>20367060</v>
      </c>
      <c r="R28" s="46">
        <f t="shared" si="5"/>
        <v>5825</v>
      </c>
      <c r="S28" s="47">
        <f t="shared" si="6"/>
        <v>139.80000000000001</v>
      </c>
      <c r="T28" s="47">
        <f t="shared" si="7"/>
        <v>5.8250000000000002</v>
      </c>
      <c r="U28" s="109">
        <v>5.3</v>
      </c>
      <c r="V28" s="109">
        <f t="shared" si="1"/>
        <v>5.3</v>
      </c>
      <c r="W28" s="110" t="s">
        <v>137</v>
      </c>
      <c r="X28" s="112">
        <v>1005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150792</v>
      </c>
      <c r="AH28" s="49">
        <f t="shared" si="9"/>
        <v>1172</v>
      </c>
      <c r="AI28" s="50">
        <f t="shared" si="8"/>
        <v>201.2017167381974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11321424</v>
      </c>
      <c r="AQ28" s="112">
        <f t="shared" si="2"/>
        <v>0</v>
      </c>
      <c r="AR28" s="53">
        <v>1.2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131</v>
      </c>
      <c r="P29" s="108">
        <v>132</v>
      </c>
      <c r="Q29" s="108">
        <v>20372756</v>
      </c>
      <c r="R29" s="46">
        <f t="shared" si="5"/>
        <v>5696</v>
      </c>
      <c r="S29" s="47">
        <f t="shared" si="6"/>
        <v>136.70400000000001</v>
      </c>
      <c r="T29" s="47">
        <f t="shared" si="7"/>
        <v>5.6959999999999997</v>
      </c>
      <c r="U29" s="109">
        <v>5</v>
      </c>
      <c r="V29" s="109">
        <f t="shared" si="1"/>
        <v>5</v>
      </c>
      <c r="W29" s="110" t="s">
        <v>137</v>
      </c>
      <c r="X29" s="112">
        <v>1005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151957</v>
      </c>
      <c r="AH29" s="49">
        <f t="shared" si="9"/>
        <v>1165</v>
      </c>
      <c r="AI29" s="50">
        <f t="shared" si="8"/>
        <v>204.52949438202248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11321424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5</v>
      </c>
      <c r="E30" s="41">
        <f t="shared" si="0"/>
        <v>3.5211267605633805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132</v>
      </c>
      <c r="P30" s="108">
        <v>133</v>
      </c>
      <c r="Q30" s="108">
        <v>20378438</v>
      </c>
      <c r="R30" s="46">
        <f t="shared" si="5"/>
        <v>5682</v>
      </c>
      <c r="S30" s="47">
        <f t="shared" si="6"/>
        <v>136.36799999999999</v>
      </c>
      <c r="T30" s="47">
        <f t="shared" si="7"/>
        <v>5.6820000000000004</v>
      </c>
      <c r="U30" s="109">
        <v>4.8</v>
      </c>
      <c r="V30" s="109">
        <f t="shared" si="1"/>
        <v>4.8</v>
      </c>
      <c r="W30" s="110" t="s">
        <v>137</v>
      </c>
      <c r="X30" s="112">
        <v>1005</v>
      </c>
      <c r="Y30" s="112">
        <v>0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153122</v>
      </c>
      <c r="AH30" s="49">
        <f t="shared" si="9"/>
        <v>1165</v>
      </c>
      <c r="AI30" s="50">
        <f t="shared" si="8"/>
        <v>205.03343892995423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11321424</v>
      </c>
      <c r="AQ30" s="112">
        <f t="shared" si="2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5</v>
      </c>
      <c r="E31" s="41">
        <f t="shared" si="0"/>
        <v>3.5211267605633805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131</v>
      </c>
      <c r="P31" s="108">
        <v>130</v>
      </c>
      <c r="Q31" s="108">
        <v>20384160</v>
      </c>
      <c r="R31" s="46">
        <f t="shared" si="5"/>
        <v>5722</v>
      </c>
      <c r="S31" s="47">
        <f t="shared" si="6"/>
        <v>137.328</v>
      </c>
      <c r="T31" s="47">
        <f t="shared" si="7"/>
        <v>5.7220000000000004</v>
      </c>
      <c r="U31" s="109">
        <v>4.4000000000000004</v>
      </c>
      <c r="V31" s="109">
        <f t="shared" si="1"/>
        <v>4.4000000000000004</v>
      </c>
      <c r="W31" s="110" t="s">
        <v>137</v>
      </c>
      <c r="X31" s="112">
        <v>1035</v>
      </c>
      <c r="Y31" s="112">
        <v>0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154294</v>
      </c>
      <c r="AH31" s="49">
        <f t="shared" si="9"/>
        <v>1172</v>
      </c>
      <c r="AI31" s="50">
        <f t="shared" si="8"/>
        <v>204.8234882908074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11321424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132</v>
      </c>
      <c r="P32" s="108">
        <v>127</v>
      </c>
      <c r="Q32" s="108">
        <v>20389855</v>
      </c>
      <c r="R32" s="46">
        <f t="shared" si="5"/>
        <v>5695</v>
      </c>
      <c r="S32" s="47">
        <f t="shared" si="6"/>
        <v>136.68</v>
      </c>
      <c r="T32" s="47">
        <f t="shared" si="7"/>
        <v>5.6950000000000003</v>
      </c>
      <c r="U32" s="109">
        <v>4.0999999999999996</v>
      </c>
      <c r="V32" s="109">
        <f t="shared" si="1"/>
        <v>4.0999999999999996</v>
      </c>
      <c r="W32" s="110" t="s">
        <v>137</v>
      </c>
      <c r="X32" s="112">
        <v>1025</v>
      </c>
      <c r="Y32" s="112">
        <v>0</v>
      </c>
      <c r="Z32" s="112">
        <v>1187</v>
      </c>
      <c r="AA32" s="112">
        <v>1185</v>
      </c>
      <c r="AB32" s="112">
        <v>1185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155433</v>
      </c>
      <c r="AH32" s="49">
        <f t="shared" si="9"/>
        <v>1139</v>
      </c>
      <c r="AI32" s="50">
        <f t="shared" si="8"/>
        <v>200</v>
      </c>
      <c r="AJ32" s="96">
        <v>0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11321424</v>
      </c>
      <c r="AQ32" s="112">
        <f t="shared" si="2"/>
        <v>0</v>
      </c>
      <c r="AR32" s="53">
        <v>0.98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126</v>
      </c>
      <c r="P33" s="108">
        <v>121</v>
      </c>
      <c r="Q33" s="108">
        <v>20394801</v>
      </c>
      <c r="R33" s="46">
        <f t="shared" si="5"/>
        <v>4946</v>
      </c>
      <c r="S33" s="47">
        <f t="shared" si="6"/>
        <v>118.70399999999999</v>
      </c>
      <c r="T33" s="47">
        <f t="shared" si="7"/>
        <v>4.9459999999999997</v>
      </c>
      <c r="U33" s="109">
        <v>4.0999999999999996</v>
      </c>
      <c r="V33" s="109">
        <f t="shared" si="1"/>
        <v>4.0999999999999996</v>
      </c>
      <c r="W33" s="110" t="s">
        <v>129</v>
      </c>
      <c r="X33" s="112">
        <v>0</v>
      </c>
      <c r="Y33" s="112">
        <v>0</v>
      </c>
      <c r="Z33" s="112">
        <v>1167</v>
      </c>
      <c r="AA33" s="112">
        <v>1185</v>
      </c>
      <c r="AB33" s="112">
        <v>1166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156507</v>
      </c>
      <c r="AH33" s="49">
        <f t="shared" si="9"/>
        <v>1074</v>
      </c>
      <c r="AI33" s="50">
        <f t="shared" si="8"/>
        <v>217.14516781237364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11321472</v>
      </c>
      <c r="AQ33" s="112">
        <f t="shared" si="2"/>
        <v>48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135</v>
      </c>
      <c r="P34" s="108">
        <v>111</v>
      </c>
      <c r="Q34" s="108">
        <v>20399802</v>
      </c>
      <c r="R34" s="46">
        <f t="shared" si="5"/>
        <v>5001</v>
      </c>
      <c r="S34" s="47">
        <f t="shared" si="6"/>
        <v>120.024</v>
      </c>
      <c r="T34" s="47">
        <f t="shared" si="7"/>
        <v>5.0010000000000003</v>
      </c>
      <c r="U34" s="109">
        <v>4.5999999999999996</v>
      </c>
      <c r="V34" s="109">
        <f t="shared" si="1"/>
        <v>4.5999999999999996</v>
      </c>
      <c r="W34" s="110" t="s">
        <v>129</v>
      </c>
      <c r="X34" s="112">
        <v>0</v>
      </c>
      <c r="Y34" s="112">
        <v>0</v>
      </c>
      <c r="Z34" s="112">
        <v>1166</v>
      </c>
      <c r="AA34" s="112">
        <v>1185</v>
      </c>
      <c r="AB34" s="112">
        <v>1167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157550</v>
      </c>
      <c r="AH34" s="49">
        <f t="shared" si="9"/>
        <v>1043</v>
      </c>
      <c r="AI34" s="50">
        <f t="shared" si="8"/>
        <v>208.55828834233151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11321989</v>
      </c>
      <c r="AQ34" s="112">
        <f t="shared" si="2"/>
        <v>517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132472</v>
      </c>
      <c r="S35" s="65">
        <f>AVERAGE(S11:S34)</f>
        <v>132.47200000000001</v>
      </c>
      <c r="T35" s="65">
        <f>SUM(T11:T34)</f>
        <v>132.47200000000001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26608</v>
      </c>
      <c r="AH35" s="67">
        <f>SUM(AH11:AH34)</f>
        <v>26608</v>
      </c>
      <c r="AI35" s="68">
        <f>$AH$35/$T35</f>
        <v>200.85753970650401</v>
      </c>
      <c r="AJ35" s="89"/>
      <c r="AK35" s="89"/>
      <c r="AL35" s="89"/>
      <c r="AM35" s="89"/>
      <c r="AN35" s="89"/>
      <c r="AO35" s="69"/>
      <c r="AP35" s="211">
        <f>AP34-AP10</f>
        <v>4491</v>
      </c>
      <c r="AQ35" s="212">
        <f>SUM(AQ11:AQ34)</f>
        <v>4491</v>
      </c>
      <c r="AR35" s="72">
        <f>AVERAGE(AR11:AR34)</f>
        <v>1.095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2:51" x14ac:dyDescent="0.25">
      <c r="B42" s="148" t="s">
        <v>133</v>
      </c>
      <c r="C42" s="121"/>
      <c r="D42" s="122"/>
      <c r="E42" s="121"/>
      <c r="F42" s="121"/>
      <c r="G42" s="121"/>
      <c r="H42" s="121"/>
      <c r="I42" s="121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24"/>
      <c r="V42" s="79"/>
      <c r="W42" s="99"/>
      <c r="X42" s="99"/>
      <c r="Y42" s="99"/>
      <c r="Z42" s="80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2:51" x14ac:dyDescent="0.25">
      <c r="B43" s="146" t="s">
        <v>134</v>
      </c>
      <c r="C43" s="121"/>
      <c r="D43" s="122"/>
      <c r="E43" s="121"/>
      <c r="F43" s="121"/>
      <c r="G43" s="121"/>
      <c r="H43" s="121"/>
      <c r="I43" s="121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4"/>
      <c r="U43" s="124"/>
      <c r="V43" s="79"/>
      <c r="W43" s="99"/>
      <c r="X43" s="99"/>
      <c r="Y43" s="99"/>
      <c r="Z43" s="80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2:51" x14ac:dyDescent="0.25">
      <c r="B44" s="82" t="s">
        <v>184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8"/>
      <c r="D45" s="129"/>
      <c r="E45" s="128"/>
      <c r="F45" s="128"/>
      <c r="G45" s="128"/>
      <c r="H45" s="128"/>
      <c r="I45" s="128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4" t="s">
        <v>170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140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185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144"/>
      <c r="D49" s="200"/>
      <c r="E49" s="144"/>
      <c r="F49" s="144"/>
      <c r="G49" s="106"/>
      <c r="H49" s="106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144"/>
      <c r="D50" s="200"/>
      <c r="E50" s="144"/>
      <c r="F50" s="144"/>
      <c r="G50" s="106"/>
      <c r="H50" s="106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143</v>
      </c>
      <c r="C51" s="144"/>
      <c r="D51" s="200"/>
      <c r="E51" s="144"/>
      <c r="F51" s="144"/>
      <c r="G51" s="106"/>
      <c r="H51" s="106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A52" s="99"/>
      <c r="B52" s="146" t="s">
        <v>144</v>
      </c>
      <c r="C52" s="144"/>
      <c r="D52" s="200"/>
      <c r="E52" s="144"/>
      <c r="F52" s="144"/>
      <c r="G52" s="106"/>
      <c r="H52" s="106"/>
      <c r="I52" s="102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17"/>
      <c r="U52" s="119"/>
      <c r="V52" s="79"/>
      <c r="AS52" s="95"/>
      <c r="AT52" s="95"/>
      <c r="AU52" s="95"/>
      <c r="AV52" s="95"/>
      <c r="AW52" s="95"/>
      <c r="AX52" s="95"/>
      <c r="AY52" s="95"/>
    </row>
    <row r="53" spans="1:51" x14ac:dyDescent="0.25">
      <c r="A53" s="99"/>
      <c r="B53" s="144" t="s">
        <v>145</v>
      </c>
      <c r="C53" s="145"/>
      <c r="D53" s="114"/>
      <c r="E53" s="145"/>
      <c r="F53" s="145"/>
      <c r="G53" s="102"/>
      <c r="H53" s="102"/>
      <c r="I53" s="102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17"/>
      <c r="U53" s="119"/>
      <c r="V53" s="79"/>
      <c r="AS53" s="95"/>
      <c r="AT53" s="95"/>
      <c r="AU53" s="95"/>
      <c r="AV53" s="95"/>
      <c r="AW53" s="95"/>
      <c r="AX53" s="95"/>
      <c r="AY53" s="95"/>
    </row>
    <row r="54" spans="1:51" x14ac:dyDescent="0.25">
      <c r="A54" s="99"/>
      <c r="B54" s="146" t="s">
        <v>146</v>
      </c>
      <c r="C54" s="145"/>
      <c r="D54" s="114"/>
      <c r="E54" s="145"/>
      <c r="F54" s="145"/>
      <c r="G54" s="102"/>
      <c r="H54" s="102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 t="s">
        <v>147</v>
      </c>
      <c r="C55" s="145"/>
      <c r="D55" s="114"/>
      <c r="E55" s="145"/>
      <c r="F55" s="145"/>
      <c r="G55" s="102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146"/>
      <c r="C56" s="145"/>
      <c r="D56" s="114"/>
      <c r="E56" s="145"/>
      <c r="F56" s="145"/>
      <c r="G56" s="102"/>
      <c r="H56" s="102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146"/>
      <c r="C57" s="145"/>
      <c r="D57" s="114"/>
      <c r="E57" s="145"/>
      <c r="F57" s="145"/>
      <c r="G57" s="102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146"/>
      <c r="C58" s="145"/>
      <c r="D58" s="114"/>
      <c r="E58" s="145"/>
      <c r="F58" s="145"/>
      <c r="G58" s="102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46"/>
      <c r="C59" s="145"/>
      <c r="D59" s="114"/>
      <c r="E59" s="145"/>
      <c r="F59" s="145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46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5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5"/>
      <c r="U66" s="7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97"/>
      <c r="Q75" s="97"/>
      <c r="R75" s="97"/>
      <c r="S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Q77" s="97"/>
      <c r="R77" s="97"/>
      <c r="S77" s="97"/>
      <c r="T77" s="97"/>
      <c r="U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T78" s="97"/>
      <c r="U78" s="97"/>
      <c r="AS78" s="95"/>
      <c r="AT78" s="95"/>
      <c r="AU78" s="95"/>
      <c r="AV78" s="95"/>
      <c r="AW78" s="95"/>
      <c r="AX78" s="95"/>
      <c r="AY78" s="95"/>
    </row>
    <row r="90" spans="45:51" x14ac:dyDescent="0.25">
      <c r="AS90" s="95"/>
      <c r="AT90" s="95"/>
      <c r="AU90" s="95"/>
      <c r="AV90" s="95"/>
      <c r="AW90" s="95"/>
      <c r="AX90" s="95"/>
      <c r="AY90" s="95"/>
    </row>
  </sheetData>
  <protectedRanges>
    <protectedRange sqref="S52:T66" name="Range2_12_5_1_1"/>
    <protectedRange sqref="L10 AD8 AF8 AJ8:AR8 AF10 L24:N31 N32:N34 R11:T34 E11:E34 AC11:AF34 G11:G34 N10:N23" name="Range1_16_3_1_1"/>
    <protectedRange sqref="L16:M23" name="Range1_1_1_1_10_1_1_1"/>
    <protectedRange sqref="L32:M34" name="Range1_1_10_1_1_1"/>
    <protectedRange sqref="K16:K34 I16:J24 I25:I34 J25 I11:I15 K11:L15" name="Range1_1_2_1_10_2_1_1"/>
    <protectedRange sqref="M11:M15" name="Range1_2_1_2_1_10_1_1_1"/>
    <protectedRange sqref="AS16:AS34" name="Range1_1_1_1"/>
    <protectedRange sqref="H11:H34" name="Range1_1_1_1_1_1_1"/>
    <protectedRange sqref="Z42:Z51" name="Range2_2_1_10_1_1_1_2"/>
    <protectedRange sqref="N52:R66" name="Range2_12_1_6_1_1"/>
    <protectedRange sqref="L52:M66" name="Range2_2_12_1_7_1_1"/>
    <protectedRange sqref="AS11:AS15" name="Range1_4_1_1_1_1"/>
    <protectedRange sqref="J26:J34 J11:J15" name="Range1_1_2_1_10_1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X11:AB34 V11:V34" name="Range1_16_3_1_1_3"/>
    <protectedRange sqref="AR11 AR25:AR34" name="Range1_16_3_1_1_5"/>
    <protectedRange sqref="L6 D6 D8 O8:U8" name="Range1_16_3_1_1_7"/>
    <protectedRange sqref="J52:K66" name="Range2_2_12_1_4_1_1_1_1_1_1_1_1_1_1_1_1_1_1_1"/>
    <protectedRange sqref="I52:I66" name="Range2_2_12_1_7_1_1_2_2_1_2"/>
    <protectedRange sqref="F52:H66" name="Range2_2_12_1_3_1_2_1_1_1_1_2_1_1_1_1_1_1_1_1_1_1_1"/>
    <protectedRange sqref="E52:E66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33:W34 W11:W16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7:U47 F48:G51" name="Range2_12_5_1_1_1_2_2_1_1_1_1_1_1_1_1_1_1_1_2_1_1_1_2_1_1_1_1_1_1_1_1_1_1_1_1_1_1_1_1_2_1_1_1_1_1_1_1_1_1_2_1_1_3_1_1_1_3_1_1_1_1_1_1_1_1_1_1_1_1_1_1_1_1_1_1_1_1_1_1_2_1_1_1_1_1_1_1_1_1_1_1_2_2_1_2_1_1_1_1_1_1_1_1_1_1_1_1_1"/>
    <protectedRange sqref="S42:T46" name="Range2_12_5_1_1_2_1_1_1_2_1_1_1_1_1_1_1_1_1_1_1_1_1"/>
    <protectedRange sqref="N42:R46" name="Range2_12_1_6_1_1_2_1_1_1_2_1_1_1_1_1_1_1_1_1_1_1_1_1"/>
    <protectedRange sqref="L42:M46" name="Range2_2_12_1_7_1_1_3_1_1_1_2_1_1_1_1_1_1_1_1_1_1_1_1_1"/>
    <protectedRange sqref="J42:K46" name="Range2_2_12_1_4_1_1_1_1_1_1_1_1_1_1_1_1_1_1_1_2_1_1_1_2_1_1_1_1_1_1_1_1_1_1_1_1_1"/>
    <protectedRange sqref="I42:I44 I46" name="Range2_2_12_1_7_1_1_2_2_1_2_2_1_1_1_2_1_1_1_1_1_1_1_1_1_1_1_1_1"/>
    <protectedRange sqref="G42:H44 G46:H46" name="Range2_2_12_1_3_1_2_1_1_1_1_2_1_1_1_1_1_1_1_1_1_1_1_2_1_1_1_2_1_1_1_1_1_1_1_1_1_1_1_1_1"/>
    <protectedRange sqref="F42:F44 F46" name="Range2_2_12_1_3_1_2_1_1_1_1_2_1_1_1_1_1_1_1_1_1_1_1_2_2_1_1_2_1_1_1_1_1_1_1_1_1_1_1_1_1"/>
    <protectedRange sqref="E42:E44 E46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AG10" name="Range1_16_3_1_1_1_1_1_3"/>
    <protectedRange sqref="W17:W32" name="Range1_16_3_1_1_3_2_1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386" priority="25" operator="containsText" text="N/A">
      <formula>NOT(ISERROR(SEARCH("N/A",X11)))</formula>
    </cfRule>
    <cfRule type="cellIs" dxfId="385" priority="39" operator="equal">
      <formula>0</formula>
    </cfRule>
  </conditionalFormatting>
  <conditionalFormatting sqref="X11:AE34">
    <cfRule type="cellIs" dxfId="384" priority="38" operator="greaterThanOrEqual">
      <formula>1185</formula>
    </cfRule>
  </conditionalFormatting>
  <conditionalFormatting sqref="X11:AE34">
    <cfRule type="cellIs" dxfId="383" priority="37" operator="between">
      <formula>0.1</formula>
      <formula>1184</formula>
    </cfRule>
  </conditionalFormatting>
  <conditionalFormatting sqref="X8 AJ11:AQ34">
    <cfRule type="cellIs" dxfId="382" priority="36" operator="equal">
      <formula>0</formula>
    </cfRule>
  </conditionalFormatting>
  <conditionalFormatting sqref="X8 AJ11:AQ34">
    <cfRule type="cellIs" dxfId="381" priority="35" operator="greaterThan">
      <formula>1179</formula>
    </cfRule>
  </conditionalFormatting>
  <conditionalFormatting sqref="X8 AJ11:AQ34">
    <cfRule type="cellIs" dxfId="380" priority="34" operator="greaterThan">
      <formula>99</formula>
    </cfRule>
  </conditionalFormatting>
  <conditionalFormatting sqref="X8 AJ11:AQ34">
    <cfRule type="cellIs" dxfId="379" priority="33" operator="greaterThan">
      <formula>0.99</formula>
    </cfRule>
  </conditionalFormatting>
  <conditionalFormatting sqref="AB8">
    <cfRule type="cellIs" dxfId="378" priority="32" operator="equal">
      <formula>0</formula>
    </cfRule>
  </conditionalFormatting>
  <conditionalFormatting sqref="AB8">
    <cfRule type="cellIs" dxfId="377" priority="31" operator="greaterThan">
      <formula>1179</formula>
    </cfRule>
  </conditionalFormatting>
  <conditionalFormatting sqref="AB8">
    <cfRule type="cellIs" dxfId="376" priority="30" operator="greaterThan">
      <formula>99</formula>
    </cfRule>
  </conditionalFormatting>
  <conditionalFormatting sqref="AB8">
    <cfRule type="cellIs" dxfId="375" priority="29" operator="greaterThan">
      <formula>0.99</formula>
    </cfRule>
  </conditionalFormatting>
  <conditionalFormatting sqref="AI11:AI34">
    <cfRule type="cellIs" dxfId="374" priority="28" operator="greaterThan">
      <formula>$AI$8</formula>
    </cfRule>
  </conditionalFormatting>
  <conditionalFormatting sqref="AH11:AH34">
    <cfRule type="cellIs" dxfId="373" priority="26" operator="greaterThan">
      <formula>$AH$8</formula>
    </cfRule>
    <cfRule type="cellIs" dxfId="372" priority="27" operator="greaterThan">
      <formula>$AH$8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topLeftCell="A37" zoomScaleNormal="100" workbookViewId="0">
      <selection activeCell="B47" sqref="B47:B48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138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126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190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188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185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85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42651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26618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189" t="s">
        <v>51</v>
      </c>
      <c r="V9" s="189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187" t="s">
        <v>55</v>
      </c>
      <c r="AG9" s="187" t="s">
        <v>56</v>
      </c>
      <c r="AH9" s="259" t="s">
        <v>57</v>
      </c>
      <c r="AI9" s="274" t="s">
        <v>58</v>
      </c>
      <c r="AJ9" s="189" t="s">
        <v>59</v>
      </c>
      <c r="AK9" s="189" t="s">
        <v>60</v>
      </c>
      <c r="AL9" s="189" t="s">
        <v>61</v>
      </c>
      <c r="AM9" s="189" t="s">
        <v>62</v>
      </c>
      <c r="AN9" s="189" t="s">
        <v>63</v>
      </c>
      <c r="AO9" s="189" t="s">
        <v>64</v>
      </c>
      <c r="AP9" s="189" t="s">
        <v>65</v>
      </c>
      <c r="AQ9" s="276" t="s">
        <v>66</v>
      </c>
      <c r="AR9" s="189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89" t="s">
        <v>72</v>
      </c>
      <c r="C10" s="189" t="s">
        <v>73</v>
      </c>
      <c r="D10" s="189" t="s">
        <v>74</v>
      </c>
      <c r="E10" s="189" t="s">
        <v>75</v>
      </c>
      <c r="F10" s="189" t="s">
        <v>74</v>
      </c>
      <c r="G10" s="189" t="s">
        <v>75</v>
      </c>
      <c r="H10" s="285"/>
      <c r="I10" s="189" t="s">
        <v>75</v>
      </c>
      <c r="J10" s="189" t="s">
        <v>75</v>
      </c>
      <c r="K10" s="189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7'!Q34</f>
        <v>20399802</v>
      </c>
      <c r="R10" s="267"/>
      <c r="S10" s="268"/>
      <c r="T10" s="269"/>
      <c r="U10" s="189" t="s">
        <v>75</v>
      </c>
      <c r="V10" s="189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87"/>
      <c r="AG10" s="116">
        <f>'OCT 7'!$AG$34</f>
        <v>157550</v>
      </c>
      <c r="AH10" s="259"/>
      <c r="AI10" s="275"/>
      <c r="AJ10" s="189" t="s">
        <v>84</v>
      </c>
      <c r="AK10" s="189" t="s">
        <v>84</v>
      </c>
      <c r="AL10" s="189" t="s">
        <v>84</v>
      </c>
      <c r="AM10" s="189" t="s">
        <v>84</v>
      </c>
      <c r="AN10" s="189" t="s">
        <v>84</v>
      </c>
      <c r="AO10" s="189" t="s">
        <v>84</v>
      </c>
      <c r="AP10" s="116">
        <f>'OCT 7'!AP34</f>
        <v>11321989</v>
      </c>
      <c r="AQ10" s="277"/>
      <c r="AR10" s="186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5</v>
      </c>
      <c r="E11" s="41">
        <f t="shared" ref="E11:E34" si="0">D11/1.42</f>
        <v>3.5211267605633805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133</v>
      </c>
      <c r="P11" s="108">
        <v>104</v>
      </c>
      <c r="Q11" s="108">
        <v>20404379</v>
      </c>
      <c r="R11" s="46">
        <f>IF(ISBLANK(Q11),"-",Q11-Q10)</f>
        <v>4577</v>
      </c>
      <c r="S11" s="47">
        <f>R11*24/1000</f>
        <v>109.848</v>
      </c>
      <c r="T11" s="47">
        <f>R11/1000</f>
        <v>4.577</v>
      </c>
      <c r="U11" s="109">
        <v>5.4</v>
      </c>
      <c r="V11" s="109">
        <f t="shared" ref="V11:V34" si="1">U11</f>
        <v>5.4</v>
      </c>
      <c r="W11" s="110" t="s">
        <v>129</v>
      </c>
      <c r="X11" s="112">
        <v>0</v>
      </c>
      <c r="Y11" s="112">
        <v>0</v>
      </c>
      <c r="Z11" s="112">
        <v>1116</v>
      </c>
      <c r="AA11" s="112">
        <v>1185</v>
      </c>
      <c r="AB11" s="112">
        <v>1116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158526</v>
      </c>
      <c r="AH11" s="49">
        <f>IF(ISBLANK(AG11),"-",AG11-AG10)</f>
        <v>976</v>
      </c>
      <c r="AI11" s="50">
        <f t="shared" ref="AI11:AI34" si="2">AH11/T11</f>
        <v>213.24011361153595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11322692</v>
      </c>
      <c r="AQ11" s="112">
        <f t="shared" ref="AQ11:AQ34" si="3">AP11-AP10</f>
        <v>703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4">F12/1.42</f>
        <v>58.450704225352112</v>
      </c>
      <c r="H12" s="42" t="s">
        <v>88</v>
      </c>
      <c r="I12" s="42">
        <f t="shared" ref="I12:I34" si="5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122</v>
      </c>
      <c r="P12" s="108">
        <v>109</v>
      </c>
      <c r="Q12" s="108">
        <v>20409002</v>
      </c>
      <c r="R12" s="46">
        <f t="shared" ref="R12:R34" si="6">IF(ISBLANK(Q12),"-",Q12-Q11)</f>
        <v>4623</v>
      </c>
      <c r="S12" s="47">
        <f t="shared" ref="S12:S34" si="7">R12*24/1000</f>
        <v>110.952</v>
      </c>
      <c r="T12" s="47">
        <f t="shared" ref="T12:T34" si="8">R12/1000</f>
        <v>4.6230000000000002</v>
      </c>
      <c r="U12" s="109">
        <v>6.4</v>
      </c>
      <c r="V12" s="109">
        <f t="shared" si="1"/>
        <v>6.4</v>
      </c>
      <c r="W12" s="110" t="s">
        <v>129</v>
      </c>
      <c r="X12" s="112">
        <v>0</v>
      </c>
      <c r="Y12" s="112">
        <v>0</v>
      </c>
      <c r="Z12" s="112">
        <v>1116</v>
      </c>
      <c r="AA12" s="112">
        <v>1185</v>
      </c>
      <c r="AB12" s="112">
        <v>1116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159478</v>
      </c>
      <c r="AH12" s="49">
        <f>IF(ISBLANK(AG12),"-",AG12-AG11)</f>
        <v>952</v>
      </c>
      <c r="AI12" s="50">
        <f t="shared" si="2"/>
        <v>205.92688730261733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11323692</v>
      </c>
      <c r="AQ12" s="112">
        <f t="shared" si="3"/>
        <v>1000</v>
      </c>
      <c r="AR12" s="115">
        <v>1.08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6</v>
      </c>
      <c r="E13" s="41">
        <f t="shared" si="0"/>
        <v>4.2253521126760569</v>
      </c>
      <c r="F13" s="151">
        <v>83</v>
      </c>
      <c r="G13" s="41">
        <f t="shared" si="4"/>
        <v>58.450704225352112</v>
      </c>
      <c r="H13" s="42" t="s">
        <v>88</v>
      </c>
      <c r="I13" s="42">
        <f t="shared" si="5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119</v>
      </c>
      <c r="P13" s="108">
        <v>126</v>
      </c>
      <c r="Q13" s="108">
        <v>20413628</v>
      </c>
      <c r="R13" s="46">
        <f>IF(ISBLANK(Q13),"-",Q13-Q12)</f>
        <v>4626</v>
      </c>
      <c r="S13" s="47">
        <f t="shared" si="7"/>
        <v>111.024</v>
      </c>
      <c r="T13" s="47">
        <f t="shared" si="8"/>
        <v>4.6260000000000003</v>
      </c>
      <c r="U13" s="109">
        <v>7.5</v>
      </c>
      <c r="V13" s="109">
        <f t="shared" si="1"/>
        <v>7.5</v>
      </c>
      <c r="W13" s="110" t="s">
        <v>129</v>
      </c>
      <c r="X13" s="112">
        <v>0</v>
      </c>
      <c r="Y13" s="112">
        <v>0</v>
      </c>
      <c r="Z13" s="112">
        <v>1106</v>
      </c>
      <c r="AA13" s="112">
        <v>1185</v>
      </c>
      <c r="AB13" s="112">
        <v>1107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160434</v>
      </c>
      <c r="AH13" s="49">
        <f>IF(ISBLANK(AG13),"-",AG13-AG12)</f>
        <v>956</v>
      </c>
      <c r="AI13" s="50">
        <f t="shared" si="2"/>
        <v>206.65801988759185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11324637</v>
      </c>
      <c r="AQ13" s="112">
        <f>AP13-AP12</f>
        <v>945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6</v>
      </c>
      <c r="E14" s="41">
        <f t="shared" si="0"/>
        <v>4.2253521126760569</v>
      </c>
      <c r="F14" s="151">
        <v>83</v>
      </c>
      <c r="G14" s="41">
        <f t="shared" si="4"/>
        <v>58.450704225352112</v>
      </c>
      <c r="H14" s="42" t="s">
        <v>88</v>
      </c>
      <c r="I14" s="42">
        <f t="shared" si="5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120</v>
      </c>
      <c r="P14" s="108">
        <v>118</v>
      </c>
      <c r="Q14" s="108">
        <v>20417808</v>
      </c>
      <c r="R14" s="46">
        <f t="shared" si="6"/>
        <v>4180</v>
      </c>
      <c r="S14" s="47">
        <f t="shared" si="7"/>
        <v>100.32</v>
      </c>
      <c r="T14" s="47">
        <f t="shared" si="8"/>
        <v>4.18</v>
      </c>
      <c r="U14" s="109">
        <v>9.1</v>
      </c>
      <c r="V14" s="109">
        <f t="shared" si="1"/>
        <v>9.1</v>
      </c>
      <c r="W14" s="110" t="s">
        <v>129</v>
      </c>
      <c r="X14" s="112">
        <v>0</v>
      </c>
      <c r="Y14" s="112">
        <v>0</v>
      </c>
      <c r="Z14" s="112">
        <v>1107</v>
      </c>
      <c r="AA14" s="112">
        <v>1185</v>
      </c>
      <c r="AB14" s="112">
        <v>1107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161376</v>
      </c>
      <c r="AH14" s="49">
        <f t="shared" ref="AH14:AH34" si="9">IF(ISBLANK(AG14),"-",AG14-AG13)</f>
        <v>942</v>
      </c>
      <c r="AI14" s="50">
        <f t="shared" si="2"/>
        <v>225.35885167464116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11324752</v>
      </c>
      <c r="AQ14" s="112">
        <f t="shared" si="3"/>
        <v>115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165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4"/>
        <v>58.450704225352112</v>
      </c>
      <c r="H15" s="42" t="s">
        <v>88</v>
      </c>
      <c r="I15" s="42">
        <f t="shared" si="5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117</v>
      </c>
      <c r="P15" s="108">
        <v>115</v>
      </c>
      <c r="Q15" s="108">
        <v>20421975</v>
      </c>
      <c r="R15" s="46">
        <f t="shared" si="6"/>
        <v>4167</v>
      </c>
      <c r="S15" s="47">
        <f t="shared" si="7"/>
        <v>100.008</v>
      </c>
      <c r="T15" s="47">
        <f t="shared" si="8"/>
        <v>4.1669999999999998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1066</v>
      </c>
      <c r="AA15" s="112">
        <v>1185</v>
      </c>
      <c r="AB15" s="112">
        <v>1066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162320</v>
      </c>
      <c r="AH15" s="49">
        <f t="shared" si="9"/>
        <v>944</v>
      </c>
      <c r="AI15" s="50">
        <f t="shared" si="2"/>
        <v>226.54187664986802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11324752</v>
      </c>
      <c r="AQ15" s="112">
        <f t="shared" si="3"/>
        <v>0</v>
      </c>
      <c r="AR15" s="51"/>
      <c r="AS15" s="52" t="s">
        <v>113</v>
      </c>
      <c r="AV15" s="39" t="s">
        <v>98</v>
      </c>
      <c r="AW15" s="39" t="s">
        <v>99</v>
      </c>
      <c r="AY15" s="95"/>
    </row>
    <row r="16" spans="2:51" x14ac:dyDescent="0.25">
      <c r="B16" s="40">
        <v>2.2083333333333299</v>
      </c>
      <c r="C16" s="40">
        <v>0.25</v>
      </c>
      <c r="D16" s="107">
        <v>7</v>
      </c>
      <c r="E16" s="41">
        <f t="shared" si="0"/>
        <v>4.9295774647887329</v>
      </c>
      <c r="F16" s="151">
        <v>83</v>
      </c>
      <c r="G16" s="41">
        <f t="shared" si="4"/>
        <v>58.450704225352112</v>
      </c>
      <c r="H16" s="42" t="s">
        <v>88</v>
      </c>
      <c r="I16" s="42">
        <f t="shared" si="5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130</v>
      </c>
      <c r="P16" s="108">
        <v>125</v>
      </c>
      <c r="Q16" s="108">
        <v>20427158</v>
      </c>
      <c r="R16" s="46">
        <f t="shared" si="6"/>
        <v>5183</v>
      </c>
      <c r="S16" s="47">
        <f t="shared" si="7"/>
        <v>124.392</v>
      </c>
      <c r="T16" s="47">
        <f t="shared" si="8"/>
        <v>5.1829999999999998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1086</v>
      </c>
      <c r="AA16" s="112">
        <v>1185</v>
      </c>
      <c r="AB16" s="112">
        <v>1087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163241</v>
      </c>
      <c r="AH16" s="49">
        <f t="shared" si="9"/>
        <v>921</v>
      </c>
      <c r="AI16" s="50">
        <f t="shared" si="2"/>
        <v>177.69631487555469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11324752</v>
      </c>
      <c r="AQ16" s="112">
        <f t="shared" si="3"/>
        <v>0</v>
      </c>
      <c r="AR16" s="53">
        <v>1.1200000000000001</v>
      </c>
      <c r="AS16" s="52" t="s">
        <v>101</v>
      </c>
      <c r="AV16" s="39" t="s">
        <v>102</v>
      </c>
      <c r="AW16" s="39" t="s">
        <v>103</v>
      </c>
      <c r="AY16" s="95"/>
    </row>
    <row r="17" spans="1:51" x14ac:dyDescent="0.25">
      <c r="B17" s="40">
        <v>2.25</v>
      </c>
      <c r="C17" s="40">
        <v>0.29166666666666702</v>
      </c>
      <c r="D17" s="107">
        <v>7</v>
      </c>
      <c r="E17" s="41">
        <f t="shared" si="0"/>
        <v>4.9295774647887329</v>
      </c>
      <c r="F17" s="151">
        <v>83</v>
      </c>
      <c r="G17" s="41">
        <f t="shared" si="4"/>
        <v>58.450704225352112</v>
      </c>
      <c r="H17" s="42" t="s">
        <v>88</v>
      </c>
      <c r="I17" s="42">
        <f t="shared" si="5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136</v>
      </c>
      <c r="P17" s="108">
        <v>140</v>
      </c>
      <c r="Q17" s="108">
        <v>20432575</v>
      </c>
      <c r="R17" s="46">
        <f t="shared" si="6"/>
        <v>5417</v>
      </c>
      <c r="S17" s="47">
        <f t="shared" si="7"/>
        <v>130.00800000000001</v>
      </c>
      <c r="T17" s="47">
        <f t="shared" si="8"/>
        <v>5.4169999999999998</v>
      </c>
      <c r="U17" s="109">
        <v>9.5</v>
      </c>
      <c r="V17" s="109">
        <f t="shared" si="1"/>
        <v>9.5</v>
      </c>
      <c r="W17" s="110" t="s">
        <v>129</v>
      </c>
      <c r="X17" s="112">
        <v>0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164305</v>
      </c>
      <c r="AH17" s="49">
        <f t="shared" si="9"/>
        <v>1064</v>
      </c>
      <c r="AI17" s="50">
        <f t="shared" si="2"/>
        <v>196.41868192726602</v>
      </c>
      <c r="AJ17" s="96">
        <v>0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11324752</v>
      </c>
      <c r="AQ17" s="112">
        <f t="shared" si="3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8"/>
    </row>
    <row r="18" spans="1:51" x14ac:dyDescent="0.25">
      <c r="B18" s="40">
        <v>2.2916666666666701</v>
      </c>
      <c r="C18" s="40">
        <v>0.33333333333333298</v>
      </c>
      <c r="D18" s="107">
        <v>7</v>
      </c>
      <c r="E18" s="41">
        <f t="shared" si="0"/>
        <v>4.9295774647887329</v>
      </c>
      <c r="F18" s="151">
        <v>83</v>
      </c>
      <c r="G18" s="41">
        <f t="shared" si="4"/>
        <v>58.450704225352112</v>
      </c>
      <c r="H18" s="42" t="s">
        <v>88</v>
      </c>
      <c r="I18" s="42">
        <f t="shared" si="5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134</v>
      </c>
      <c r="P18" s="108">
        <v>142</v>
      </c>
      <c r="Q18" s="108">
        <v>20438393</v>
      </c>
      <c r="R18" s="46">
        <f t="shared" si="6"/>
        <v>5818</v>
      </c>
      <c r="S18" s="47">
        <f t="shared" si="7"/>
        <v>139.63200000000001</v>
      </c>
      <c r="T18" s="47">
        <f t="shared" si="8"/>
        <v>5.8179999999999996</v>
      </c>
      <c r="U18" s="109">
        <v>9.1999999999999993</v>
      </c>
      <c r="V18" s="109">
        <f t="shared" si="1"/>
        <v>9.1999999999999993</v>
      </c>
      <c r="W18" s="110" t="s">
        <v>169</v>
      </c>
      <c r="X18" s="112">
        <v>0</v>
      </c>
      <c r="Y18" s="112">
        <v>997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165455</v>
      </c>
      <c r="AH18" s="49">
        <f t="shared" si="9"/>
        <v>1150</v>
      </c>
      <c r="AI18" s="50">
        <f t="shared" si="2"/>
        <v>197.66242695084222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11324752</v>
      </c>
      <c r="AQ18" s="112">
        <f t="shared" si="3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7</v>
      </c>
      <c r="E19" s="41">
        <f t="shared" si="0"/>
        <v>4.9295774647887329</v>
      </c>
      <c r="F19" s="151">
        <v>83</v>
      </c>
      <c r="G19" s="41">
        <f t="shared" si="4"/>
        <v>58.450704225352112</v>
      </c>
      <c r="H19" s="42" t="s">
        <v>88</v>
      </c>
      <c r="I19" s="42">
        <f t="shared" si="5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133</v>
      </c>
      <c r="P19" s="108">
        <v>143</v>
      </c>
      <c r="Q19" s="108">
        <v>20444468</v>
      </c>
      <c r="R19" s="46">
        <f t="shared" si="6"/>
        <v>6075</v>
      </c>
      <c r="S19" s="47">
        <f t="shared" si="7"/>
        <v>145.80000000000001</v>
      </c>
      <c r="T19" s="47">
        <f t="shared" si="8"/>
        <v>6.0750000000000002</v>
      </c>
      <c r="U19" s="109">
        <v>8.6</v>
      </c>
      <c r="V19" s="109">
        <f t="shared" si="1"/>
        <v>8.6</v>
      </c>
      <c r="W19" s="110" t="s">
        <v>169</v>
      </c>
      <c r="X19" s="112">
        <v>0</v>
      </c>
      <c r="Y19" s="112">
        <v>1017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166662</v>
      </c>
      <c r="AH19" s="49">
        <f t="shared" si="9"/>
        <v>1207</v>
      </c>
      <c r="AI19" s="50">
        <f t="shared" si="2"/>
        <v>198.68312757201645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11324752</v>
      </c>
      <c r="AQ19" s="112">
        <f t="shared" si="3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4"/>
        <v>58.450704225352112</v>
      </c>
      <c r="H20" s="42" t="s">
        <v>88</v>
      </c>
      <c r="I20" s="42">
        <f t="shared" si="5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134</v>
      </c>
      <c r="P20" s="108">
        <v>143</v>
      </c>
      <c r="Q20" s="108">
        <v>20450623</v>
      </c>
      <c r="R20" s="46">
        <f t="shared" si="6"/>
        <v>6155</v>
      </c>
      <c r="S20" s="47">
        <f t="shared" si="7"/>
        <v>147.72</v>
      </c>
      <c r="T20" s="47">
        <f t="shared" si="8"/>
        <v>6.1550000000000002</v>
      </c>
      <c r="U20" s="109">
        <v>7.9</v>
      </c>
      <c r="V20" s="109">
        <f t="shared" si="1"/>
        <v>7.9</v>
      </c>
      <c r="W20" s="110" t="s">
        <v>169</v>
      </c>
      <c r="X20" s="112">
        <v>0</v>
      </c>
      <c r="Y20" s="112">
        <v>1037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167883</v>
      </c>
      <c r="AH20" s="49">
        <f t="shared" si="9"/>
        <v>1221</v>
      </c>
      <c r="AI20" s="50">
        <f t="shared" si="2"/>
        <v>198.37530463038181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11324752</v>
      </c>
      <c r="AQ20" s="112">
        <f t="shared" si="3"/>
        <v>0</v>
      </c>
      <c r="AR20" s="53">
        <v>1.03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6</v>
      </c>
      <c r="E21" s="41">
        <f t="shared" si="0"/>
        <v>4.2253521126760569</v>
      </c>
      <c r="F21" s="151">
        <v>83</v>
      </c>
      <c r="G21" s="41">
        <f t="shared" si="4"/>
        <v>58.450704225352112</v>
      </c>
      <c r="H21" s="42" t="s">
        <v>88</v>
      </c>
      <c r="I21" s="42">
        <f t="shared" si="5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132</v>
      </c>
      <c r="P21" s="108">
        <v>142</v>
      </c>
      <c r="Q21" s="108">
        <v>20456860</v>
      </c>
      <c r="R21" s="46">
        <f t="shared" si="6"/>
        <v>6237</v>
      </c>
      <c r="S21" s="47">
        <f t="shared" si="7"/>
        <v>149.68799999999999</v>
      </c>
      <c r="T21" s="47">
        <f t="shared" si="8"/>
        <v>6.2370000000000001</v>
      </c>
      <c r="U21" s="109">
        <v>7.3</v>
      </c>
      <c r="V21" s="109">
        <f t="shared" si="1"/>
        <v>7.3</v>
      </c>
      <c r="W21" s="110" t="s">
        <v>169</v>
      </c>
      <c r="X21" s="112">
        <v>0</v>
      </c>
      <c r="Y21" s="112">
        <v>1037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169101</v>
      </c>
      <c r="AH21" s="49">
        <f t="shared" si="9"/>
        <v>1218</v>
      </c>
      <c r="AI21" s="50">
        <f t="shared" si="2"/>
        <v>195.28619528619529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11324752</v>
      </c>
      <c r="AQ21" s="112">
        <f t="shared" si="3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6</v>
      </c>
      <c r="E22" s="41">
        <f t="shared" si="0"/>
        <v>4.2253521126760569</v>
      </c>
      <c r="F22" s="151">
        <v>83</v>
      </c>
      <c r="G22" s="41">
        <f t="shared" si="4"/>
        <v>58.450704225352112</v>
      </c>
      <c r="H22" s="42" t="s">
        <v>88</v>
      </c>
      <c r="I22" s="42">
        <f t="shared" si="5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131</v>
      </c>
      <c r="P22" s="108">
        <v>141</v>
      </c>
      <c r="Q22" s="108">
        <v>20463021</v>
      </c>
      <c r="R22" s="46">
        <f t="shared" si="6"/>
        <v>6161</v>
      </c>
      <c r="S22" s="47">
        <f t="shared" si="7"/>
        <v>147.864</v>
      </c>
      <c r="T22" s="47">
        <f t="shared" si="8"/>
        <v>6.1609999999999996</v>
      </c>
      <c r="U22" s="109">
        <v>6.7</v>
      </c>
      <c r="V22" s="109">
        <f t="shared" si="1"/>
        <v>6.7</v>
      </c>
      <c r="W22" s="110" t="s">
        <v>169</v>
      </c>
      <c r="X22" s="112">
        <v>0</v>
      </c>
      <c r="Y22" s="112">
        <v>1047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170299</v>
      </c>
      <c r="AH22" s="49">
        <f t="shared" si="9"/>
        <v>1198</v>
      </c>
      <c r="AI22" s="50">
        <f t="shared" si="2"/>
        <v>194.44895309203054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11324752</v>
      </c>
      <c r="AQ22" s="112">
        <f t="shared" si="3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6</v>
      </c>
      <c r="E23" s="41">
        <f t="shared" si="0"/>
        <v>4.2253521126760569</v>
      </c>
      <c r="F23" s="152">
        <v>81</v>
      </c>
      <c r="G23" s="41">
        <f t="shared" si="4"/>
        <v>57.04225352112676</v>
      </c>
      <c r="H23" s="42" t="s">
        <v>88</v>
      </c>
      <c r="I23" s="42">
        <f t="shared" si="5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131</v>
      </c>
      <c r="P23" s="108">
        <v>143</v>
      </c>
      <c r="Q23" s="108">
        <v>20468975</v>
      </c>
      <c r="R23" s="46">
        <f t="shared" si="6"/>
        <v>5954</v>
      </c>
      <c r="S23" s="47">
        <f t="shared" si="7"/>
        <v>142.89599999999999</v>
      </c>
      <c r="T23" s="47">
        <f t="shared" si="8"/>
        <v>5.9539999999999997</v>
      </c>
      <c r="U23" s="109">
        <v>6.1</v>
      </c>
      <c r="V23" s="109">
        <f t="shared" si="1"/>
        <v>6.1</v>
      </c>
      <c r="W23" s="110" t="s">
        <v>169</v>
      </c>
      <c r="X23" s="112">
        <v>0</v>
      </c>
      <c r="Y23" s="112">
        <v>1047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171481</v>
      </c>
      <c r="AH23" s="49">
        <f t="shared" si="9"/>
        <v>1182</v>
      </c>
      <c r="AI23" s="50">
        <f t="shared" si="2"/>
        <v>198.52200201545182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11324752</v>
      </c>
      <c r="AQ23" s="112">
        <f t="shared" si="3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4"/>
        <v>57.04225352112676</v>
      </c>
      <c r="H24" s="42" t="s">
        <v>88</v>
      </c>
      <c r="I24" s="42">
        <f t="shared" si="5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131</v>
      </c>
      <c r="P24" s="108">
        <v>139</v>
      </c>
      <c r="Q24" s="108">
        <v>20475129</v>
      </c>
      <c r="R24" s="46">
        <f t="shared" si="6"/>
        <v>6154</v>
      </c>
      <c r="S24" s="47">
        <f t="shared" si="7"/>
        <v>147.696</v>
      </c>
      <c r="T24" s="47">
        <f t="shared" si="8"/>
        <v>6.1539999999999999</v>
      </c>
      <c r="U24" s="109">
        <v>5.6</v>
      </c>
      <c r="V24" s="109">
        <f t="shared" si="1"/>
        <v>5.6</v>
      </c>
      <c r="W24" s="110" t="s">
        <v>169</v>
      </c>
      <c r="X24" s="112">
        <v>0</v>
      </c>
      <c r="Y24" s="112">
        <v>1047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172703</v>
      </c>
      <c r="AH24" s="49">
        <f>IF(ISBLANK(AG24),"-",AG24-AG23)</f>
        <v>1222</v>
      </c>
      <c r="AI24" s="50">
        <f t="shared" si="2"/>
        <v>198.57003574910627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11324752</v>
      </c>
      <c r="AQ24" s="112">
        <f t="shared" si="3"/>
        <v>0</v>
      </c>
      <c r="AR24" s="53">
        <v>1.08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4"/>
        <v>57.04225352112676</v>
      </c>
      <c r="H25" s="42" t="s">
        <v>88</v>
      </c>
      <c r="I25" s="42">
        <f t="shared" si="5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132</v>
      </c>
      <c r="P25" s="108">
        <v>135</v>
      </c>
      <c r="Q25" s="108">
        <v>20480998</v>
      </c>
      <c r="R25" s="46">
        <f t="shared" si="6"/>
        <v>5869</v>
      </c>
      <c r="S25" s="47">
        <f t="shared" si="7"/>
        <v>140.85599999999999</v>
      </c>
      <c r="T25" s="47">
        <f t="shared" si="8"/>
        <v>5.8689999999999998</v>
      </c>
      <c r="U25" s="109">
        <v>5.2</v>
      </c>
      <c r="V25" s="109">
        <f t="shared" si="1"/>
        <v>5.2</v>
      </c>
      <c r="W25" s="110" t="s">
        <v>169</v>
      </c>
      <c r="X25" s="112">
        <v>0</v>
      </c>
      <c r="Y25" s="112">
        <v>1016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173839</v>
      </c>
      <c r="AH25" s="49">
        <f t="shared" si="9"/>
        <v>1136</v>
      </c>
      <c r="AI25" s="50">
        <f t="shared" si="2"/>
        <v>193.55937979212814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11324752</v>
      </c>
      <c r="AQ25" s="112">
        <f t="shared" si="3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4"/>
        <v>57.04225352112676</v>
      </c>
      <c r="H26" s="42" t="s">
        <v>88</v>
      </c>
      <c r="I26" s="42">
        <f t="shared" si="5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132</v>
      </c>
      <c r="P26" s="108">
        <v>134</v>
      </c>
      <c r="Q26" s="108">
        <v>20486755</v>
      </c>
      <c r="R26" s="46">
        <f t="shared" si="6"/>
        <v>5757</v>
      </c>
      <c r="S26" s="47">
        <f t="shared" si="7"/>
        <v>138.16800000000001</v>
      </c>
      <c r="T26" s="47">
        <f t="shared" si="8"/>
        <v>5.7569999999999997</v>
      </c>
      <c r="U26" s="109">
        <v>4.9000000000000004</v>
      </c>
      <c r="V26" s="109">
        <f t="shared" si="1"/>
        <v>4.9000000000000004</v>
      </c>
      <c r="W26" s="110" t="s">
        <v>169</v>
      </c>
      <c r="X26" s="112">
        <v>0</v>
      </c>
      <c r="Y26" s="112">
        <v>1016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175013</v>
      </c>
      <c r="AH26" s="49">
        <f t="shared" si="9"/>
        <v>1174</v>
      </c>
      <c r="AI26" s="50">
        <f t="shared" si="2"/>
        <v>203.92565572346709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11324752</v>
      </c>
      <c r="AQ26" s="112">
        <f t="shared" si="3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4"/>
        <v>57.04225352112676</v>
      </c>
      <c r="H27" s="42" t="s">
        <v>88</v>
      </c>
      <c r="I27" s="42">
        <f t="shared" si="5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133</v>
      </c>
      <c r="P27" s="108">
        <v>133</v>
      </c>
      <c r="Q27" s="108">
        <v>20492535</v>
      </c>
      <c r="R27" s="46">
        <f t="shared" si="6"/>
        <v>5780</v>
      </c>
      <c r="S27" s="47">
        <f t="shared" si="7"/>
        <v>138.72</v>
      </c>
      <c r="T27" s="47">
        <f t="shared" si="8"/>
        <v>5.78</v>
      </c>
      <c r="U27" s="109">
        <v>4.5999999999999996</v>
      </c>
      <c r="V27" s="109">
        <f t="shared" si="1"/>
        <v>4.5999999999999996</v>
      </c>
      <c r="W27" s="110" t="s">
        <v>169</v>
      </c>
      <c r="X27" s="112">
        <v>0</v>
      </c>
      <c r="Y27" s="112">
        <v>1016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176183</v>
      </c>
      <c r="AH27" s="49">
        <f t="shared" si="9"/>
        <v>1170</v>
      </c>
      <c r="AI27" s="50">
        <f t="shared" si="2"/>
        <v>202.42214532871972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11324752</v>
      </c>
      <c r="AQ27" s="112">
        <f t="shared" si="3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4"/>
        <v>54.929577464788736</v>
      </c>
      <c r="H28" s="42" t="s">
        <v>88</v>
      </c>
      <c r="I28" s="42">
        <f t="shared" si="5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133</v>
      </c>
      <c r="P28" s="108">
        <v>135</v>
      </c>
      <c r="Q28" s="108">
        <v>20498221</v>
      </c>
      <c r="R28" s="46">
        <f t="shared" si="6"/>
        <v>5686</v>
      </c>
      <c r="S28" s="47">
        <f t="shared" si="7"/>
        <v>136.464</v>
      </c>
      <c r="T28" s="47">
        <f t="shared" si="8"/>
        <v>5.6859999999999999</v>
      </c>
      <c r="U28" s="109">
        <v>4.3</v>
      </c>
      <c r="V28" s="109">
        <f t="shared" si="1"/>
        <v>4.3</v>
      </c>
      <c r="W28" s="110" t="s">
        <v>169</v>
      </c>
      <c r="X28" s="112">
        <v>0</v>
      </c>
      <c r="Y28" s="112">
        <v>1016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177346</v>
      </c>
      <c r="AH28" s="49">
        <f t="shared" si="9"/>
        <v>1163</v>
      </c>
      <c r="AI28" s="50">
        <f t="shared" si="2"/>
        <v>204.53746042912417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11324752</v>
      </c>
      <c r="AQ28" s="112">
        <f t="shared" si="3"/>
        <v>0</v>
      </c>
      <c r="AR28" s="53">
        <v>1.19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4"/>
        <v>54.929577464788736</v>
      </c>
      <c r="H29" s="42" t="s">
        <v>88</v>
      </c>
      <c r="I29" s="42">
        <f t="shared" si="5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132</v>
      </c>
      <c r="P29" s="108">
        <v>137</v>
      </c>
      <c r="Q29" s="108">
        <v>20504118</v>
      </c>
      <c r="R29" s="46">
        <f t="shared" si="6"/>
        <v>5897</v>
      </c>
      <c r="S29" s="47">
        <f t="shared" si="7"/>
        <v>141.52799999999999</v>
      </c>
      <c r="T29" s="47">
        <f t="shared" si="8"/>
        <v>5.8970000000000002</v>
      </c>
      <c r="U29" s="109">
        <v>4</v>
      </c>
      <c r="V29" s="109">
        <f t="shared" si="1"/>
        <v>4</v>
      </c>
      <c r="W29" s="110" t="s">
        <v>169</v>
      </c>
      <c r="X29" s="112">
        <v>0</v>
      </c>
      <c r="Y29" s="112">
        <v>1005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178515</v>
      </c>
      <c r="AH29" s="49">
        <f t="shared" si="9"/>
        <v>1169</v>
      </c>
      <c r="AI29" s="50">
        <f t="shared" si="2"/>
        <v>198.23639138545022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11324752</v>
      </c>
      <c r="AQ29" s="112">
        <f t="shared" si="3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4"/>
        <v>53.521126760563384</v>
      </c>
      <c r="H30" s="42" t="s">
        <v>88</v>
      </c>
      <c r="I30" s="42">
        <f t="shared" si="5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132</v>
      </c>
      <c r="P30" s="108">
        <v>130</v>
      </c>
      <c r="Q30" s="108">
        <v>20509965</v>
      </c>
      <c r="R30" s="46">
        <f t="shared" si="6"/>
        <v>5847</v>
      </c>
      <c r="S30" s="47">
        <f t="shared" si="7"/>
        <v>140.328</v>
      </c>
      <c r="T30" s="47">
        <f t="shared" si="8"/>
        <v>5.8470000000000004</v>
      </c>
      <c r="U30" s="109">
        <v>3.7</v>
      </c>
      <c r="V30" s="109">
        <f t="shared" si="1"/>
        <v>3.7</v>
      </c>
      <c r="W30" s="110" t="s">
        <v>169</v>
      </c>
      <c r="X30" s="112">
        <v>0</v>
      </c>
      <c r="Y30" s="112">
        <v>1005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179671</v>
      </c>
      <c r="AH30" s="49">
        <f t="shared" si="9"/>
        <v>1156</v>
      </c>
      <c r="AI30" s="50">
        <f t="shared" si="2"/>
        <v>197.70822644090984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11324752</v>
      </c>
      <c r="AQ30" s="112">
        <f t="shared" si="3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4"/>
        <v>58.450704225352112</v>
      </c>
      <c r="H31" s="42" t="s">
        <v>88</v>
      </c>
      <c r="I31" s="42">
        <f t="shared" si="5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127</v>
      </c>
      <c r="P31" s="108">
        <v>128</v>
      </c>
      <c r="Q31" s="108">
        <v>20515528</v>
      </c>
      <c r="R31" s="46">
        <f t="shared" si="6"/>
        <v>5563</v>
      </c>
      <c r="S31" s="47">
        <f t="shared" si="7"/>
        <v>133.512</v>
      </c>
      <c r="T31" s="47">
        <f t="shared" si="8"/>
        <v>5.5629999999999997</v>
      </c>
      <c r="U31" s="109">
        <v>3.4</v>
      </c>
      <c r="V31" s="109">
        <f t="shared" si="1"/>
        <v>3.4</v>
      </c>
      <c r="W31" s="110" t="s">
        <v>169</v>
      </c>
      <c r="X31" s="112">
        <v>0</v>
      </c>
      <c r="Y31" s="112">
        <v>1045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180813</v>
      </c>
      <c r="AH31" s="49">
        <f t="shared" si="9"/>
        <v>1142</v>
      </c>
      <c r="AI31" s="50">
        <f t="shared" si="2"/>
        <v>205.28491820959914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11324752</v>
      </c>
      <c r="AQ31" s="112">
        <f t="shared" si="3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4"/>
        <v>58.450704225352112</v>
      </c>
      <c r="H32" s="42" t="s">
        <v>88</v>
      </c>
      <c r="I32" s="42">
        <f t="shared" si="5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125</v>
      </c>
      <c r="P32" s="108">
        <v>132</v>
      </c>
      <c r="Q32" s="108">
        <v>20521707</v>
      </c>
      <c r="R32" s="46">
        <f t="shared" si="6"/>
        <v>6179</v>
      </c>
      <c r="S32" s="47">
        <f t="shared" si="7"/>
        <v>148.29599999999999</v>
      </c>
      <c r="T32" s="47">
        <f t="shared" si="8"/>
        <v>6.1790000000000003</v>
      </c>
      <c r="U32" s="109">
        <v>3.1</v>
      </c>
      <c r="V32" s="109">
        <f t="shared" si="1"/>
        <v>3.1</v>
      </c>
      <c r="W32" s="110" t="s">
        <v>169</v>
      </c>
      <c r="X32" s="112">
        <v>0</v>
      </c>
      <c r="Y32" s="112">
        <v>1044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182140</v>
      </c>
      <c r="AH32" s="49">
        <f t="shared" si="9"/>
        <v>1327</v>
      </c>
      <c r="AI32" s="50">
        <f t="shared" si="2"/>
        <v>214.75966984949019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11324752</v>
      </c>
      <c r="AQ32" s="112">
        <f t="shared" si="3"/>
        <v>0</v>
      </c>
      <c r="AR32" s="53">
        <v>1.23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4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132</v>
      </c>
      <c r="P33" s="108">
        <v>119</v>
      </c>
      <c r="Q33" s="108">
        <v>20526445</v>
      </c>
      <c r="R33" s="46">
        <f t="shared" si="6"/>
        <v>4738</v>
      </c>
      <c r="S33" s="47">
        <f t="shared" si="7"/>
        <v>113.712</v>
      </c>
      <c r="T33" s="47">
        <f t="shared" si="8"/>
        <v>4.7380000000000004</v>
      </c>
      <c r="U33" s="109">
        <v>3.2</v>
      </c>
      <c r="V33" s="109">
        <f t="shared" si="1"/>
        <v>3.2</v>
      </c>
      <c r="W33" s="110" t="s">
        <v>129</v>
      </c>
      <c r="X33" s="112">
        <v>0</v>
      </c>
      <c r="Y33" s="112">
        <v>0</v>
      </c>
      <c r="Z33" s="112">
        <v>1167</v>
      </c>
      <c r="AA33" s="112">
        <v>1185</v>
      </c>
      <c r="AB33" s="112">
        <v>1166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183144</v>
      </c>
      <c r="AH33" s="49">
        <f t="shared" si="9"/>
        <v>1004</v>
      </c>
      <c r="AI33" s="50">
        <f t="shared" si="2"/>
        <v>211.90375685943434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11324854</v>
      </c>
      <c r="AQ33" s="112">
        <f t="shared" si="3"/>
        <v>102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4"/>
        <v>58.450704225352112</v>
      </c>
      <c r="H34" s="42" t="s">
        <v>88</v>
      </c>
      <c r="I34" s="42">
        <f t="shared" si="5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144</v>
      </c>
      <c r="P34" s="108">
        <v>110</v>
      </c>
      <c r="Q34" s="108">
        <v>20531311</v>
      </c>
      <c r="R34" s="46">
        <f t="shared" si="6"/>
        <v>4866</v>
      </c>
      <c r="S34" s="47">
        <f t="shared" si="7"/>
        <v>116.78400000000001</v>
      </c>
      <c r="T34" s="47">
        <f t="shared" si="8"/>
        <v>4.8659999999999997</v>
      </c>
      <c r="U34" s="109">
        <v>4.2</v>
      </c>
      <c r="V34" s="109">
        <f t="shared" si="1"/>
        <v>4.2</v>
      </c>
      <c r="W34" s="110" t="s">
        <v>129</v>
      </c>
      <c r="X34" s="112">
        <v>0</v>
      </c>
      <c r="Y34" s="112">
        <v>0</v>
      </c>
      <c r="Z34" s="112">
        <v>1146</v>
      </c>
      <c r="AA34" s="112">
        <v>1185</v>
      </c>
      <c r="AB34" s="112">
        <v>1146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184168</v>
      </c>
      <c r="AH34" s="49">
        <f t="shared" si="9"/>
        <v>1024</v>
      </c>
      <c r="AI34" s="50">
        <f t="shared" si="2"/>
        <v>210.43978627209208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11325813</v>
      </c>
      <c r="AQ34" s="112">
        <f t="shared" si="3"/>
        <v>959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131509</v>
      </c>
      <c r="S35" s="65">
        <f>AVERAGE(S11:S34)</f>
        <v>131.50899999999999</v>
      </c>
      <c r="T35" s="65">
        <f>SUM(T11:T34)</f>
        <v>131.50900000000001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26618</v>
      </c>
      <c r="AH35" s="67">
        <f>SUM(AH11:AH34)</f>
        <v>26618</v>
      </c>
      <c r="AI35" s="68">
        <f>$AH$35/$T35</f>
        <v>202.40439817807143</v>
      </c>
      <c r="AJ35" s="89"/>
      <c r="AK35" s="89"/>
      <c r="AL35" s="89"/>
      <c r="AM35" s="89"/>
      <c r="AN35" s="89"/>
      <c r="AO35" s="69"/>
      <c r="AP35" s="70">
        <f>AP34-AP10</f>
        <v>3824</v>
      </c>
      <c r="AQ35" s="71">
        <f>SUM(AQ11:AQ34)</f>
        <v>3824</v>
      </c>
      <c r="AR35" s="72">
        <f>AVERAGE(AR11:AR34)</f>
        <v>1.1216666666666668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2:51" x14ac:dyDescent="0.25">
      <c r="B42" s="148" t="s">
        <v>133</v>
      </c>
      <c r="C42" s="121"/>
      <c r="D42" s="122"/>
      <c r="E42" s="121"/>
      <c r="F42" s="121"/>
      <c r="G42" s="121"/>
      <c r="H42" s="121"/>
      <c r="I42" s="121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24"/>
      <c r="V42" s="79"/>
      <c r="W42" s="99"/>
      <c r="X42" s="99"/>
      <c r="Y42" s="99"/>
      <c r="Z42" s="80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2:51" x14ac:dyDescent="0.25">
      <c r="B43" s="146" t="s">
        <v>134</v>
      </c>
      <c r="C43" s="121"/>
      <c r="D43" s="122"/>
      <c r="E43" s="121"/>
      <c r="F43" s="121"/>
      <c r="G43" s="121"/>
      <c r="H43" s="121"/>
      <c r="I43" s="121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4"/>
      <c r="U43" s="124"/>
      <c r="V43" s="79"/>
      <c r="W43" s="99"/>
      <c r="X43" s="99"/>
      <c r="Y43" s="99"/>
      <c r="Z43" s="80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2:51" x14ac:dyDescent="0.25">
      <c r="B44" s="82" t="s">
        <v>187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8"/>
      <c r="D45" s="129"/>
      <c r="E45" s="128"/>
      <c r="F45" s="128"/>
      <c r="G45" s="128"/>
      <c r="H45" s="128"/>
      <c r="I45" s="128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4" t="s">
        <v>188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140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189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144"/>
      <c r="D49" s="200"/>
      <c r="E49" s="144"/>
      <c r="F49" s="144"/>
      <c r="G49" s="106"/>
      <c r="H49" s="106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144"/>
      <c r="D50" s="200"/>
      <c r="E50" s="144"/>
      <c r="F50" s="144"/>
      <c r="G50" s="106"/>
      <c r="H50" s="106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143</v>
      </c>
      <c r="C51" s="144"/>
      <c r="D51" s="200"/>
      <c r="E51" s="144"/>
      <c r="F51" s="144"/>
      <c r="G51" s="106"/>
      <c r="H51" s="106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A52" s="99"/>
      <c r="B52" s="146" t="s">
        <v>144</v>
      </c>
      <c r="C52" s="144"/>
      <c r="D52" s="200"/>
      <c r="E52" s="144"/>
      <c r="F52" s="144"/>
      <c r="G52" s="106"/>
      <c r="H52" s="106"/>
      <c r="I52" s="102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17"/>
      <c r="U52" s="119"/>
      <c r="V52" s="79"/>
      <c r="AS52" s="95"/>
      <c r="AT52" s="95"/>
      <c r="AU52" s="95"/>
      <c r="AV52" s="95"/>
      <c r="AW52" s="95"/>
      <c r="AX52" s="95"/>
      <c r="AY52" s="95"/>
    </row>
    <row r="53" spans="1:51" x14ac:dyDescent="0.25">
      <c r="A53" s="99"/>
      <c r="B53" s="144" t="s">
        <v>167</v>
      </c>
      <c r="C53" s="145"/>
      <c r="D53" s="114"/>
      <c r="E53" s="145"/>
      <c r="F53" s="145"/>
      <c r="G53" s="102"/>
      <c r="H53" s="102"/>
      <c r="I53" s="102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17"/>
      <c r="U53" s="119"/>
      <c r="V53" s="79"/>
      <c r="AS53" s="95"/>
      <c r="AT53" s="95"/>
      <c r="AU53" s="95"/>
      <c r="AV53" s="95"/>
      <c r="AW53" s="95"/>
      <c r="AX53" s="95"/>
      <c r="AY53" s="95"/>
    </row>
    <row r="54" spans="1:51" x14ac:dyDescent="0.25">
      <c r="A54" s="99"/>
      <c r="B54" s="146" t="s">
        <v>146</v>
      </c>
      <c r="C54" s="145"/>
      <c r="D54" s="114"/>
      <c r="E54" s="145"/>
      <c r="F54" s="145"/>
      <c r="G54" s="102"/>
      <c r="H54" s="102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 t="s">
        <v>147</v>
      </c>
      <c r="C55" s="145"/>
      <c r="D55" s="114"/>
      <c r="E55" s="145"/>
      <c r="F55" s="145"/>
      <c r="G55" s="102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146"/>
      <c r="C56" s="145"/>
      <c r="D56" s="114"/>
      <c r="E56" s="145"/>
      <c r="F56" s="145"/>
      <c r="G56" s="102"/>
      <c r="H56" s="102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146"/>
      <c r="C57" s="145"/>
      <c r="D57" s="114"/>
      <c r="E57" s="145"/>
      <c r="F57" s="145"/>
      <c r="G57" s="102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146"/>
      <c r="C58" s="145"/>
      <c r="D58" s="114"/>
      <c r="E58" s="145"/>
      <c r="F58" s="145"/>
      <c r="G58" s="102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46"/>
      <c r="C59" s="145"/>
      <c r="D59" s="114"/>
      <c r="E59" s="145"/>
      <c r="F59" s="145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46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5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5"/>
      <c r="U66" s="7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97"/>
      <c r="Q75" s="97"/>
      <c r="R75" s="97"/>
      <c r="S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Q77" s="97"/>
      <c r="R77" s="97"/>
      <c r="S77" s="97"/>
      <c r="T77" s="97"/>
      <c r="U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T78" s="97"/>
      <c r="U78" s="97"/>
      <c r="AS78" s="95"/>
      <c r="AT78" s="95"/>
      <c r="AU78" s="95"/>
      <c r="AV78" s="95"/>
      <c r="AW78" s="95"/>
      <c r="AX78" s="95"/>
      <c r="AY78" s="95"/>
    </row>
    <row r="90" spans="45:51" x14ac:dyDescent="0.25">
      <c r="AS90" s="95"/>
      <c r="AT90" s="95"/>
      <c r="AU90" s="95"/>
      <c r="AV90" s="95"/>
      <c r="AW90" s="95"/>
      <c r="AX90" s="95"/>
      <c r="AY90" s="95"/>
    </row>
  </sheetData>
  <protectedRanges>
    <protectedRange sqref="S52:T66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6:K34 I16:J24 I25:I34 J25 K11:L15 I11:I15" name="Range1_1_2_1_10_2_1_1"/>
    <protectedRange sqref="M11:M15" name="Range1_2_1_2_1_10_1_1_1"/>
    <protectedRange sqref="AS16:AS34" name="Range1_1_1_1"/>
    <protectedRange sqref="H11:H34" name="Range1_1_1_1_1_1_1"/>
    <protectedRange sqref="Z42:Z51" name="Range2_2_1_10_1_1_1_2"/>
    <protectedRange sqref="N52:R66" name="Range2_12_1_6_1_1"/>
    <protectedRange sqref="L52:M66" name="Range2_2_12_1_7_1_1"/>
    <protectedRange sqref="AS11:AS15" name="Range1_4_1_1_1_1"/>
    <protectedRange sqref="J26:J34 J11:J15" name="Range1_1_2_1_10_1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X11:AB34 V11:V34" name="Range1_16_3_1_1_3"/>
    <protectedRange sqref="AR11 AR25:AR34" name="Range1_16_3_1_1_5"/>
    <protectedRange sqref="L6 D6 D8 O8:U8" name="Range1_16_3_1_1_7"/>
    <protectedRange sqref="J52:K66" name="Range2_2_12_1_4_1_1_1_1_1_1_1_1_1_1_1_1_1_1_1"/>
    <protectedRange sqref="I52:I66" name="Range2_2_12_1_7_1_1_2_2_1_2"/>
    <protectedRange sqref="F52:H66" name="Range2_2_12_1_3_1_2_1_1_1_1_2_1_1_1_1_1_1_1_1_1_1_1"/>
    <protectedRange sqref="E52:E66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2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7:U47 F48:G51" name="Range2_12_5_1_1_1_2_2_1_1_1_1_1_1_1_1_1_1_1_2_1_1_1_2_1_1_1_1_1_1_1_1_1_1_1_1_1_1_1_1_2_1_1_1_1_1_1_1_1_1_2_1_1_3_1_1_1_3_1_1_1_1_1_1_1_1_1_1_1_1_1_1_1_1_1_1_1_1_1_1_2_1_1_1_1_1_1_1_1_1_1_1_2_2_1_2_1_1_1_1_1_1_1_1_1_1_1_1_1"/>
    <protectedRange sqref="S42:T46" name="Range2_12_5_1_1_2_1_1_1_2_1_1_1_1_1_1_1_1_1_1_1_1_1"/>
    <protectedRange sqref="N42:R46" name="Range2_12_1_6_1_1_2_1_1_1_2_1_1_1_1_1_1_1_1_1_1_1_1_1"/>
    <protectedRange sqref="L42:M46" name="Range2_2_12_1_7_1_1_3_1_1_1_2_1_1_1_1_1_1_1_1_1_1_1_1_1"/>
    <protectedRange sqref="J42:K46" name="Range2_2_12_1_4_1_1_1_1_1_1_1_1_1_1_1_1_1_1_1_2_1_1_1_2_1_1_1_1_1_1_1_1_1_1_1_1_1"/>
    <protectedRange sqref="I42:I44 I46" name="Range2_2_12_1_7_1_1_2_2_1_2_2_1_1_1_2_1_1_1_1_1_1_1_1_1_1_1_1_1"/>
    <protectedRange sqref="G42:H44 G46:H46" name="Range2_2_12_1_3_1_2_1_1_1_1_2_1_1_1_1_1_1_1_1_1_1_1_2_1_1_1_2_1_1_1_1_1_1_1_1_1_1_1_1_1"/>
    <protectedRange sqref="F42:F44 F46" name="Range2_2_12_1_3_1_2_1_1_1_1_2_1_1_1_1_1_1_1_1_1_1_1_2_2_1_1_2_1_1_1_1_1_1_1_1_1_1_1_1_1"/>
    <protectedRange sqref="E42:E44 E46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AG10" name="Range1_16_3_1_1_1_1_1_3"/>
    <protectedRange sqref="W33:W34" name="Range1_16_3_1_1_3_2_1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371" priority="25" operator="containsText" text="N/A">
      <formula>NOT(ISERROR(SEARCH("N/A",X11)))</formula>
    </cfRule>
    <cfRule type="cellIs" dxfId="370" priority="39" operator="equal">
      <formula>0</formula>
    </cfRule>
  </conditionalFormatting>
  <conditionalFormatting sqref="X11:AE34">
    <cfRule type="cellIs" dxfId="369" priority="38" operator="greaterThanOrEqual">
      <formula>1185</formula>
    </cfRule>
  </conditionalFormatting>
  <conditionalFormatting sqref="X11:AE34">
    <cfRule type="cellIs" dxfId="368" priority="37" operator="between">
      <formula>0.1</formula>
      <formula>1184</formula>
    </cfRule>
  </conditionalFormatting>
  <conditionalFormatting sqref="X8 AJ11:AQ34">
    <cfRule type="cellIs" dxfId="367" priority="36" operator="equal">
      <formula>0</formula>
    </cfRule>
  </conditionalFormatting>
  <conditionalFormatting sqref="X8 AJ11:AQ34">
    <cfRule type="cellIs" dxfId="366" priority="35" operator="greaterThan">
      <formula>1179</formula>
    </cfRule>
  </conditionalFormatting>
  <conditionalFormatting sqref="X8 AJ11:AQ34">
    <cfRule type="cellIs" dxfId="365" priority="34" operator="greaterThan">
      <formula>99</formula>
    </cfRule>
  </conditionalFormatting>
  <conditionalFormatting sqref="X8 AJ11:AQ34">
    <cfRule type="cellIs" dxfId="364" priority="33" operator="greaterThan">
      <formula>0.99</formula>
    </cfRule>
  </conditionalFormatting>
  <conditionalFormatting sqref="AB8">
    <cfRule type="cellIs" dxfId="363" priority="32" operator="equal">
      <formula>0</formula>
    </cfRule>
  </conditionalFormatting>
  <conditionalFormatting sqref="AB8">
    <cfRule type="cellIs" dxfId="362" priority="31" operator="greaterThan">
      <formula>1179</formula>
    </cfRule>
  </conditionalFormatting>
  <conditionalFormatting sqref="AB8">
    <cfRule type="cellIs" dxfId="361" priority="30" operator="greaterThan">
      <formula>99</formula>
    </cfRule>
  </conditionalFormatting>
  <conditionalFormatting sqref="AB8">
    <cfRule type="cellIs" dxfId="360" priority="29" operator="greaterThan">
      <formula>0.99</formula>
    </cfRule>
  </conditionalFormatting>
  <conditionalFormatting sqref="AI11:AI34">
    <cfRule type="cellIs" dxfId="359" priority="28" operator="greaterThan">
      <formula>$AI$8</formula>
    </cfRule>
  </conditionalFormatting>
  <conditionalFormatting sqref="AH11:AH34">
    <cfRule type="cellIs" dxfId="358" priority="26" operator="greaterThan">
      <formula>$AH$8</formula>
    </cfRule>
    <cfRule type="cellIs" dxfId="357" priority="27" operator="greaterThan">
      <formula>$AH$8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$AY$10:$AY$39</formula1>
    </dataValidation>
    <dataValidation type="list" allowBlank="1" showInputMessage="1" showErrorMessage="1" sqref="H11:H34">
      <formula1>$AV$10:$AV$19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topLeftCell="A37" zoomScaleNormal="100" workbookViewId="0">
      <selection activeCell="B47" sqref="B47:B48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99" t="s">
        <v>138</v>
      </c>
      <c r="Q3" s="300"/>
      <c r="R3" s="300"/>
      <c r="S3" s="300"/>
      <c r="T3" s="300"/>
      <c r="U3" s="30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99" t="s">
        <v>165</v>
      </c>
      <c r="Q4" s="300"/>
      <c r="R4" s="300"/>
      <c r="S4" s="300"/>
      <c r="T4" s="300"/>
      <c r="U4" s="30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99" t="s">
        <v>125</v>
      </c>
      <c r="Q5" s="300"/>
      <c r="R5" s="300"/>
      <c r="S5" s="300"/>
      <c r="T5" s="300"/>
      <c r="U5" s="30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99" t="s">
        <v>6</v>
      </c>
      <c r="C6" s="301"/>
      <c r="D6" s="302" t="s">
        <v>7</v>
      </c>
      <c r="E6" s="303"/>
      <c r="F6" s="303"/>
      <c r="G6" s="303"/>
      <c r="H6" s="304"/>
      <c r="I6" s="97"/>
      <c r="J6" s="97"/>
      <c r="K6" s="209"/>
      <c r="L6" s="305">
        <v>41686</v>
      </c>
      <c r="M6" s="30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89" t="s">
        <v>8</v>
      </c>
      <c r="C7" s="290"/>
      <c r="D7" s="289" t="s">
        <v>9</v>
      </c>
      <c r="E7" s="291"/>
      <c r="F7" s="291"/>
      <c r="G7" s="290"/>
      <c r="H7" s="206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206" t="s">
        <v>14</v>
      </c>
      <c r="P7" s="289" t="s">
        <v>15</v>
      </c>
      <c r="Q7" s="291"/>
      <c r="R7" s="291"/>
      <c r="S7" s="291"/>
      <c r="T7" s="290"/>
      <c r="U7" s="289" t="s">
        <v>16</v>
      </c>
      <c r="V7" s="290"/>
      <c r="W7" s="113" t="s">
        <v>17</v>
      </c>
      <c r="X7" s="289" t="s">
        <v>18</v>
      </c>
      <c r="Y7" s="290"/>
      <c r="Z7" s="289" t="s">
        <v>19</v>
      </c>
      <c r="AA7" s="290"/>
      <c r="AB7" s="289" t="s">
        <v>20</v>
      </c>
      <c r="AC7" s="290"/>
      <c r="AD7" s="289" t="s">
        <v>21</v>
      </c>
      <c r="AE7" s="290"/>
      <c r="AF7" s="113" t="s">
        <v>22</v>
      </c>
      <c r="AG7" s="113" t="s">
        <v>23</v>
      </c>
      <c r="AH7" s="113" t="s">
        <v>24</v>
      </c>
      <c r="AI7" s="113" t="s">
        <v>25</v>
      </c>
      <c r="AJ7" s="289" t="s">
        <v>26</v>
      </c>
      <c r="AK7" s="291"/>
      <c r="AL7" s="291"/>
      <c r="AM7" s="291"/>
      <c r="AN7" s="290"/>
      <c r="AO7" s="289" t="s">
        <v>27</v>
      </c>
      <c r="AP7" s="291"/>
      <c r="AQ7" s="29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92">
        <v>42652</v>
      </c>
      <c r="C8" s="293"/>
      <c r="D8" s="294" t="s">
        <v>29</v>
      </c>
      <c r="E8" s="295"/>
      <c r="F8" s="295"/>
      <c r="G8" s="296"/>
      <c r="H8" s="28"/>
      <c r="I8" s="294" t="s">
        <v>29</v>
      </c>
      <c r="J8" s="295"/>
      <c r="K8" s="29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94" t="s">
        <v>33</v>
      </c>
      <c r="V8" s="296"/>
      <c r="W8" s="30" t="s">
        <v>34</v>
      </c>
      <c r="X8" s="278">
        <v>0</v>
      </c>
      <c r="Y8" s="279"/>
      <c r="Z8" s="297" t="s">
        <v>35</v>
      </c>
      <c r="AA8" s="298"/>
      <c r="AB8" s="278">
        <v>1185</v>
      </c>
      <c r="AC8" s="279"/>
      <c r="AD8" s="280">
        <v>800</v>
      </c>
      <c r="AE8" s="281"/>
      <c r="AF8" s="28"/>
      <c r="AG8" s="30">
        <f>AG34-AG10</f>
        <v>26258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82" t="s">
        <v>39</v>
      </c>
      <c r="C9" s="283"/>
      <c r="D9" s="282" t="s">
        <v>40</v>
      </c>
      <c r="E9" s="283"/>
      <c r="F9" s="282" t="s">
        <v>41</v>
      </c>
      <c r="G9" s="283"/>
      <c r="H9" s="284" t="s">
        <v>42</v>
      </c>
      <c r="I9" s="282" t="s">
        <v>43</v>
      </c>
      <c r="J9" s="286"/>
      <c r="K9" s="283"/>
      <c r="L9" s="113" t="s">
        <v>44</v>
      </c>
      <c r="M9" s="287" t="s">
        <v>45</v>
      </c>
      <c r="N9" s="33" t="s">
        <v>46</v>
      </c>
      <c r="O9" s="276" t="s">
        <v>47</v>
      </c>
      <c r="P9" s="276" t="s">
        <v>48</v>
      </c>
      <c r="Q9" s="34" t="s">
        <v>49</v>
      </c>
      <c r="R9" s="264" t="s">
        <v>50</v>
      </c>
      <c r="S9" s="265"/>
      <c r="T9" s="266"/>
      <c r="U9" s="210" t="s">
        <v>51</v>
      </c>
      <c r="V9" s="210" t="s">
        <v>52</v>
      </c>
      <c r="W9" s="270" t="s">
        <v>53</v>
      </c>
      <c r="X9" s="271" t="s">
        <v>54</v>
      </c>
      <c r="Y9" s="272"/>
      <c r="Z9" s="272"/>
      <c r="AA9" s="272"/>
      <c r="AB9" s="272"/>
      <c r="AC9" s="272"/>
      <c r="AD9" s="272"/>
      <c r="AE9" s="273"/>
      <c r="AF9" s="208" t="s">
        <v>55</v>
      </c>
      <c r="AG9" s="208" t="s">
        <v>56</v>
      </c>
      <c r="AH9" s="259" t="s">
        <v>57</v>
      </c>
      <c r="AI9" s="274" t="s">
        <v>58</v>
      </c>
      <c r="AJ9" s="210" t="s">
        <v>59</v>
      </c>
      <c r="AK9" s="210" t="s">
        <v>60</v>
      </c>
      <c r="AL9" s="210" t="s">
        <v>61</v>
      </c>
      <c r="AM9" s="210" t="s">
        <v>62</v>
      </c>
      <c r="AN9" s="210" t="s">
        <v>63</v>
      </c>
      <c r="AO9" s="210" t="s">
        <v>64</v>
      </c>
      <c r="AP9" s="210" t="s">
        <v>65</v>
      </c>
      <c r="AQ9" s="276" t="s">
        <v>66</v>
      </c>
      <c r="AR9" s="210" t="s">
        <v>67</v>
      </c>
      <c r="AS9" s="25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10" t="s">
        <v>72</v>
      </c>
      <c r="C10" s="210" t="s">
        <v>73</v>
      </c>
      <c r="D10" s="210" t="s">
        <v>74</v>
      </c>
      <c r="E10" s="210" t="s">
        <v>75</v>
      </c>
      <c r="F10" s="210" t="s">
        <v>74</v>
      </c>
      <c r="G10" s="210" t="s">
        <v>75</v>
      </c>
      <c r="H10" s="285"/>
      <c r="I10" s="210" t="s">
        <v>75</v>
      </c>
      <c r="J10" s="210" t="s">
        <v>75</v>
      </c>
      <c r="K10" s="210" t="s">
        <v>75</v>
      </c>
      <c r="L10" s="28" t="s">
        <v>29</v>
      </c>
      <c r="M10" s="288"/>
      <c r="N10" s="28" t="s">
        <v>29</v>
      </c>
      <c r="O10" s="277"/>
      <c r="P10" s="277"/>
      <c r="Q10" s="116">
        <f>'OCT 8'!Q34</f>
        <v>20531311</v>
      </c>
      <c r="R10" s="267"/>
      <c r="S10" s="268"/>
      <c r="T10" s="269"/>
      <c r="U10" s="210" t="s">
        <v>75</v>
      </c>
      <c r="V10" s="210" t="s">
        <v>75</v>
      </c>
      <c r="W10" s="27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208"/>
      <c r="AG10" s="116">
        <f>'OCT 8'!$AG$34</f>
        <v>184168</v>
      </c>
      <c r="AH10" s="259"/>
      <c r="AI10" s="275"/>
      <c r="AJ10" s="210" t="s">
        <v>84</v>
      </c>
      <c r="AK10" s="210" t="s">
        <v>84</v>
      </c>
      <c r="AL10" s="210" t="s">
        <v>84</v>
      </c>
      <c r="AM10" s="210" t="s">
        <v>84</v>
      </c>
      <c r="AN10" s="210" t="s">
        <v>84</v>
      </c>
      <c r="AO10" s="210" t="s">
        <v>84</v>
      </c>
      <c r="AP10" s="116">
        <f>'OCT 8'!AP34</f>
        <v>11325813</v>
      </c>
      <c r="AQ10" s="277"/>
      <c r="AR10" s="207" t="s">
        <v>85</v>
      </c>
      <c r="AS10" s="259"/>
      <c r="AV10" s="39" t="s">
        <v>86</v>
      </c>
      <c r="AW10" s="39" t="s">
        <v>87</v>
      </c>
      <c r="AY10" s="81" t="s">
        <v>138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146</v>
      </c>
      <c r="P11" s="108">
        <v>107</v>
      </c>
      <c r="Q11" s="108">
        <v>20535624</v>
      </c>
      <c r="R11" s="46">
        <f>IF(ISBLANK(Q11),"-",Q11-Q10)</f>
        <v>4313</v>
      </c>
      <c r="S11" s="47">
        <f>R11*24/1000</f>
        <v>103.512</v>
      </c>
      <c r="T11" s="47">
        <f>R11/1000</f>
        <v>4.3129999999999997</v>
      </c>
      <c r="U11" s="109">
        <v>4.9000000000000004</v>
      </c>
      <c r="V11" s="109">
        <f t="shared" ref="V11:V34" si="1">U11</f>
        <v>4.9000000000000004</v>
      </c>
      <c r="W11" s="110" t="s">
        <v>129</v>
      </c>
      <c r="X11" s="112">
        <v>0</v>
      </c>
      <c r="Y11" s="112">
        <v>0</v>
      </c>
      <c r="Z11" s="112">
        <v>1116</v>
      </c>
      <c r="AA11" s="112">
        <v>1185</v>
      </c>
      <c r="AB11" s="112">
        <v>1116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185088</v>
      </c>
      <c r="AH11" s="49">
        <f>IF(ISBLANK(AG11),"-",AG11-AG10)</f>
        <v>920</v>
      </c>
      <c r="AI11" s="50">
        <f t="shared" ref="AI11:AI34" si="2">AH11/T11</f>
        <v>213.30860190122885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0.6</v>
      </c>
      <c r="AP11" s="112">
        <v>11326413</v>
      </c>
      <c r="AQ11" s="112">
        <f t="shared" ref="AQ11:AQ34" si="3">AP11-AP10</f>
        <v>600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4">F12/1.42</f>
        <v>58.450704225352112</v>
      </c>
      <c r="H12" s="42" t="s">
        <v>88</v>
      </c>
      <c r="I12" s="42">
        <f t="shared" ref="I12:I34" si="5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134</v>
      </c>
      <c r="P12" s="108">
        <v>106</v>
      </c>
      <c r="Q12" s="108">
        <v>20540068</v>
      </c>
      <c r="R12" s="46">
        <f t="shared" ref="R12:R34" si="6">IF(ISBLANK(Q12),"-",Q12-Q11)</f>
        <v>4444</v>
      </c>
      <c r="S12" s="47">
        <f t="shared" ref="S12:S34" si="7">R12*24/1000</f>
        <v>106.65600000000001</v>
      </c>
      <c r="T12" s="47">
        <f t="shared" ref="T12:T34" si="8">R12/1000</f>
        <v>4.444</v>
      </c>
      <c r="U12" s="109">
        <v>5.8</v>
      </c>
      <c r="V12" s="109">
        <f t="shared" si="1"/>
        <v>5.8</v>
      </c>
      <c r="W12" s="110" t="s">
        <v>129</v>
      </c>
      <c r="X12" s="112">
        <v>0</v>
      </c>
      <c r="Y12" s="112">
        <v>0</v>
      </c>
      <c r="Z12" s="112">
        <v>1116</v>
      </c>
      <c r="AA12" s="112">
        <v>1185</v>
      </c>
      <c r="AB12" s="112">
        <v>1116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186018</v>
      </c>
      <c r="AH12" s="49">
        <f>IF(ISBLANK(AG12),"-",AG12-AG11)</f>
        <v>930</v>
      </c>
      <c r="AI12" s="50">
        <f t="shared" si="2"/>
        <v>209.27092709270929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0.6</v>
      </c>
      <c r="AP12" s="112">
        <v>11327314</v>
      </c>
      <c r="AQ12" s="112">
        <f t="shared" si="3"/>
        <v>901</v>
      </c>
      <c r="AR12" s="115">
        <v>1.1000000000000001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6</v>
      </c>
      <c r="E13" s="41">
        <f t="shared" si="0"/>
        <v>4.2253521126760569</v>
      </c>
      <c r="F13" s="151">
        <v>83</v>
      </c>
      <c r="G13" s="41">
        <f t="shared" si="4"/>
        <v>58.450704225352112</v>
      </c>
      <c r="H13" s="42" t="s">
        <v>88</v>
      </c>
      <c r="I13" s="42">
        <f t="shared" si="5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132</v>
      </c>
      <c r="P13" s="108">
        <v>110</v>
      </c>
      <c r="Q13" s="108">
        <v>20544511</v>
      </c>
      <c r="R13" s="46">
        <f>IF(ISBLANK(Q13),"-",Q13-Q12)</f>
        <v>4443</v>
      </c>
      <c r="S13" s="47">
        <f t="shared" si="7"/>
        <v>106.63200000000001</v>
      </c>
      <c r="T13" s="47">
        <f t="shared" si="8"/>
        <v>4.4429999999999996</v>
      </c>
      <c r="U13" s="109">
        <v>6.5</v>
      </c>
      <c r="V13" s="109">
        <f t="shared" si="1"/>
        <v>6.5</v>
      </c>
      <c r="W13" s="110" t="s">
        <v>129</v>
      </c>
      <c r="X13" s="112">
        <v>0</v>
      </c>
      <c r="Y13" s="112">
        <v>0</v>
      </c>
      <c r="Z13" s="112">
        <v>1106</v>
      </c>
      <c r="AA13" s="112">
        <v>1185</v>
      </c>
      <c r="AB13" s="112">
        <v>1106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186938</v>
      </c>
      <c r="AH13" s="49">
        <f>IF(ISBLANK(AG13),"-",AG13-AG12)</f>
        <v>920</v>
      </c>
      <c r="AI13" s="50">
        <f t="shared" si="2"/>
        <v>207.06729687148325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0.6</v>
      </c>
      <c r="AP13" s="112">
        <v>11328223</v>
      </c>
      <c r="AQ13" s="112">
        <f>AP13-AP12</f>
        <v>909</v>
      </c>
      <c r="AR13" s="51"/>
      <c r="AS13" s="52" t="s">
        <v>113</v>
      </c>
      <c r="AV13" s="39" t="s">
        <v>94</v>
      </c>
      <c r="AW13" s="39" t="s">
        <v>95</v>
      </c>
      <c r="AY13" s="81" t="s">
        <v>181</v>
      </c>
    </row>
    <row r="14" spans="2:51" x14ac:dyDescent="0.25">
      <c r="B14" s="40">
        <v>2.125</v>
      </c>
      <c r="C14" s="40">
        <v>0.16666666666666699</v>
      </c>
      <c r="D14" s="107">
        <v>7</v>
      </c>
      <c r="E14" s="41">
        <f t="shared" si="0"/>
        <v>4.9295774647887329</v>
      </c>
      <c r="F14" s="151">
        <v>83</v>
      </c>
      <c r="G14" s="41">
        <f t="shared" si="4"/>
        <v>58.450704225352112</v>
      </c>
      <c r="H14" s="42" t="s">
        <v>88</v>
      </c>
      <c r="I14" s="42">
        <f t="shared" si="5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144</v>
      </c>
      <c r="P14" s="108">
        <v>112</v>
      </c>
      <c r="Q14" s="108">
        <v>20549075</v>
      </c>
      <c r="R14" s="46">
        <f t="shared" si="6"/>
        <v>4564</v>
      </c>
      <c r="S14" s="47">
        <f t="shared" si="7"/>
        <v>109.536</v>
      </c>
      <c r="T14" s="47">
        <f t="shared" si="8"/>
        <v>4.5640000000000001</v>
      </c>
      <c r="U14" s="109">
        <v>7.6</v>
      </c>
      <c r="V14" s="109">
        <f t="shared" si="1"/>
        <v>7.6</v>
      </c>
      <c r="W14" s="110" t="s">
        <v>129</v>
      </c>
      <c r="X14" s="112">
        <v>0</v>
      </c>
      <c r="Y14" s="112">
        <v>0</v>
      </c>
      <c r="Z14" s="112">
        <v>1107</v>
      </c>
      <c r="AA14" s="112">
        <v>1185</v>
      </c>
      <c r="AB14" s="112">
        <v>1107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187865</v>
      </c>
      <c r="AH14" s="49">
        <f t="shared" ref="AH14:AH34" si="9">IF(ISBLANK(AG14),"-",AG14-AG13)</f>
        <v>927</v>
      </c>
      <c r="AI14" s="50">
        <f t="shared" si="2"/>
        <v>203.11130587204207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0.6</v>
      </c>
      <c r="AP14" s="112">
        <v>11328812</v>
      </c>
      <c r="AQ14" s="112">
        <f t="shared" si="3"/>
        <v>589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165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4"/>
        <v>58.450704225352112</v>
      </c>
      <c r="H15" s="42" t="s">
        <v>88</v>
      </c>
      <c r="I15" s="42">
        <f t="shared" si="5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118</v>
      </c>
      <c r="P15" s="108">
        <v>120</v>
      </c>
      <c r="Q15" s="108">
        <v>20553408</v>
      </c>
      <c r="R15" s="46">
        <f t="shared" si="6"/>
        <v>4333</v>
      </c>
      <c r="S15" s="47">
        <f t="shared" si="7"/>
        <v>103.992</v>
      </c>
      <c r="T15" s="47">
        <f t="shared" si="8"/>
        <v>4.3330000000000002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1046</v>
      </c>
      <c r="AA15" s="112">
        <v>1185</v>
      </c>
      <c r="AB15" s="112">
        <v>1046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188931</v>
      </c>
      <c r="AH15" s="49">
        <f t="shared" si="9"/>
        <v>1066</v>
      </c>
      <c r="AI15" s="50">
        <f t="shared" si="2"/>
        <v>246.01892453265634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0.6</v>
      </c>
      <c r="AP15" s="112">
        <v>11329010</v>
      </c>
      <c r="AQ15" s="112">
        <f t="shared" si="3"/>
        <v>198</v>
      </c>
      <c r="AR15" s="51"/>
      <c r="AS15" s="52" t="s">
        <v>113</v>
      </c>
      <c r="AV15" s="39" t="s">
        <v>98</v>
      </c>
      <c r="AW15" s="39" t="s">
        <v>99</v>
      </c>
      <c r="AY15" s="95"/>
    </row>
    <row r="16" spans="2:51" x14ac:dyDescent="0.25">
      <c r="B16" s="40">
        <v>2.2083333333333299</v>
      </c>
      <c r="C16" s="40">
        <v>0.25</v>
      </c>
      <c r="D16" s="107">
        <v>6</v>
      </c>
      <c r="E16" s="41">
        <f t="shared" si="0"/>
        <v>4.2253521126760569</v>
      </c>
      <c r="F16" s="151">
        <v>83</v>
      </c>
      <c r="G16" s="41">
        <f t="shared" si="4"/>
        <v>58.450704225352112</v>
      </c>
      <c r="H16" s="42" t="s">
        <v>88</v>
      </c>
      <c r="I16" s="42">
        <f t="shared" si="5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134</v>
      </c>
      <c r="P16" s="108">
        <v>138</v>
      </c>
      <c r="Q16" s="108">
        <v>20558943</v>
      </c>
      <c r="R16" s="46">
        <f t="shared" si="6"/>
        <v>5535</v>
      </c>
      <c r="S16" s="47">
        <f t="shared" si="7"/>
        <v>132.84</v>
      </c>
      <c r="T16" s="47">
        <f t="shared" si="8"/>
        <v>5.5350000000000001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1155</v>
      </c>
      <c r="AA16" s="112">
        <v>1185</v>
      </c>
      <c r="AB16" s="112">
        <v>1155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190015</v>
      </c>
      <c r="AH16" s="49">
        <f t="shared" si="9"/>
        <v>1084</v>
      </c>
      <c r="AI16" s="50">
        <f t="shared" si="2"/>
        <v>195.84462511291778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11329010</v>
      </c>
      <c r="AQ16" s="112">
        <f t="shared" si="3"/>
        <v>0</v>
      </c>
      <c r="AR16" s="53">
        <v>1.1299999999999999</v>
      </c>
      <c r="AS16" s="52" t="s">
        <v>101</v>
      </c>
      <c r="AV16" s="39" t="s">
        <v>102</v>
      </c>
      <c r="AW16" s="39" t="s">
        <v>103</v>
      </c>
      <c r="AY16" s="95"/>
    </row>
    <row r="17" spans="1:51" x14ac:dyDescent="0.25">
      <c r="B17" s="40">
        <v>2.25</v>
      </c>
      <c r="C17" s="40">
        <v>0.29166666666666702</v>
      </c>
      <c r="D17" s="107">
        <v>7</v>
      </c>
      <c r="E17" s="41">
        <f t="shared" si="0"/>
        <v>4.9295774647887329</v>
      </c>
      <c r="F17" s="151">
        <v>83</v>
      </c>
      <c r="G17" s="41">
        <f t="shared" si="4"/>
        <v>58.450704225352112</v>
      </c>
      <c r="H17" s="42" t="s">
        <v>88</v>
      </c>
      <c r="I17" s="42">
        <f t="shared" si="5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136</v>
      </c>
      <c r="P17" s="108">
        <v>141</v>
      </c>
      <c r="Q17" s="108">
        <v>20564820</v>
      </c>
      <c r="R17" s="46">
        <f t="shared" si="6"/>
        <v>5877</v>
      </c>
      <c r="S17" s="47">
        <f t="shared" si="7"/>
        <v>141.048</v>
      </c>
      <c r="T17" s="47">
        <f t="shared" si="8"/>
        <v>5.8769999999999998</v>
      </c>
      <c r="U17" s="109">
        <v>9.5</v>
      </c>
      <c r="V17" s="109">
        <f t="shared" si="1"/>
        <v>9.5</v>
      </c>
      <c r="W17" s="110" t="s">
        <v>129</v>
      </c>
      <c r="X17" s="112">
        <v>0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191087</v>
      </c>
      <c r="AH17" s="49">
        <f t="shared" si="9"/>
        <v>1072</v>
      </c>
      <c r="AI17" s="50">
        <f t="shared" si="2"/>
        <v>182.40598945039986</v>
      </c>
      <c r="AJ17" s="96">
        <v>0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11329010</v>
      </c>
      <c r="AQ17" s="112">
        <f t="shared" si="3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8"/>
    </row>
    <row r="18" spans="1:51" x14ac:dyDescent="0.25">
      <c r="B18" s="40">
        <v>2.2916666666666701</v>
      </c>
      <c r="C18" s="40">
        <v>0.33333333333333298</v>
      </c>
      <c r="D18" s="107">
        <v>7</v>
      </c>
      <c r="E18" s="41">
        <f t="shared" si="0"/>
        <v>4.9295774647887329</v>
      </c>
      <c r="F18" s="151">
        <v>83</v>
      </c>
      <c r="G18" s="41">
        <f t="shared" si="4"/>
        <v>58.450704225352112</v>
      </c>
      <c r="H18" s="42" t="s">
        <v>88</v>
      </c>
      <c r="I18" s="42">
        <f t="shared" si="5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133</v>
      </c>
      <c r="P18" s="108">
        <v>140</v>
      </c>
      <c r="Q18" s="108">
        <v>20570648</v>
      </c>
      <c r="R18" s="46">
        <f t="shared" si="6"/>
        <v>5828</v>
      </c>
      <c r="S18" s="47">
        <f t="shared" si="7"/>
        <v>139.87200000000001</v>
      </c>
      <c r="T18" s="47">
        <f t="shared" si="8"/>
        <v>5.8280000000000003</v>
      </c>
      <c r="U18" s="109">
        <v>9.5</v>
      </c>
      <c r="V18" s="109">
        <f t="shared" si="1"/>
        <v>9.5</v>
      </c>
      <c r="W18" s="110" t="s">
        <v>129</v>
      </c>
      <c r="X18" s="112">
        <v>0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192168</v>
      </c>
      <c r="AH18" s="49">
        <f t="shared" si="9"/>
        <v>1081</v>
      </c>
      <c r="AI18" s="50">
        <f t="shared" si="2"/>
        <v>185.48387096774192</v>
      </c>
      <c r="AJ18" s="96">
        <v>0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11329010</v>
      </c>
      <c r="AQ18" s="112">
        <f t="shared" si="3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7</v>
      </c>
      <c r="E19" s="41">
        <f t="shared" si="0"/>
        <v>4.9295774647887329</v>
      </c>
      <c r="F19" s="151">
        <v>83</v>
      </c>
      <c r="G19" s="41">
        <f t="shared" si="4"/>
        <v>58.450704225352112</v>
      </c>
      <c r="H19" s="42" t="s">
        <v>88</v>
      </c>
      <c r="I19" s="42">
        <f t="shared" si="5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135</v>
      </c>
      <c r="P19" s="108">
        <v>143</v>
      </c>
      <c r="Q19" s="108">
        <v>20576535</v>
      </c>
      <c r="R19" s="46">
        <f t="shared" si="6"/>
        <v>5887</v>
      </c>
      <c r="S19" s="47">
        <f t="shared" si="7"/>
        <v>141.28800000000001</v>
      </c>
      <c r="T19" s="47">
        <f t="shared" si="8"/>
        <v>5.8869999999999996</v>
      </c>
      <c r="U19" s="109">
        <v>9.5</v>
      </c>
      <c r="V19" s="109">
        <f t="shared" si="1"/>
        <v>9.5</v>
      </c>
      <c r="W19" s="110" t="s">
        <v>192</v>
      </c>
      <c r="X19" s="112">
        <v>997</v>
      </c>
      <c r="Y19" s="112">
        <v>0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193254</v>
      </c>
      <c r="AH19" s="49">
        <f t="shared" si="9"/>
        <v>1086</v>
      </c>
      <c r="AI19" s="50">
        <f t="shared" si="2"/>
        <v>184.47426533038902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11329010</v>
      </c>
      <c r="AQ19" s="112">
        <f t="shared" si="3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7</v>
      </c>
      <c r="E20" s="41">
        <f t="shared" si="0"/>
        <v>4.9295774647887329</v>
      </c>
      <c r="F20" s="151">
        <v>83</v>
      </c>
      <c r="G20" s="41">
        <f t="shared" si="4"/>
        <v>58.450704225352112</v>
      </c>
      <c r="H20" s="42" t="s">
        <v>88</v>
      </c>
      <c r="I20" s="42">
        <f t="shared" si="5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134</v>
      </c>
      <c r="P20" s="108">
        <v>145</v>
      </c>
      <c r="Q20" s="108">
        <v>20582308</v>
      </c>
      <c r="R20" s="46">
        <f t="shared" si="6"/>
        <v>5773</v>
      </c>
      <c r="S20" s="47">
        <f t="shared" si="7"/>
        <v>138.55199999999999</v>
      </c>
      <c r="T20" s="47">
        <f t="shared" si="8"/>
        <v>5.7729999999999997</v>
      </c>
      <c r="U20" s="109">
        <v>8.6999999999999993</v>
      </c>
      <c r="V20" s="109">
        <f t="shared" si="1"/>
        <v>8.6999999999999993</v>
      </c>
      <c r="W20" s="110" t="s">
        <v>192</v>
      </c>
      <c r="X20" s="112">
        <v>997</v>
      </c>
      <c r="Y20" s="112">
        <v>0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194335</v>
      </c>
      <c r="AH20" s="49">
        <f t="shared" si="9"/>
        <v>1081</v>
      </c>
      <c r="AI20" s="50">
        <f t="shared" si="2"/>
        <v>187.25099601593627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11329010</v>
      </c>
      <c r="AQ20" s="112">
        <f t="shared" si="3"/>
        <v>0</v>
      </c>
      <c r="AR20" s="53">
        <v>1.07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7</v>
      </c>
      <c r="E21" s="41">
        <f t="shared" si="0"/>
        <v>4.9295774647887329</v>
      </c>
      <c r="F21" s="151">
        <v>83</v>
      </c>
      <c r="G21" s="41">
        <f t="shared" si="4"/>
        <v>58.450704225352112</v>
      </c>
      <c r="H21" s="42" t="s">
        <v>88</v>
      </c>
      <c r="I21" s="42">
        <f t="shared" si="5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135</v>
      </c>
      <c r="P21" s="108">
        <v>144</v>
      </c>
      <c r="Q21" s="108">
        <v>20588193</v>
      </c>
      <c r="R21" s="46">
        <f t="shared" si="6"/>
        <v>5885</v>
      </c>
      <c r="S21" s="47">
        <f t="shared" si="7"/>
        <v>141.24</v>
      </c>
      <c r="T21" s="47">
        <f t="shared" si="8"/>
        <v>5.8849999999999998</v>
      </c>
      <c r="U21" s="109">
        <v>8.1999999999999993</v>
      </c>
      <c r="V21" s="109">
        <f t="shared" si="1"/>
        <v>8.1999999999999993</v>
      </c>
      <c r="W21" s="110" t="s">
        <v>192</v>
      </c>
      <c r="X21" s="112">
        <v>1017</v>
      </c>
      <c r="Y21" s="112">
        <v>0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195429</v>
      </c>
      <c r="AH21" s="49">
        <f t="shared" si="9"/>
        <v>1094</v>
      </c>
      <c r="AI21" s="50">
        <f t="shared" si="2"/>
        <v>185.89634664401021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11329010</v>
      </c>
      <c r="AQ21" s="112">
        <f t="shared" si="3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7</v>
      </c>
      <c r="E22" s="41">
        <f t="shared" si="0"/>
        <v>4.9295774647887329</v>
      </c>
      <c r="F22" s="151">
        <v>83</v>
      </c>
      <c r="G22" s="41">
        <f t="shared" si="4"/>
        <v>58.450704225352112</v>
      </c>
      <c r="H22" s="42" t="s">
        <v>88</v>
      </c>
      <c r="I22" s="42">
        <f t="shared" si="5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133</v>
      </c>
      <c r="P22" s="108">
        <v>141</v>
      </c>
      <c r="Q22" s="108">
        <v>20593925</v>
      </c>
      <c r="R22" s="46">
        <f t="shared" si="6"/>
        <v>5732</v>
      </c>
      <c r="S22" s="47">
        <f t="shared" si="7"/>
        <v>137.56800000000001</v>
      </c>
      <c r="T22" s="47">
        <f t="shared" si="8"/>
        <v>5.7320000000000002</v>
      </c>
      <c r="U22" s="109">
        <v>7.7</v>
      </c>
      <c r="V22" s="109">
        <f t="shared" si="1"/>
        <v>7.7</v>
      </c>
      <c r="W22" s="110" t="s">
        <v>192</v>
      </c>
      <c r="X22" s="112">
        <v>1017</v>
      </c>
      <c r="Y22" s="112">
        <v>0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196538</v>
      </c>
      <c r="AH22" s="49">
        <f t="shared" si="9"/>
        <v>1109</v>
      </c>
      <c r="AI22" s="50">
        <f t="shared" si="2"/>
        <v>193.47522679692952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11329010</v>
      </c>
      <c r="AQ22" s="112">
        <f t="shared" si="3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6</v>
      </c>
      <c r="E23" s="41">
        <f t="shared" si="0"/>
        <v>4.2253521126760569</v>
      </c>
      <c r="F23" s="152">
        <v>81</v>
      </c>
      <c r="G23" s="41">
        <f t="shared" si="4"/>
        <v>57.04225352112676</v>
      </c>
      <c r="H23" s="42" t="s">
        <v>88</v>
      </c>
      <c r="I23" s="42">
        <f t="shared" si="5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133</v>
      </c>
      <c r="P23" s="108">
        <v>140</v>
      </c>
      <c r="Q23" s="108">
        <v>20599773</v>
      </c>
      <c r="R23" s="46">
        <f t="shared" si="6"/>
        <v>5848</v>
      </c>
      <c r="S23" s="47">
        <f t="shared" si="7"/>
        <v>140.352</v>
      </c>
      <c r="T23" s="47">
        <f t="shared" si="8"/>
        <v>5.8479999999999999</v>
      </c>
      <c r="U23" s="109">
        <v>7.4</v>
      </c>
      <c r="V23" s="109">
        <f t="shared" si="1"/>
        <v>7.4</v>
      </c>
      <c r="W23" s="110" t="s">
        <v>192</v>
      </c>
      <c r="X23" s="112">
        <v>1017</v>
      </c>
      <c r="Y23" s="112">
        <v>0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197699</v>
      </c>
      <c r="AH23" s="49">
        <f t="shared" si="9"/>
        <v>1161</v>
      </c>
      <c r="AI23" s="50">
        <f t="shared" si="2"/>
        <v>198.52941176470588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11329010</v>
      </c>
      <c r="AQ23" s="112">
        <f t="shared" si="3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4"/>
        <v>57.04225352112676</v>
      </c>
      <c r="H24" s="42" t="s">
        <v>88</v>
      </c>
      <c r="I24" s="42">
        <f t="shared" si="5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134</v>
      </c>
      <c r="P24" s="108">
        <v>142</v>
      </c>
      <c r="Q24" s="108">
        <v>20605905</v>
      </c>
      <c r="R24" s="46">
        <f t="shared" si="6"/>
        <v>6132</v>
      </c>
      <c r="S24" s="47">
        <f t="shared" si="7"/>
        <v>147.16800000000001</v>
      </c>
      <c r="T24" s="47">
        <f t="shared" si="8"/>
        <v>6.1319999999999997</v>
      </c>
      <c r="U24" s="109">
        <v>6.8</v>
      </c>
      <c r="V24" s="109">
        <f t="shared" si="1"/>
        <v>6.8</v>
      </c>
      <c r="W24" s="110" t="s">
        <v>192</v>
      </c>
      <c r="X24" s="112">
        <v>1016</v>
      </c>
      <c r="Y24" s="112">
        <v>0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198956</v>
      </c>
      <c r="AH24" s="49">
        <f>IF(ISBLANK(AG24),"-",AG24-AG23)</f>
        <v>1257</v>
      </c>
      <c r="AI24" s="50">
        <f t="shared" si="2"/>
        <v>204.99021526418787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11329010</v>
      </c>
      <c r="AQ24" s="112">
        <f t="shared" si="3"/>
        <v>0</v>
      </c>
      <c r="AR24" s="53">
        <v>1.1200000000000001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4"/>
        <v>57.04225352112676</v>
      </c>
      <c r="H25" s="42" t="s">
        <v>88</v>
      </c>
      <c r="I25" s="42">
        <f t="shared" si="5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134</v>
      </c>
      <c r="P25" s="108">
        <v>137</v>
      </c>
      <c r="Q25" s="108">
        <v>20612047</v>
      </c>
      <c r="R25" s="46">
        <f t="shared" si="6"/>
        <v>6142</v>
      </c>
      <c r="S25" s="47">
        <f t="shared" si="7"/>
        <v>147.40799999999999</v>
      </c>
      <c r="T25" s="47">
        <f t="shared" si="8"/>
        <v>6.1420000000000003</v>
      </c>
      <c r="U25" s="109">
        <v>6.4</v>
      </c>
      <c r="V25" s="109">
        <f t="shared" si="1"/>
        <v>6.4</v>
      </c>
      <c r="W25" s="110" t="s">
        <v>192</v>
      </c>
      <c r="X25" s="112">
        <v>1027</v>
      </c>
      <c r="Y25" s="112">
        <v>0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200170</v>
      </c>
      <c r="AH25" s="49">
        <f t="shared" si="9"/>
        <v>1214</v>
      </c>
      <c r="AI25" s="50">
        <f t="shared" si="2"/>
        <v>197.65548681211331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11329010</v>
      </c>
      <c r="AQ25" s="112">
        <f t="shared" si="3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4"/>
        <v>57.04225352112676</v>
      </c>
      <c r="H26" s="42" t="s">
        <v>88</v>
      </c>
      <c r="I26" s="42">
        <f t="shared" si="5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135</v>
      </c>
      <c r="P26" s="108">
        <v>139</v>
      </c>
      <c r="Q26" s="108">
        <v>20618088</v>
      </c>
      <c r="R26" s="46">
        <f t="shared" si="6"/>
        <v>6041</v>
      </c>
      <c r="S26" s="47">
        <f t="shared" si="7"/>
        <v>144.98400000000001</v>
      </c>
      <c r="T26" s="47">
        <f t="shared" si="8"/>
        <v>6.0410000000000004</v>
      </c>
      <c r="U26" s="109">
        <v>6</v>
      </c>
      <c r="V26" s="109">
        <f t="shared" si="1"/>
        <v>6</v>
      </c>
      <c r="W26" s="110" t="s">
        <v>192</v>
      </c>
      <c r="X26" s="112">
        <v>1026</v>
      </c>
      <c r="Y26" s="112">
        <v>0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201355</v>
      </c>
      <c r="AH26" s="49">
        <f t="shared" si="9"/>
        <v>1185</v>
      </c>
      <c r="AI26" s="50">
        <f t="shared" si="2"/>
        <v>196.15957622910113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11329010</v>
      </c>
      <c r="AQ26" s="112">
        <f t="shared" si="3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4"/>
        <v>57.04225352112676</v>
      </c>
      <c r="H27" s="42" t="s">
        <v>88</v>
      </c>
      <c r="I27" s="42">
        <f t="shared" si="5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132</v>
      </c>
      <c r="P27" s="108">
        <v>133</v>
      </c>
      <c r="Q27" s="108">
        <v>20623994</v>
      </c>
      <c r="R27" s="46">
        <f t="shared" si="6"/>
        <v>5906</v>
      </c>
      <c r="S27" s="47">
        <f t="shared" si="7"/>
        <v>141.744</v>
      </c>
      <c r="T27" s="47">
        <f t="shared" si="8"/>
        <v>5.9059999999999997</v>
      </c>
      <c r="U27" s="109">
        <v>5.5</v>
      </c>
      <c r="V27" s="109">
        <f t="shared" si="1"/>
        <v>5.5</v>
      </c>
      <c r="W27" s="110" t="s">
        <v>192</v>
      </c>
      <c r="X27" s="112">
        <v>1026</v>
      </c>
      <c r="Y27" s="112">
        <v>0</v>
      </c>
      <c r="Z27" s="112">
        <v>1186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202530</v>
      </c>
      <c r="AH27" s="49">
        <f t="shared" si="9"/>
        <v>1175</v>
      </c>
      <c r="AI27" s="50">
        <f t="shared" si="2"/>
        <v>198.95022011513717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11329010</v>
      </c>
      <c r="AQ27" s="112">
        <f t="shared" si="3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4"/>
        <v>54.929577464788736</v>
      </c>
      <c r="H28" s="42" t="s">
        <v>88</v>
      </c>
      <c r="I28" s="42">
        <f t="shared" si="5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132</v>
      </c>
      <c r="P28" s="108">
        <v>132</v>
      </c>
      <c r="Q28" s="108">
        <v>20629860</v>
      </c>
      <c r="R28" s="46">
        <f t="shared" si="6"/>
        <v>5866</v>
      </c>
      <c r="S28" s="47">
        <f t="shared" si="7"/>
        <v>140.78399999999999</v>
      </c>
      <c r="T28" s="47">
        <f t="shared" si="8"/>
        <v>5.8659999999999997</v>
      </c>
      <c r="U28" s="109">
        <v>5.2</v>
      </c>
      <c r="V28" s="109">
        <f t="shared" si="1"/>
        <v>5.2</v>
      </c>
      <c r="W28" s="110" t="s">
        <v>192</v>
      </c>
      <c r="X28" s="112">
        <v>1025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203709</v>
      </c>
      <c r="AH28" s="49">
        <f t="shared" si="9"/>
        <v>1179</v>
      </c>
      <c r="AI28" s="50">
        <f t="shared" si="2"/>
        <v>200.98874872144563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11329010</v>
      </c>
      <c r="AQ28" s="112">
        <f t="shared" si="3"/>
        <v>0</v>
      </c>
      <c r="AR28" s="53">
        <v>1.19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4"/>
        <v>54.929577464788736</v>
      </c>
      <c r="H29" s="42" t="s">
        <v>88</v>
      </c>
      <c r="I29" s="42">
        <f t="shared" si="5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131</v>
      </c>
      <c r="P29" s="108">
        <v>135</v>
      </c>
      <c r="Q29" s="108">
        <v>20635744</v>
      </c>
      <c r="R29" s="46">
        <f t="shared" si="6"/>
        <v>5884</v>
      </c>
      <c r="S29" s="47">
        <f t="shared" si="7"/>
        <v>141.21600000000001</v>
      </c>
      <c r="T29" s="47">
        <f t="shared" si="8"/>
        <v>5.8840000000000003</v>
      </c>
      <c r="U29" s="109">
        <v>4.8</v>
      </c>
      <c r="V29" s="109">
        <f t="shared" si="1"/>
        <v>4.8</v>
      </c>
      <c r="W29" s="110" t="s">
        <v>192</v>
      </c>
      <c r="X29" s="112">
        <v>1025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204890</v>
      </c>
      <c r="AH29" s="49">
        <f t="shared" si="9"/>
        <v>1181</v>
      </c>
      <c r="AI29" s="50">
        <f t="shared" si="2"/>
        <v>200.71380013596192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11329010</v>
      </c>
      <c r="AQ29" s="112">
        <f t="shared" si="3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5</v>
      </c>
      <c r="E30" s="41">
        <f t="shared" si="0"/>
        <v>3.5211267605633805</v>
      </c>
      <c r="F30" s="154">
        <v>76</v>
      </c>
      <c r="G30" s="41">
        <f t="shared" si="4"/>
        <v>53.521126760563384</v>
      </c>
      <c r="H30" s="42" t="s">
        <v>88</v>
      </c>
      <c r="I30" s="42">
        <f t="shared" si="5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129</v>
      </c>
      <c r="P30" s="108">
        <v>138</v>
      </c>
      <c r="Q30" s="108">
        <v>20641418</v>
      </c>
      <c r="R30" s="46">
        <f t="shared" si="6"/>
        <v>5674</v>
      </c>
      <c r="S30" s="47">
        <f t="shared" si="7"/>
        <v>136.17599999999999</v>
      </c>
      <c r="T30" s="47">
        <f t="shared" si="8"/>
        <v>5.6740000000000004</v>
      </c>
      <c r="U30" s="109">
        <v>4.4000000000000004</v>
      </c>
      <c r="V30" s="109">
        <f t="shared" si="1"/>
        <v>4.4000000000000004</v>
      </c>
      <c r="W30" s="110" t="s">
        <v>192</v>
      </c>
      <c r="X30" s="112">
        <v>1025</v>
      </c>
      <c r="Y30" s="112">
        <v>0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206060</v>
      </c>
      <c r="AH30" s="49">
        <f t="shared" si="9"/>
        <v>1170</v>
      </c>
      <c r="AI30" s="50">
        <f t="shared" si="2"/>
        <v>206.20373634120548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11329010</v>
      </c>
      <c r="AQ30" s="112">
        <f t="shared" si="3"/>
        <v>0</v>
      </c>
      <c r="AR30" s="51"/>
      <c r="AS30" s="52" t="s">
        <v>113</v>
      </c>
      <c r="AV30" s="260" t="s">
        <v>117</v>
      </c>
      <c r="AW30" s="260"/>
      <c r="AY30" s="98"/>
    </row>
    <row r="31" spans="1:51" x14ac:dyDescent="0.25">
      <c r="B31" s="40">
        <v>2.8333333333333299</v>
      </c>
      <c r="C31" s="40">
        <v>0.875000000000004</v>
      </c>
      <c r="D31" s="107">
        <v>5</v>
      </c>
      <c r="E31" s="41">
        <f t="shared" si="0"/>
        <v>3.5211267605633805</v>
      </c>
      <c r="F31" s="151">
        <v>83</v>
      </c>
      <c r="G31" s="41">
        <f t="shared" si="4"/>
        <v>58.450704225352112</v>
      </c>
      <c r="H31" s="42" t="s">
        <v>88</v>
      </c>
      <c r="I31" s="42">
        <f t="shared" si="5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129</v>
      </c>
      <c r="P31" s="108">
        <v>132</v>
      </c>
      <c r="Q31" s="108">
        <v>20646938</v>
      </c>
      <c r="R31" s="46">
        <f t="shared" si="6"/>
        <v>5520</v>
      </c>
      <c r="S31" s="47">
        <f t="shared" si="7"/>
        <v>132.47999999999999</v>
      </c>
      <c r="T31" s="47">
        <f t="shared" si="8"/>
        <v>5.52</v>
      </c>
      <c r="U31" s="109">
        <v>4.0999999999999996</v>
      </c>
      <c r="V31" s="109">
        <f t="shared" si="1"/>
        <v>4.0999999999999996</v>
      </c>
      <c r="W31" s="110" t="s">
        <v>192</v>
      </c>
      <c r="X31" s="112">
        <v>1035</v>
      </c>
      <c r="Y31" s="112">
        <v>0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207224</v>
      </c>
      <c r="AH31" s="49">
        <f t="shared" si="9"/>
        <v>1164</v>
      </c>
      <c r="AI31" s="50">
        <f t="shared" si="2"/>
        <v>210.86956521739131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11329010</v>
      </c>
      <c r="AQ31" s="112">
        <f t="shared" si="3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4"/>
        <v>58.450704225352112</v>
      </c>
      <c r="H32" s="42" t="s">
        <v>88</v>
      </c>
      <c r="I32" s="42">
        <f t="shared" si="5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132</v>
      </c>
      <c r="P32" s="108">
        <v>128</v>
      </c>
      <c r="Q32" s="108">
        <v>20652346</v>
      </c>
      <c r="R32" s="46">
        <f t="shared" si="6"/>
        <v>5408</v>
      </c>
      <c r="S32" s="47">
        <f t="shared" si="7"/>
        <v>129.792</v>
      </c>
      <c r="T32" s="47">
        <f t="shared" si="8"/>
        <v>5.4080000000000004</v>
      </c>
      <c r="U32" s="109">
        <v>3.8</v>
      </c>
      <c r="V32" s="109">
        <f t="shared" si="1"/>
        <v>3.8</v>
      </c>
      <c r="W32" s="110" t="s">
        <v>192</v>
      </c>
      <c r="X32" s="112">
        <v>1024</v>
      </c>
      <c r="Y32" s="112">
        <v>0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208316</v>
      </c>
      <c r="AH32" s="49">
        <f t="shared" si="9"/>
        <v>1092</v>
      </c>
      <c r="AI32" s="50">
        <f t="shared" si="2"/>
        <v>201.92307692307691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11329010</v>
      </c>
      <c r="AQ32" s="112">
        <f t="shared" si="3"/>
        <v>0</v>
      </c>
      <c r="AR32" s="53">
        <v>1.06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2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4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129</v>
      </c>
      <c r="P33" s="108">
        <v>121</v>
      </c>
      <c r="Q33" s="108">
        <v>20657848</v>
      </c>
      <c r="R33" s="46">
        <f t="shared" si="6"/>
        <v>5502</v>
      </c>
      <c r="S33" s="47">
        <f t="shared" si="7"/>
        <v>132.048</v>
      </c>
      <c r="T33" s="47">
        <f t="shared" si="8"/>
        <v>5.5019999999999998</v>
      </c>
      <c r="U33" s="109">
        <v>3.9</v>
      </c>
      <c r="V33" s="109">
        <f t="shared" si="1"/>
        <v>3.9</v>
      </c>
      <c r="W33" s="110" t="s">
        <v>129</v>
      </c>
      <c r="X33" s="112">
        <v>0</v>
      </c>
      <c r="Y33" s="112">
        <v>0</v>
      </c>
      <c r="Z33" s="112">
        <v>1167</v>
      </c>
      <c r="AA33" s="112">
        <v>1185</v>
      </c>
      <c r="AB33" s="112">
        <v>1167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209448</v>
      </c>
      <c r="AH33" s="49">
        <f t="shared" si="9"/>
        <v>1132</v>
      </c>
      <c r="AI33" s="50">
        <f t="shared" si="2"/>
        <v>205.74336604870956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11329094</v>
      </c>
      <c r="AQ33" s="112">
        <f t="shared" si="3"/>
        <v>84</v>
      </c>
      <c r="AR33" s="51"/>
      <c r="AS33" s="52" t="s">
        <v>113</v>
      </c>
      <c r="AY33" s="98"/>
    </row>
    <row r="34" spans="2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4"/>
        <v>58.450704225352112</v>
      </c>
      <c r="H34" s="42" t="s">
        <v>88</v>
      </c>
      <c r="I34" s="42">
        <f t="shared" si="5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138</v>
      </c>
      <c r="P34" s="108">
        <v>110</v>
      </c>
      <c r="Q34" s="108">
        <v>20662564</v>
      </c>
      <c r="R34" s="46">
        <f t="shared" si="6"/>
        <v>4716</v>
      </c>
      <c r="S34" s="47">
        <f t="shared" si="7"/>
        <v>113.184</v>
      </c>
      <c r="T34" s="47">
        <f t="shared" si="8"/>
        <v>4.7160000000000002</v>
      </c>
      <c r="U34" s="109">
        <v>4.7</v>
      </c>
      <c r="V34" s="109">
        <f t="shared" si="1"/>
        <v>4.7</v>
      </c>
      <c r="W34" s="110" t="s">
        <v>129</v>
      </c>
      <c r="X34" s="112">
        <v>0</v>
      </c>
      <c r="Y34" s="112">
        <v>0</v>
      </c>
      <c r="Z34" s="112">
        <v>1146</v>
      </c>
      <c r="AA34" s="112">
        <v>1185</v>
      </c>
      <c r="AB34" s="112">
        <v>1146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210426</v>
      </c>
      <c r="AH34" s="49">
        <f t="shared" si="9"/>
        <v>978</v>
      </c>
      <c r="AI34" s="50">
        <f t="shared" si="2"/>
        <v>207.37913486005087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11329844</v>
      </c>
      <c r="AQ34" s="112">
        <f t="shared" si="3"/>
        <v>750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2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61" t="s">
        <v>120</v>
      </c>
      <c r="M35" s="262"/>
      <c r="N35" s="263"/>
      <c r="O35" s="63"/>
      <c r="P35" s="116"/>
      <c r="Q35" s="116"/>
      <c r="R35" s="64">
        <f>SUM(R11:R34)</f>
        <v>131253</v>
      </c>
      <c r="S35" s="65">
        <f>AVERAGE(S11:S34)</f>
        <v>131.25300000000001</v>
      </c>
      <c r="T35" s="65">
        <f>SUM(T11:T34)</f>
        <v>131.25300000000001</v>
      </c>
      <c r="U35" s="194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26258</v>
      </c>
      <c r="AH35" s="67">
        <f>SUM(AH11:AH34)</f>
        <v>26258</v>
      </c>
      <c r="AI35" s="68">
        <f>$AH$35/$T35</f>
        <v>200.0563796637029</v>
      </c>
      <c r="AJ35" s="89"/>
      <c r="AK35" s="89"/>
      <c r="AL35" s="89"/>
      <c r="AM35" s="89"/>
      <c r="AN35" s="89"/>
      <c r="AO35" s="69"/>
      <c r="AP35" s="70">
        <f>AP34-AP10</f>
        <v>4031</v>
      </c>
      <c r="AQ35" s="71">
        <f>SUM(AQ11:AQ34)</f>
        <v>4031</v>
      </c>
      <c r="AR35" s="72">
        <f>AVERAGE(AR11:AR34)</f>
        <v>1.1116666666666666</v>
      </c>
      <c r="AS35" s="69"/>
      <c r="AV35" s="73" t="s">
        <v>30</v>
      </c>
      <c r="AW35" s="73">
        <v>1</v>
      </c>
      <c r="AY35" s="98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2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2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2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2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2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2:51" x14ac:dyDescent="0.25">
      <c r="B42" s="148" t="s">
        <v>133</v>
      </c>
      <c r="C42" s="121"/>
      <c r="D42" s="122"/>
      <c r="E42" s="121"/>
      <c r="F42" s="121"/>
      <c r="G42" s="121"/>
      <c r="H42" s="121"/>
      <c r="I42" s="121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24"/>
      <c r="V42" s="79"/>
      <c r="W42" s="99"/>
      <c r="X42" s="99"/>
      <c r="Y42" s="99"/>
      <c r="Z42" s="80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2:51" x14ac:dyDescent="0.25">
      <c r="B43" s="146" t="s">
        <v>134</v>
      </c>
      <c r="C43" s="121"/>
      <c r="D43" s="122"/>
      <c r="E43" s="121"/>
      <c r="F43" s="121"/>
      <c r="G43" s="121"/>
      <c r="H43" s="121"/>
      <c r="I43" s="121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4"/>
      <c r="U43" s="124"/>
      <c r="V43" s="79"/>
      <c r="W43" s="99"/>
      <c r="X43" s="99"/>
      <c r="Y43" s="99"/>
      <c r="Z43" s="80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2:51" x14ac:dyDescent="0.25">
      <c r="B44" s="82" t="s">
        <v>191</v>
      </c>
      <c r="C44" s="121"/>
      <c r="D44" s="122"/>
      <c r="E44" s="121"/>
      <c r="F44" s="121"/>
      <c r="G44" s="121"/>
      <c r="H44" s="121"/>
      <c r="I44" s="12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79"/>
      <c r="W44" s="99"/>
      <c r="X44" s="99"/>
      <c r="Y44" s="99"/>
      <c r="Z44" s="80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2:51" x14ac:dyDescent="0.25">
      <c r="B45" s="146" t="s">
        <v>135</v>
      </c>
      <c r="C45" s="128"/>
      <c r="D45" s="129"/>
      <c r="E45" s="128"/>
      <c r="F45" s="128"/>
      <c r="G45" s="128"/>
      <c r="H45" s="128"/>
      <c r="I45" s="128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124"/>
      <c r="V45" s="79"/>
      <c r="W45" s="99"/>
      <c r="X45" s="99"/>
      <c r="Y45" s="99"/>
      <c r="Z45" s="80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2:51" x14ac:dyDescent="0.25">
      <c r="B46" s="144" t="s">
        <v>139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124"/>
      <c r="V46" s="79"/>
      <c r="W46" s="99"/>
      <c r="X46" s="99"/>
      <c r="Y46" s="99"/>
      <c r="Z46" s="80"/>
      <c r="AA46" s="99"/>
      <c r="AB46" s="99"/>
      <c r="AC46" s="99"/>
      <c r="AD46" s="99"/>
      <c r="AE46" s="99"/>
      <c r="AM46" s="100"/>
      <c r="AN46" s="100"/>
      <c r="AO46" s="100"/>
      <c r="AP46" s="100"/>
      <c r="AQ46" s="100"/>
      <c r="AR46" s="100"/>
      <c r="AS46" s="101"/>
      <c r="AV46" s="98"/>
      <c r="AW46" s="95"/>
      <c r="AX46" s="95"/>
      <c r="AY46" s="95"/>
    </row>
    <row r="47" spans="2:51" x14ac:dyDescent="0.25">
      <c r="B47" s="146" t="s">
        <v>140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79"/>
      <c r="W47" s="99"/>
      <c r="X47" s="99"/>
      <c r="Y47" s="99"/>
      <c r="Z47" s="80"/>
      <c r="AA47" s="99"/>
      <c r="AB47" s="99"/>
      <c r="AC47" s="99"/>
      <c r="AD47" s="99"/>
      <c r="AE47" s="99"/>
      <c r="AM47" s="100"/>
      <c r="AN47" s="100"/>
      <c r="AO47" s="100"/>
      <c r="AP47" s="100"/>
      <c r="AQ47" s="100"/>
      <c r="AR47" s="100"/>
      <c r="AS47" s="101"/>
      <c r="AV47" s="98"/>
      <c r="AW47" s="95"/>
      <c r="AX47" s="95"/>
      <c r="AY47" s="95"/>
    </row>
    <row r="48" spans="2:51" x14ac:dyDescent="0.25">
      <c r="B48" s="146" t="s">
        <v>193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79"/>
      <c r="W48" s="99"/>
      <c r="X48" s="99"/>
      <c r="Y48" s="99"/>
      <c r="Z48" s="80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166</v>
      </c>
      <c r="C49" s="144"/>
      <c r="D49" s="200"/>
      <c r="E49" s="144"/>
      <c r="F49" s="144"/>
      <c r="G49" s="106"/>
      <c r="H49" s="106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79"/>
      <c r="W49" s="99"/>
      <c r="X49" s="99"/>
      <c r="Y49" s="99"/>
      <c r="Z49" s="80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142</v>
      </c>
      <c r="C50" s="144"/>
      <c r="D50" s="200"/>
      <c r="E50" s="144"/>
      <c r="F50" s="144"/>
      <c r="G50" s="106"/>
      <c r="H50" s="106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143</v>
      </c>
      <c r="C51" s="144"/>
      <c r="D51" s="200"/>
      <c r="E51" s="144"/>
      <c r="F51" s="144"/>
      <c r="G51" s="106"/>
      <c r="H51" s="106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A52" s="99"/>
      <c r="B52" s="146" t="s">
        <v>144</v>
      </c>
      <c r="C52" s="144"/>
      <c r="D52" s="200"/>
      <c r="E52" s="144"/>
      <c r="F52" s="144"/>
      <c r="G52" s="106"/>
      <c r="H52" s="106"/>
      <c r="I52" s="102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17"/>
      <c r="U52" s="119"/>
      <c r="V52" s="79"/>
      <c r="AS52" s="95"/>
      <c r="AT52" s="95"/>
      <c r="AU52" s="95"/>
      <c r="AV52" s="95"/>
      <c r="AW52" s="95"/>
      <c r="AX52" s="95"/>
      <c r="AY52" s="95"/>
    </row>
    <row r="53" spans="1:51" x14ac:dyDescent="0.25">
      <c r="A53" s="99"/>
      <c r="B53" s="144" t="s">
        <v>145</v>
      </c>
      <c r="C53" s="145"/>
      <c r="D53" s="114"/>
      <c r="E53" s="145"/>
      <c r="F53" s="145"/>
      <c r="G53" s="102"/>
      <c r="H53" s="102"/>
      <c r="I53" s="102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17"/>
      <c r="U53" s="119"/>
      <c r="V53" s="79"/>
      <c r="AS53" s="95"/>
      <c r="AT53" s="95"/>
      <c r="AU53" s="95"/>
      <c r="AV53" s="95"/>
      <c r="AW53" s="95"/>
      <c r="AX53" s="95"/>
      <c r="AY53" s="95"/>
    </row>
    <row r="54" spans="1:51" x14ac:dyDescent="0.25">
      <c r="A54" s="99"/>
      <c r="B54" s="146" t="s">
        <v>146</v>
      </c>
      <c r="C54" s="145"/>
      <c r="D54" s="114"/>
      <c r="E54" s="145"/>
      <c r="F54" s="145"/>
      <c r="G54" s="102"/>
      <c r="H54" s="102"/>
      <c r="I54" s="102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17"/>
      <c r="U54" s="119"/>
      <c r="V54" s="79"/>
      <c r="AS54" s="95"/>
      <c r="AT54" s="95"/>
      <c r="AU54" s="95"/>
      <c r="AV54" s="95"/>
      <c r="AW54" s="95"/>
      <c r="AX54" s="95"/>
      <c r="AY54" s="95"/>
    </row>
    <row r="55" spans="1:51" x14ac:dyDescent="0.25">
      <c r="A55" s="99"/>
      <c r="B55" s="160" t="s">
        <v>147</v>
      </c>
      <c r="C55" s="145"/>
      <c r="D55" s="114"/>
      <c r="E55" s="145"/>
      <c r="F55" s="145"/>
      <c r="G55" s="102"/>
      <c r="H55" s="102"/>
      <c r="I55" s="102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17"/>
      <c r="U55" s="119"/>
      <c r="V55" s="79"/>
      <c r="AS55" s="95"/>
      <c r="AT55" s="95"/>
      <c r="AU55" s="95"/>
      <c r="AV55" s="95"/>
      <c r="AW55" s="95"/>
      <c r="AX55" s="95"/>
      <c r="AY55" s="95"/>
    </row>
    <row r="56" spans="1:51" x14ac:dyDescent="0.25">
      <c r="A56" s="99"/>
      <c r="B56" s="146"/>
      <c r="C56" s="145"/>
      <c r="D56" s="114"/>
      <c r="E56" s="145"/>
      <c r="F56" s="145"/>
      <c r="G56" s="102"/>
      <c r="H56" s="102"/>
      <c r="I56" s="102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17"/>
      <c r="U56" s="119"/>
      <c r="V56" s="79"/>
      <c r="AS56" s="95"/>
      <c r="AT56" s="95"/>
      <c r="AU56" s="95"/>
      <c r="AV56" s="95"/>
      <c r="AW56" s="95"/>
      <c r="AX56" s="95"/>
      <c r="AY56" s="95"/>
    </row>
    <row r="57" spans="1:51" x14ac:dyDescent="0.25">
      <c r="A57" s="99"/>
      <c r="B57" s="146"/>
      <c r="C57" s="145"/>
      <c r="D57" s="114"/>
      <c r="E57" s="145"/>
      <c r="F57" s="145"/>
      <c r="G57" s="102"/>
      <c r="H57" s="102"/>
      <c r="I57" s="102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17"/>
      <c r="U57" s="119"/>
      <c r="V57" s="79"/>
      <c r="AS57" s="95"/>
      <c r="AT57" s="95"/>
      <c r="AU57" s="95"/>
      <c r="AV57" s="95"/>
      <c r="AW57" s="95"/>
      <c r="AX57" s="95"/>
      <c r="AY57" s="95"/>
    </row>
    <row r="58" spans="1:51" x14ac:dyDescent="0.25">
      <c r="A58" s="99"/>
      <c r="B58" s="146"/>
      <c r="C58" s="145"/>
      <c r="D58" s="114"/>
      <c r="E58" s="145"/>
      <c r="F58" s="145"/>
      <c r="G58" s="102"/>
      <c r="H58" s="102"/>
      <c r="I58" s="102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17"/>
      <c r="U58" s="119"/>
      <c r="V58" s="79"/>
      <c r="AS58" s="95"/>
      <c r="AT58" s="95"/>
      <c r="AU58" s="95"/>
      <c r="AV58" s="95"/>
      <c r="AW58" s="95"/>
      <c r="AX58" s="95"/>
      <c r="AY58" s="95"/>
    </row>
    <row r="59" spans="1:51" x14ac:dyDescent="0.25">
      <c r="A59" s="99"/>
      <c r="B59" s="146"/>
      <c r="C59" s="145"/>
      <c r="D59" s="114"/>
      <c r="E59" s="145"/>
      <c r="F59" s="145"/>
      <c r="G59" s="102"/>
      <c r="H59" s="102"/>
      <c r="I59" s="102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17"/>
      <c r="U59" s="119"/>
      <c r="V59" s="79"/>
      <c r="AS59" s="95"/>
      <c r="AT59" s="95"/>
      <c r="AU59" s="95"/>
      <c r="AV59" s="95"/>
      <c r="AW59" s="95"/>
      <c r="AX59" s="95"/>
      <c r="AY59" s="95"/>
    </row>
    <row r="60" spans="1:51" x14ac:dyDescent="0.25">
      <c r="A60" s="99"/>
      <c r="B60" s="146"/>
      <c r="C60" s="145"/>
      <c r="D60" s="114"/>
      <c r="E60" s="145"/>
      <c r="F60" s="145"/>
      <c r="G60" s="102"/>
      <c r="H60" s="102"/>
      <c r="I60" s="102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17"/>
      <c r="U60" s="119"/>
      <c r="V60" s="79"/>
      <c r="AS60" s="95"/>
      <c r="AT60" s="95"/>
      <c r="AU60" s="95"/>
      <c r="AV60" s="95"/>
      <c r="AW60" s="95"/>
      <c r="AX60" s="95"/>
      <c r="AY60" s="95"/>
    </row>
    <row r="61" spans="1:51" x14ac:dyDescent="0.25">
      <c r="A61" s="99"/>
      <c r="B61" s="146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6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17"/>
      <c r="U63" s="11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6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17"/>
      <c r="U65" s="11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A66" s="99"/>
      <c r="B66" s="145"/>
      <c r="C66" s="145"/>
      <c r="D66" s="114"/>
      <c r="E66" s="145"/>
      <c r="F66" s="145"/>
      <c r="G66" s="102"/>
      <c r="H66" s="102"/>
      <c r="I66" s="102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5"/>
      <c r="U66" s="79"/>
      <c r="V66" s="79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12"/>
      <c r="P74" s="97"/>
      <c r="T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97"/>
      <c r="Q75" s="97"/>
      <c r="R75" s="97"/>
      <c r="S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Q77" s="97"/>
      <c r="R77" s="97"/>
      <c r="S77" s="97"/>
      <c r="T77" s="97"/>
      <c r="U77" s="97"/>
      <c r="AS77" s="95"/>
      <c r="AT77" s="95"/>
      <c r="AU77" s="95"/>
      <c r="AV77" s="95"/>
      <c r="AW77" s="95"/>
      <c r="AX77" s="95"/>
      <c r="AY77" s="95"/>
    </row>
    <row r="78" spans="1:51" x14ac:dyDescent="0.25">
      <c r="O78" s="12"/>
      <c r="P78" s="97"/>
      <c r="T78" s="97"/>
      <c r="U78" s="97"/>
      <c r="AS78" s="95"/>
      <c r="AT78" s="95"/>
      <c r="AU78" s="95"/>
      <c r="AV78" s="95"/>
      <c r="AW78" s="95"/>
      <c r="AX78" s="95"/>
      <c r="AY78" s="95"/>
    </row>
    <row r="90" spans="45:51" x14ac:dyDescent="0.25">
      <c r="AS90" s="95"/>
      <c r="AT90" s="95"/>
      <c r="AU90" s="95"/>
      <c r="AV90" s="95"/>
      <c r="AW90" s="95"/>
      <c r="AX90" s="95"/>
      <c r="AY90" s="95"/>
    </row>
  </sheetData>
  <protectedRanges>
    <protectedRange sqref="S52:T66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6:K34 I16:J24 I25:I34 J25 K11:L15 I11:I15" name="Range1_1_2_1_10_2_1_1"/>
    <protectedRange sqref="M11:M15" name="Range1_2_1_2_1_10_1_1_1"/>
    <protectedRange sqref="AS16:AS34" name="Range1_1_1_1"/>
    <protectedRange sqref="H11:H34" name="Range1_1_1_1_1_1_1"/>
    <protectedRange sqref="Z42:Z51" name="Range2_2_1_10_1_1_1_2"/>
    <protectedRange sqref="N52:R66" name="Range2_12_1_6_1_1"/>
    <protectedRange sqref="L52:M66" name="Range2_2_12_1_7_1_1"/>
    <protectedRange sqref="AS11:AS15" name="Range1_4_1_1_1_1"/>
    <protectedRange sqref="J26:J34 J11:J15" name="Range1_1_2_1_10_1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Q10 AP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2:K66" name="Range2_2_12_1_4_1_1_1_1_1_1_1_1_1_1_1_1_1_1_1"/>
    <protectedRange sqref="I52:I66" name="Range2_2_12_1_7_1_1_2_2_1_2"/>
    <protectedRange sqref="F52:H66" name="Range2_2_12_1_3_1_2_1_1_1_1_2_1_1_1_1_1_1_1_1_1_1_1"/>
    <protectedRange sqref="E52:E66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47:U47 F48:G51" name="Range2_12_5_1_1_1_2_2_1_1_1_1_1_1_1_1_1_1_1_2_1_1_1_2_1_1_1_1_1_1_1_1_1_1_1_1_1_1_1_1_2_1_1_1_1_1_1_1_1_1_2_1_1_3_1_1_1_3_1_1_1_1_1_1_1_1_1_1_1_1_1_1_1_1_1_1_1_1_1_1_2_1_1_1_1_1_1_1_1_1_1_1_2_2_1_2_1_1_1_1_1_1_1_1_1_1_1_1_1"/>
    <protectedRange sqref="S42:T46" name="Range2_12_5_1_1_2_1_1_1_2_1_1_1_1_1_1_1_1_1_1_1_1_1"/>
    <protectedRange sqref="N42:R46" name="Range2_12_1_6_1_1_2_1_1_1_2_1_1_1_1_1_1_1_1_1_1_1_1_1"/>
    <protectedRange sqref="L42:M46" name="Range2_2_12_1_7_1_1_3_1_1_1_2_1_1_1_1_1_1_1_1_1_1_1_1_1"/>
    <protectedRange sqref="J42:K46" name="Range2_2_12_1_4_1_1_1_1_1_1_1_1_1_1_1_1_1_1_1_2_1_1_1_2_1_1_1_1_1_1_1_1_1_1_1_1_1"/>
    <protectedRange sqref="I42:I44 I46" name="Range2_2_12_1_7_1_1_2_2_1_2_2_1_1_1_2_1_1_1_1_1_1_1_1_1_1_1_1_1"/>
    <protectedRange sqref="G42:H44 G46:H46" name="Range2_2_12_1_3_1_2_1_1_1_1_2_1_1_1_1_1_1_1_1_1_1_1_2_1_1_1_2_1_1_1_1_1_1_1_1_1_1_1_1_1"/>
    <protectedRange sqref="F42:F44 F46" name="Range2_2_12_1_3_1_2_1_1_1_1_2_1_1_1_1_1_1_1_1_1_1_1_2_2_1_1_2_1_1_1_1_1_1_1_1_1_1_1_1_1"/>
    <protectedRange sqref="E42:E44 E46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AG10" name="Range1_16_3_1_1_1_1_1_3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356" priority="1" operator="containsText" text="N/A">
      <formula>NOT(ISERROR(SEARCH("N/A",X11)))</formula>
    </cfRule>
    <cfRule type="cellIs" dxfId="355" priority="15" operator="equal">
      <formula>0</formula>
    </cfRule>
  </conditionalFormatting>
  <conditionalFormatting sqref="X11:AE34">
    <cfRule type="cellIs" dxfId="354" priority="14" operator="greaterThanOrEqual">
      <formula>1185</formula>
    </cfRule>
  </conditionalFormatting>
  <conditionalFormatting sqref="X11:AE34">
    <cfRule type="cellIs" dxfId="353" priority="13" operator="between">
      <formula>0.1</formula>
      <formula>1184</formula>
    </cfRule>
  </conditionalFormatting>
  <conditionalFormatting sqref="X8 AJ11:AQ34">
    <cfRule type="cellIs" dxfId="352" priority="12" operator="equal">
      <formula>0</formula>
    </cfRule>
  </conditionalFormatting>
  <conditionalFormatting sqref="X8 AJ11:AQ34">
    <cfRule type="cellIs" dxfId="351" priority="11" operator="greaterThan">
      <formula>1179</formula>
    </cfRule>
  </conditionalFormatting>
  <conditionalFormatting sqref="X8 AJ11:AQ34">
    <cfRule type="cellIs" dxfId="350" priority="10" operator="greaterThan">
      <formula>99</formula>
    </cfRule>
  </conditionalFormatting>
  <conditionalFormatting sqref="X8 AJ11:AQ34">
    <cfRule type="cellIs" dxfId="349" priority="9" operator="greaterThan">
      <formula>0.99</formula>
    </cfRule>
  </conditionalFormatting>
  <conditionalFormatting sqref="AB8">
    <cfRule type="cellIs" dxfId="348" priority="8" operator="equal">
      <formula>0</formula>
    </cfRule>
  </conditionalFormatting>
  <conditionalFormatting sqref="AB8">
    <cfRule type="cellIs" dxfId="347" priority="7" operator="greaterThan">
      <formula>1179</formula>
    </cfRule>
  </conditionalFormatting>
  <conditionalFormatting sqref="AB8">
    <cfRule type="cellIs" dxfId="346" priority="6" operator="greaterThan">
      <formula>99</formula>
    </cfRule>
  </conditionalFormatting>
  <conditionalFormatting sqref="AB8">
    <cfRule type="cellIs" dxfId="345" priority="5" operator="greaterThan">
      <formula>0.99</formula>
    </cfRule>
  </conditionalFormatting>
  <conditionalFormatting sqref="AI11:AI34">
    <cfRule type="cellIs" dxfId="344" priority="4" operator="greaterThan">
      <formula>$AI$8</formula>
    </cfRule>
  </conditionalFormatting>
  <conditionalFormatting sqref="AH11:AH34">
    <cfRule type="cellIs" dxfId="343" priority="2" operator="greaterThan">
      <formula>$AH$8</formula>
    </cfRule>
    <cfRule type="cellIs" dxfId="342" priority="3" operator="greaterThan">
      <formula>$AH$8</formula>
    </cfRule>
  </conditionalFormatting>
  <dataValidations count="4"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$AY$10:$AY$39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OCT 1</vt:lpstr>
      <vt:lpstr>OCT 2</vt:lpstr>
      <vt:lpstr>OCT 3</vt:lpstr>
      <vt:lpstr>OCT 4</vt:lpstr>
      <vt:lpstr>OCT 5</vt:lpstr>
      <vt:lpstr>OCT 6</vt:lpstr>
      <vt:lpstr>OCT 7</vt:lpstr>
      <vt:lpstr>OCT 8</vt:lpstr>
      <vt:lpstr>OCT 9</vt:lpstr>
      <vt:lpstr>OCT 10</vt:lpstr>
      <vt:lpstr>OCT 11</vt:lpstr>
      <vt:lpstr>OCT 12</vt:lpstr>
      <vt:lpstr>OCT 13</vt:lpstr>
      <vt:lpstr>OCT 14</vt:lpstr>
      <vt:lpstr>OCT 15</vt:lpstr>
      <vt:lpstr>OCT 16</vt:lpstr>
      <vt:lpstr>OCT 17</vt:lpstr>
      <vt:lpstr>OCT 18</vt:lpstr>
      <vt:lpstr>OCT 19</vt:lpstr>
      <vt:lpstr>OCT 20</vt:lpstr>
      <vt:lpstr>OCT 21</vt:lpstr>
      <vt:lpstr>OCT 22</vt:lpstr>
      <vt:lpstr>OCT 23</vt:lpstr>
      <vt:lpstr>OCT 24</vt:lpstr>
      <vt:lpstr>OCT 25</vt:lpstr>
      <vt:lpstr>OCT 26</vt:lpstr>
      <vt:lpstr>OCT 27</vt:lpstr>
      <vt:lpstr>OCT 28</vt:lpstr>
      <vt:lpstr>OCT 29</vt:lpstr>
      <vt:lpstr>OCT 30</vt:lpstr>
      <vt:lpstr>OCT 31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villamorbooster</dc:creator>
  <cp:lastModifiedBy>Fidel A. Ramos</cp:lastModifiedBy>
  <dcterms:created xsi:type="dcterms:W3CDTF">2014-06-30T06:13:27Z</dcterms:created>
  <dcterms:modified xsi:type="dcterms:W3CDTF">2016-10-31T15:59:41Z</dcterms:modified>
</cp:coreProperties>
</file>