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770" firstSheet="15" activeTab="29"/>
  </bookViews>
  <sheets>
    <sheet name="NOV 1" sheetId="304" r:id="rId1"/>
    <sheet name="NOV 2" sheetId="305" r:id="rId2"/>
    <sheet name="NOV 3" sheetId="306" r:id="rId3"/>
    <sheet name="NOV 4" sheetId="307" r:id="rId4"/>
    <sheet name="NOV 5" sheetId="308" r:id="rId5"/>
    <sheet name="NOV 6" sheetId="309" r:id="rId6"/>
    <sheet name="NOV 7" sheetId="310" r:id="rId7"/>
    <sheet name="NOV 8" sheetId="311" r:id="rId8"/>
    <sheet name="NOV 9" sheetId="312" r:id="rId9"/>
    <sheet name="NOV 10" sheetId="313" r:id="rId10"/>
    <sheet name="NOV 11" sheetId="314" r:id="rId11"/>
    <sheet name="NOV 12" sheetId="315" r:id="rId12"/>
    <sheet name="NOV 13" sheetId="316" r:id="rId13"/>
    <sheet name="NOV 14" sheetId="317" r:id="rId14"/>
    <sheet name="NOV 15" sheetId="318" r:id="rId15"/>
    <sheet name="NOV 16" sheetId="319" r:id="rId16"/>
    <sheet name="NOV 17" sheetId="320" r:id="rId17"/>
    <sheet name="NOV 18" sheetId="321" r:id="rId18"/>
    <sheet name="NOV 19" sheetId="322" r:id="rId19"/>
    <sheet name="NOV 20" sheetId="323" r:id="rId20"/>
    <sheet name="NOV 21" sheetId="324" r:id="rId21"/>
    <sheet name="NOV 22" sheetId="325" r:id="rId22"/>
    <sheet name="NOV 23" sheetId="326" r:id="rId23"/>
    <sheet name="NOV 24" sheetId="327" r:id="rId24"/>
    <sheet name="NOV 25" sheetId="328" r:id="rId25"/>
    <sheet name="NOV 26" sheetId="329" r:id="rId26"/>
    <sheet name="NOV 27" sheetId="330" r:id="rId27"/>
    <sheet name="NOV 28" sheetId="331" r:id="rId28"/>
    <sheet name="NOV 29" sheetId="332" r:id="rId29"/>
    <sheet name="NOV 30" sheetId="333" r:id="rId30"/>
  </sheets>
  <externalReferences>
    <externalReference r:id="rId31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R23" i="333" l="1"/>
  <c r="E33" i="333" l="1"/>
  <c r="E34" i="333"/>
  <c r="E13" i="333" l="1"/>
  <c r="AP10" i="333" l="1"/>
  <c r="AG10" i="333"/>
  <c r="Q10" i="333"/>
  <c r="AR35" i="333"/>
  <c r="AQ34" i="333"/>
  <c r="AH34" i="333"/>
  <c r="R34" i="333"/>
  <c r="T34" i="333" s="1"/>
  <c r="K34" i="333"/>
  <c r="J34" i="333"/>
  <c r="I34" i="333"/>
  <c r="G34" i="333"/>
  <c r="AQ33" i="333"/>
  <c r="AH33" i="333"/>
  <c r="V33" i="333"/>
  <c r="R33" i="333"/>
  <c r="S33" i="333" s="1"/>
  <c r="K33" i="333"/>
  <c r="J33" i="333"/>
  <c r="I33" i="333"/>
  <c r="G33" i="333"/>
  <c r="AW32" i="333"/>
  <c r="AQ32" i="333"/>
  <c r="AH32" i="333"/>
  <c r="V32" i="333"/>
  <c r="R32" i="333"/>
  <c r="S32" i="333" s="1"/>
  <c r="J32" i="333"/>
  <c r="K32" i="333" s="1"/>
  <c r="I32" i="333"/>
  <c r="G32" i="333"/>
  <c r="E32" i="333"/>
  <c r="AQ31" i="333"/>
  <c r="AH31" i="333"/>
  <c r="V31" i="333"/>
  <c r="R31" i="333"/>
  <c r="S31" i="333" s="1"/>
  <c r="J31" i="333"/>
  <c r="K31" i="333" s="1"/>
  <c r="I31" i="333"/>
  <c r="G31" i="333"/>
  <c r="E31" i="333"/>
  <c r="AQ30" i="333"/>
  <c r="AH30" i="333"/>
  <c r="V30" i="333"/>
  <c r="R30" i="333"/>
  <c r="T30" i="333" s="1"/>
  <c r="J30" i="333"/>
  <c r="K30" i="333" s="1"/>
  <c r="I30" i="333"/>
  <c r="G30" i="333"/>
  <c r="E30" i="333"/>
  <c r="AQ29" i="333"/>
  <c r="AH29" i="333"/>
  <c r="V29" i="333"/>
  <c r="R29" i="333"/>
  <c r="T29" i="333" s="1"/>
  <c r="J29" i="333"/>
  <c r="K29" i="333" s="1"/>
  <c r="I29" i="333"/>
  <c r="G29" i="333"/>
  <c r="E29" i="333"/>
  <c r="AQ28" i="333"/>
  <c r="AH28" i="333"/>
  <c r="V28" i="333"/>
  <c r="R28" i="333"/>
  <c r="T28" i="333" s="1"/>
  <c r="J28" i="333"/>
  <c r="K28" i="333" s="1"/>
  <c r="I28" i="333"/>
  <c r="G28" i="333"/>
  <c r="E28" i="333"/>
  <c r="AQ27" i="333"/>
  <c r="AH27" i="333"/>
  <c r="V27" i="333"/>
  <c r="R27" i="333"/>
  <c r="S27" i="333" s="1"/>
  <c r="J27" i="333"/>
  <c r="K27" i="333" s="1"/>
  <c r="I27" i="333"/>
  <c r="G27" i="333"/>
  <c r="E27" i="333"/>
  <c r="AQ26" i="333"/>
  <c r="AH26" i="333"/>
  <c r="V26" i="333"/>
  <c r="R26" i="333"/>
  <c r="S26" i="333" s="1"/>
  <c r="J26" i="333"/>
  <c r="K26" i="333" s="1"/>
  <c r="I26" i="333"/>
  <c r="G26" i="333"/>
  <c r="E26" i="333"/>
  <c r="AQ25" i="333"/>
  <c r="AH25" i="333"/>
  <c r="V25" i="333"/>
  <c r="R25" i="333"/>
  <c r="S25" i="333" s="1"/>
  <c r="J25" i="333"/>
  <c r="K25" i="333" s="1"/>
  <c r="I25" i="333"/>
  <c r="G25" i="333"/>
  <c r="E25" i="333"/>
  <c r="AQ24" i="333"/>
  <c r="AH24" i="333"/>
  <c r="V24" i="333"/>
  <c r="R24" i="333"/>
  <c r="S24" i="333" s="1"/>
  <c r="J24" i="333"/>
  <c r="K24" i="333" s="1"/>
  <c r="I24" i="333"/>
  <c r="G24" i="333"/>
  <c r="E24" i="333"/>
  <c r="AQ23" i="333"/>
  <c r="AH23" i="333"/>
  <c r="V23" i="333"/>
  <c r="S23" i="333"/>
  <c r="J23" i="333"/>
  <c r="K23" i="333" s="1"/>
  <c r="I23" i="333"/>
  <c r="G23" i="333"/>
  <c r="E23" i="333"/>
  <c r="AQ22" i="333"/>
  <c r="AH22" i="333"/>
  <c r="V22" i="333"/>
  <c r="R22" i="333"/>
  <c r="S22" i="333" s="1"/>
  <c r="J22" i="333"/>
  <c r="K22" i="333" s="1"/>
  <c r="I22" i="333"/>
  <c r="G22" i="333"/>
  <c r="E22" i="333"/>
  <c r="AQ21" i="333"/>
  <c r="AH21" i="333"/>
  <c r="V21" i="333"/>
  <c r="R21" i="333"/>
  <c r="T21" i="333" s="1"/>
  <c r="J21" i="333"/>
  <c r="K21" i="333" s="1"/>
  <c r="I21" i="333"/>
  <c r="G21" i="333"/>
  <c r="E21" i="333"/>
  <c r="AQ20" i="333"/>
  <c r="AH20" i="333"/>
  <c r="V20" i="333"/>
  <c r="R20" i="333"/>
  <c r="T20" i="333" s="1"/>
  <c r="J20" i="333"/>
  <c r="K20" i="333" s="1"/>
  <c r="I20" i="333"/>
  <c r="G20" i="333"/>
  <c r="E20" i="333"/>
  <c r="AQ19" i="333"/>
  <c r="AH19" i="333"/>
  <c r="V19" i="333"/>
  <c r="R19" i="333"/>
  <c r="T19" i="333" s="1"/>
  <c r="J19" i="333"/>
  <c r="K19" i="333" s="1"/>
  <c r="I19" i="333"/>
  <c r="G19" i="333"/>
  <c r="E19" i="333"/>
  <c r="AQ18" i="333"/>
  <c r="AH18" i="333"/>
  <c r="V18" i="333"/>
  <c r="R18" i="333"/>
  <c r="S18" i="333" s="1"/>
  <c r="J18" i="333"/>
  <c r="K18" i="333" s="1"/>
  <c r="I18" i="333"/>
  <c r="G18" i="333"/>
  <c r="E18" i="333"/>
  <c r="AQ17" i="333"/>
  <c r="AH17" i="333"/>
  <c r="V17" i="333"/>
  <c r="R17" i="333"/>
  <c r="T17" i="333" s="1"/>
  <c r="J17" i="333"/>
  <c r="K17" i="333" s="1"/>
  <c r="I17" i="333"/>
  <c r="G17" i="333"/>
  <c r="E17" i="333"/>
  <c r="AQ16" i="333"/>
  <c r="AH16" i="333"/>
  <c r="V16" i="333"/>
  <c r="R16" i="333"/>
  <c r="S16" i="333" s="1"/>
  <c r="J16" i="333"/>
  <c r="K16" i="333" s="1"/>
  <c r="I16" i="333"/>
  <c r="G16" i="333"/>
  <c r="E16" i="333"/>
  <c r="AQ15" i="333"/>
  <c r="AH15" i="333"/>
  <c r="V15" i="333"/>
  <c r="R15" i="333"/>
  <c r="S15" i="333" s="1"/>
  <c r="J15" i="333"/>
  <c r="K15" i="333" s="1"/>
  <c r="I15" i="333"/>
  <c r="G15" i="333"/>
  <c r="E15" i="333"/>
  <c r="AQ14" i="333"/>
  <c r="AH14" i="333"/>
  <c r="V14" i="333"/>
  <c r="R14" i="333"/>
  <c r="S14" i="333" s="1"/>
  <c r="J14" i="333"/>
  <c r="K14" i="333" s="1"/>
  <c r="I14" i="333"/>
  <c r="G14" i="333"/>
  <c r="E14" i="333"/>
  <c r="AQ13" i="333"/>
  <c r="AH13" i="333"/>
  <c r="V13" i="333"/>
  <c r="R13" i="333"/>
  <c r="T13" i="333" s="1"/>
  <c r="J13" i="333"/>
  <c r="K13" i="333" s="1"/>
  <c r="I13" i="333"/>
  <c r="G13" i="333"/>
  <c r="AQ12" i="333"/>
  <c r="AH12" i="333"/>
  <c r="V12" i="333"/>
  <c r="R12" i="333"/>
  <c r="T12" i="333" s="1"/>
  <c r="J12" i="333"/>
  <c r="K12" i="333" s="1"/>
  <c r="I12" i="333"/>
  <c r="G12" i="333"/>
  <c r="E12" i="333"/>
  <c r="AH11" i="333"/>
  <c r="V11" i="333"/>
  <c r="J11" i="333"/>
  <c r="K11" i="333" s="1"/>
  <c r="I11" i="333"/>
  <c r="G11" i="333"/>
  <c r="E11" i="333"/>
  <c r="AQ11" i="333"/>
  <c r="AG8" i="333"/>
  <c r="R11" i="333"/>
  <c r="AQ35" i="333" l="1"/>
  <c r="AH35" i="333"/>
  <c r="AI34" i="333"/>
  <c r="AI12" i="333"/>
  <c r="AI13" i="333"/>
  <c r="AI17" i="333"/>
  <c r="AI19" i="333"/>
  <c r="AI20" i="333"/>
  <c r="AI21" i="333"/>
  <c r="AI28" i="333"/>
  <c r="AI29" i="333"/>
  <c r="AI30" i="333"/>
  <c r="S11" i="333"/>
  <c r="R35" i="333"/>
  <c r="T11" i="333"/>
  <c r="S17" i="333"/>
  <c r="S19" i="333"/>
  <c r="S20" i="333"/>
  <c r="T14" i="333"/>
  <c r="AI14" i="333" s="1"/>
  <c r="T15" i="333"/>
  <c r="AI15" i="333" s="1"/>
  <c r="T16" i="333"/>
  <c r="AI16" i="333" s="1"/>
  <c r="T18" i="333"/>
  <c r="AI18" i="333" s="1"/>
  <c r="T22" i="333"/>
  <c r="AI22" i="333" s="1"/>
  <c r="T23" i="333"/>
  <c r="AI23" i="333" s="1"/>
  <c r="T24" i="333"/>
  <c r="AI24" i="333" s="1"/>
  <c r="T25" i="333"/>
  <c r="AI25" i="333" s="1"/>
  <c r="T26" i="333"/>
  <c r="AI26" i="333" s="1"/>
  <c r="T27" i="333"/>
  <c r="AI27" i="333" s="1"/>
  <c r="T31" i="333"/>
  <c r="AI31" i="333" s="1"/>
  <c r="T32" i="333"/>
  <c r="AI32" i="333" s="1"/>
  <c r="S34" i="333"/>
  <c r="T33" i="333"/>
  <c r="AI33" i="333" s="1"/>
  <c r="AP35" i="333"/>
  <c r="S12" i="333"/>
  <c r="S21" i="333"/>
  <c r="S28" i="333"/>
  <c r="S29" i="333"/>
  <c r="S30" i="333"/>
  <c r="AI11" i="333"/>
  <c r="S13" i="333"/>
  <c r="E33" i="332"/>
  <c r="S35" i="333" l="1"/>
  <c r="T35" i="333"/>
  <c r="AI35" i="333" s="1"/>
  <c r="AP10" i="332" l="1"/>
  <c r="AG10" i="332"/>
  <c r="Q10" i="332"/>
  <c r="AR35" i="332"/>
  <c r="AQ34" i="332"/>
  <c r="AH34" i="332"/>
  <c r="R34" i="332"/>
  <c r="T34" i="332" s="1"/>
  <c r="K34" i="332"/>
  <c r="J34" i="332"/>
  <c r="I34" i="332"/>
  <c r="G34" i="332"/>
  <c r="E34" i="332"/>
  <c r="AQ33" i="332"/>
  <c r="AH33" i="332"/>
  <c r="V33" i="332"/>
  <c r="R33" i="332"/>
  <c r="T33" i="332" s="1"/>
  <c r="K33" i="332"/>
  <c r="J33" i="332"/>
  <c r="I33" i="332"/>
  <c r="G33" i="332"/>
  <c r="AW32" i="332"/>
  <c r="AQ32" i="332"/>
  <c r="AH32" i="332"/>
  <c r="V32" i="332"/>
  <c r="R32" i="332"/>
  <c r="S32" i="332" s="1"/>
  <c r="J32" i="332"/>
  <c r="K32" i="332" s="1"/>
  <c r="I32" i="332"/>
  <c r="G32" i="332"/>
  <c r="E32" i="332"/>
  <c r="AQ31" i="332"/>
  <c r="AH31" i="332"/>
  <c r="V31" i="332"/>
  <c r="R31" i="332"/>
  <c r="S31" i="332" s="1"/>
  <c r="J31" i="332"/>
  <c r="K31" i="332" s="1"/>
  <c r="I31" i="332"/>
  <c r="G31" i="332"/>
  <c r="E31" i="332"/>
  <c r="AQ30" i="332"/>
  <c r="AH30" i="332"/>
  <c r="V30" i="332"/>
  <c r="R30" i="332"/>
  <c r="T30" i="332" s="1"/>
  <c r="J30" i="332"/>
  <c r="K30" i="332" s="1"/>
  <c r="I30" i="332"/>
  <c r="G30" i="332"/>
  <c r="E30" i="332"/>
  <c r="AQ29" i="332"/>
  <c r="AH29" i="332"/>
  <c r="V29" i="332"/>
  <c r="R29" i="332"/>
  <c r="T29" i="332" s="1"/>
  <c r="J29" i="332"/>
  <c r="K29" i="332" s="1"/>
  <c r="I29" i="332"/>
  <c r="G29" i="332"/>
  <c r="E29" i="332"/>
  <c r="AQ28" i="332"/>
  <c r="AH28" i="332"/>
  <c r="V28" i="332"/>
  <c r="R28" i="332"/>
  <c r="T28" i="332" s="1"/>
  <c r="J28" i="332"/>
  <c r="K28" i="332" s="1"/>
  <c r="I28" i="332"/>
  <c r="G28" i="332"/>
  <c r="E28" i="332"/>
  <c r="AQ27" i="332"/>
  <c r="AH27" i="332"/>
  <c r="V27" i="332"/>
  <c r="R27" i="332"/>
  <c r="T27" i="332" s="1"/>
  <c r="J27" i="332"/>
  <c r="K27" i="332" s="1"/>
  <c r="I27" i="332"/>
  <c r="G27" i="332"/>
  <c r="E27" i="332"/>
  <c r="AQ26" i="332"/>
  <c r="AH26" i="332"/>
  <c r="V26" i="332"/>
  <c r="R26" i="332"/>
  <c r="T26" i="332" s="1"/>
  <c r="J26" i="332"/>
  <c r="K26" i="332" s="1"/>
  <c r="I26" i="332"/>
  <c r="G26" i="332"/>
  <c r="E26" i="332"/>
  <c r="AQ25" i="332"/>
  <c r="AH25" i="332"/>
  <c r="V25" i="332"/>
  <c r="R25" i="332"/>
  <c r="S25" i="332" s="1"/>
  <c r="J25" i="332"/>
  <c r="K25" i="332" s="1"/>
  <c r="I25" i="332"/>
  <c r="G25" i="332"/>
  <c r="E25" i="332"/>
  <c r="AQ24" i="332"/>
  <c r="AH24" i="332"/>
  <c r="V24" i="332"/>
  <c r="R24" i="332"/>
  <c r="T24" i="332" s="1"/>
  <c r="J24" i="332"/>
  <c r="K24" i="332" s="1"/>
  <c r="I24" i="332"/>
  <c r="G24" i="332"/>
  <c r="E24" i="332"/>
  <c r="AQ23" i="332"/>
  <c r="AH23" i="332"/>
  <c r="V23" i="332"/>
  <c r="R23" i="332"/>
  <c r="S23" i="332" s="1"/>
  <c r="J23" i="332"/>
  <c r="K23" i="332" s="1"/>
  <c r="I23" i="332"/>
  <c r="G23" i="332"/>
  <c r="E23" i="332"/>
  <c r="AQ22" i="332"/>
  <c r="AH22" i="332"/>
  <c r="V22" i="332"/>
  <c r="R22" i="332"/>
  <c r="T22" i="332" s="1"/>
  <c r="J22" i="332"/>
  <c r="K22" i="332" s="1"/>
  <c r="I22" i="332"/>
  <c r="G22" i="332"/>
  <c r="E22" i="332"/>
  <c r="AQ21" i="332"/>
  <c r="AH21" i="332"/>
  <c r="V21" i="332"/>
  <c r="R21" i="332"/>
  <c r="S21" i="332" s="1"/>
  <c r="J21" i="332"/>
  <c r="K21" i="332" s="1"/>
  <c r="I21" i="332"/>
  <c r="G21" i="332"/>
  <c r="E21" i="332"/>
  <c r="AQ20" i="332"/>
  <c r="AH20" i="332"/>
  <c r="V20" i="332"/>
  <c r="R20" i="332"/>
  <c r="S20" i="332" s="1"/>
  <c r="J20" i="332"/>
  <c r="K20" i="332" s="1"/>
  <c r="I20" i="332"/>
  <c r="G20" i="332"/>
  <c r="E20" i="332"/>
  <c r="AQ19" i="332"/>
  <c r="AH19" i="332"/>
  <c r="V19" i="332"/>
  <c r="R19" i="332"/>
  <c r="S19" i="332" s="1"/>
  <c r="J19" i="332"/>
  <c r="K19" i="332" s="1"/>
  <c r="I19" i="332"/>
  <c r="G19" i="332"/>
  <c r="E19" i="332"/>
  <c r="AQ18" i="332"/>
  <c r="AH18" i="332"/>
  <c r="V18" i="332"/>
  <c r="R18" i="332"/>
  <c r="S18" i="332" s="1"/>
  <c r="J18" i="332"/>
  <c r="K18" i="332" s="1"/>
  <c r="I18" i="332"/>
  <c r="G18" i="332"/>
  <c r="E18" i="332"/>
  <c r="AQ17" i="332"/>
  <c r="AH17" i="332"/>
  <c r="V17" i="332"/>
  <c r="R17" i="332"/>
  <c r="S17" i="332" s="1"/>
  <c r="J17" i="332"/>
  <c r="K17" i="332" s="1"/>
  <c r="I17" i="332"/>
  <c r="G17" i="332"/>
  <c r="E17" i="332"/>
  <c r="AQ16" i="332"/>
  <c r="AH16" i="332"/>
  <c r="V16" i="332"/>
  <c r="R16" i="332"/>
  <c r="S16" i="332" s="1"/>
  <c r="J16" i="332"/>
  <c r="K16" i="332" s="1"/>
  <c r="I16" i="332"/>
  <c r="G16" i="332"/>
  <c r="E16" i="332"/>
  <c r="AQ15" i="332"/>
  <c r="AH15" i="332"/>
  <c r="V15" i="332"/>
  <c r="R15" i="332"/>
  <c r="S15" i="332" s="1"/>
  <c r="J15" i="332"/>
  <c r="K15" i="332" s="1"/>
  <c r="I15" i="332"/>
  <c r="G15" i="332"/>
  <c r="E15" i="332"/>
  <c r="AQ14" i="332"/>
  <c r="AH14" i="332"/>
  <c r="V14" i="332"/>
  <c r="R14" i="332"/>
  <c r="S14" i="332" s="1"/>
  <c r="J14" i="332"/>
  <c r="K14" i="332" s="1"/>
  <c r="I14" i="332"/>
  <c r="G14" i="332"/>
  <c r="E14" i="332"/>
  <c r="AQ13" i="332"/>
  <c r="AH13" i="332"/>
  <c r="V13" i="332"/>
  <c r="R13" i="332"/>
  <c r="S13" i="332" s="1"/>
  <c r="J13" i="332"/>
  <c r="K13" i="332" s="1"/>
  <c r="I13" i="332"/>
  <c r="G13" i="332"/>
  <c r="E13" i="332"/>
  <c r="AQ12" i="332"/>
  <c r="AH12" i="332"/>
  <c r="V12" i="332"/>
  <c r="R12" i="332"/>
  <c r="T12" i="332" s="1"/>
  <c r="J12" i="332"/>
  <c r="K12" i="332" s="1"/>
  <c r="I12" i="332"/>
  <c r="G12" i="332"/>
  <c r="E12" i="332"/>
  <c r="AH11" i="332"/>
  <c r="V11" i="332"/>
  <c r="J11" i="332"/>
  <c r="K11" i="332" s="1"/>
  <c r="I11" i="332"/>
  <c r="G11" i="332"/>
  <c r="E11" i="332"/>
  <c r="AQ11" i="332"/>
  <c r="AG8" i="332"/>
  <c r="R11" i="332"/>
  <c r="AQ35" i="332" l="1"/>
  <c r="AH35" i="332"/>
  <c r="AI33" i="332"/>
  <c r="AI34" i="332"/>
  <c r="AI12" i="332"/>
  <c r="AI22" i="332"/>
  <c r="AI24" i="332"/>
  <c r="AI26" i="332"/>
  <c r="AI27" i="332"/>
  <c r="AI28" i="332"/>
  <c r="AI29" i="332"/>
  <c r="AI30" i="332"/>
  <c r="S11" i="332"/>
  <c r="R35" i="332"/>
  <c r="T11" i="332"/>
  <c r="AI11" i="332" s="1"/>
  <c r="S26" i="332"/>
  <c r="S27" i="332"/>
  <c r="S28" i="332"/>
  <c r="S29" i="332"/>
  <c r="S30" i="332"/>
  <c r="T13" i="332"/>
  <c r="AI13" i="332" s="1"/>
  <c r="T14" i="332"/>
  <c r="AI14" i="332" s="1"/>
  <c r="T15" i="332"/>
  <c r="AI15" i="332" s="1"/>
  <c r="T16" i="332"/>
  <c r="AI16" i="332" s="1"/>
  <c r="T17" i="332"/>
  <c r="AI17" i="332" s="1"/>
  <c r="T18" i="332"/>
  <c r="AI18" i="332" s="1"/>
  <c r="T19" i="332"/>
  <c r="AI19" i="332" s="1"/>
  <c r="T20" i="332"/>
  <c r="AI20" i="332" s="1"/>
  <c r="T21" i="332"/>
  <c r="AI21" i="332" s="1"/>
  <c r="T23" i="332"/>
  <c r="AI23" i="332" s="1"/>
  <c r="T25" i="332"/>
  <c r="AI25" i="332" s="1"/>
  <c r="T31" i="332"/>
  <c r="AI31" i="332" s="1"/>
  <c r="T32" i="332"/>
  <c r="AI32" i="332" s="1"/>
  <c r="S33" i="332"/>
  <c r="S34" i="332"/>
  <c r="AP35" i="332"/>
  <c r="S12" i="332"/>
  <c r="S22" i="332"/>
  <c r="S24" i="332"/>
  <c r="T35" i="332" l="1"/>
  <c r="AI35" i="332" s="1"/>
  <c r="S35" i="332"/>
  <c r="AP10" i="331" l="1"/>
  <c r="AG10" i="331"/>
  <c r="Q10" i="331"/>
  <c r="AR35" i="331"/>
  <c r="AQ34" i="331"/>
  <c r="AH34" i="331"/>
  <c r="R34" i="331"/>
  <c r="S34" i="331" s="1"/>
  <c r="K34" i="331"/>
  <c r="J34" i="331"/>
  <c r="I34" i="331"/>
  <c r="G34" i="331"/>
  <c r="E34" i="331"/>
  <c r="AQ33" i="331"/>
  <c r="AH33" i="331"/>
  <c r="V33" i="331"/>
  <c r="R33" i="331"/>
  <c r="S33" i="331" s="1"/>
  <c r="K33" i="331"/>
  <c r="J33" i="331"/>
  <c r="I33" i="331"/>
  <c r="G33" i="331"/>
  <c r="E33" i="331"/>
  <c r="AW32" i="331"/>
  <c r="AQ32" i="331"/>
  <c r="AH32" i="331"/>
  <c r="V32" i="331"/>
  <c r="R32" i="331"/>
  <c r="T32" i="331" s="1"/>
  <c r="J32" i="331"/>
  <c r="K32" i="331" s="1"/>
  <c r="I32" i="331"/>
  <c r="G32" i="331"/>
  <c r="E32" i="331"/>
  <c r="AQ31" i="331"/>
  <c r="AH31" i="331"/>
  <c r="V31" i="331"/>
  <c r="R31" i="331"/>
  <c r="S31" i="331" s="1"/>
  <c r="J31" i="331"/>
  <c r="K31" i="331" s="1"/>
  <c r="I31" i="331"/>
  <c r="G31" i="331"/>
  <c r="E31" i="331"/>
  <c r="AQ30" i="331"/>
  <c r="AH30" i="331"/>
  <c r="V30" i="331"/>
  <c r="R30" i="331"/>
  <c r="T30" i="331" s="1"/>
  <c r="J30" i="331"/>
  <c r="K30" i="331" s="1"/>
  <c r="I30" i="331"/>
  <c r="G30" i="331"/>
  <c r="E30" i="331"/>
  <c r="AQ29" i="331"/>
  <c r="AH29" i="331"/>
  <c r="V29" i="331"/>
  <c r="R29" i="331"/>
  <c r="T29" i="331" s="1"/>
  <c r="J29" i="331"/>
  <c r="K29" i="331" s="1"/>
  <c r="I29" i="331"/>
  <c r="G29" i="331"/>
  <c r="E29" i="331"/>
  <c r="AQ28" i="331"/>
  <c r="AH28" i="331"/>
  <c r="V28" i="331"/>
  <c r="R28" i="331"/>
  <c r="S28" i="331" s="1"/>
  <c r="J28" i="331"/>
  <c r="K28" i="331" s="1"/>
  <c r="I28" i="331"/>
  <c r="G28" i="331"/>
  <c r="E28" i="331"/>
  <c r="AQ27" i="331"/>
  <c r="AH27" i="331"/>
  <c r="V27" i="331"/>
  <c r="R27" i="331"/>
  <c r="S27" i="331" s="1"/>
  <c r="J27" i="331"/>
  <c r="K27" i="331" s="1"/>
  <c r="I27" i="331"/>
  <c r="G27" i="331"/>
  <c r="E27" i="331"/>
  <c r="AQ26" i="331"/>
  <c r="AH26" i="331"/>
  <c r="V26" i="331"/>
  <c r="R26" i="331"/>
  <c r="T26" i="331" s="1"/>
  <c r="J26" i="331"/>
  <c r="K26" i="331" s="1"/>
  <c r="I26" i="331"/>
  <c r="G26" i="331"/>
  <c r="E26" i="331"/>
  <c r="AQ25" i="331"/>
  <c r="AH25" i="331"/>
  <c r="V25" i="331"/>
  <c r="R25" i="331"/>
  <c r="S25" i="331" s="1"/>
  <c r="J25" i="331"/>
  <c r="K25" i="331" s="1"/>
  <c r="I25" i="331"/>
  <c r="G25" i="331"/>
  <c r="E25" i="331"/>
  <c r="AQ24" i="331"/>
  <c r="AH24" i="331"/>
  <c r="V24" i="331"/>
  <c r="R24" i="331"/>
  <c r="T24" i="331" s="1"/>
  <c r="J24" i="331"/>
  <c r="K24" i="331" s="1"/>
  <c r="I24" i="331"/>
  <c r="G24" i="331"/>
  <c r="E24" i="331"/>
  <c r="AQ23" i="331"/>
  <c r="AH23" i="331"/>
  <c r="V23" i="331"/>
  <c r="R23" i="331"/>
  <c r="S23" i="331" s="1"/>
  <c r="J23" i="331"/>
  <c r="K23" i="331" s="1"/>
  <c r="I23" i="331"/>
  <c r="G23" i="331"/>
  <c r="E23" i="331"/>
  <c r="AQ22" i="331"/>
  <c r="AH22" i="331"/>
  <c r="V22" i="331"/>
  <c r="R22" i="331"/>
  <c r="S22" i="331" s="1"/>
  <c r="J22" i="331"/>
  <c r="K22" i="331" s="1"/>
  <c r="I22" i="331"/>
  <c r="G22" i="331"/>
  <c r="E22" i="331"/>
  <c r="AQ21" i="331"/>
  <c r="AH21" i="331"/>
  <c r="V21" i="331"/>
  <c r="R21" i="331"/>
  <c r="T21" i="331" s="1"/>
  <c r="J21" i="331"/>
  <c r="K21" i="331" s="1"/>
  <c r="I21" i="331"/>
  <c r="G21" i="331"/>
  <c r="E21" i="331"/>
  <c r="AQ20" i="331"/>
  <c r="AH20" i="331"/>
  <c r="V20" i="331"/>
  <c r="R20" i="331"/>
  <c r="S20" i="331" s="1"/>
  <c r="J20" i="331"/>
  <c r="K20" i="331" s="1"/>
  <c r="I20" i="331"/>
  <c r="G20" i="331"/>
  <c r="E20" i="331"/>
  <c r="AQ19" i="331"/>
  <c r="AH19" i="331"/>
  <c r="V19" i="331"/>
  <c r="R19" i="331"/>
  <c r="T19" i="331" s="1"/>
  <c r="J19" i="331"/>
  <c r="K19" i="331" s="1"/>
  <c r="I19" i="331"/>
  <c r="G19" i="331"/>
  <c r="E19" i="331"/>
  <c r="AQ18" i="331"/>
  <c r="AH18" i="331"/>
  <c r="V18" i="331"/>
  <c r="R18" i="331"/>
  <c r="S18" i="331" s="1"/>
  <c r="J18" i="331"/>
  <c r="K18" i="331" s="1"/>
  <c r="I18" i="331"/>
  <c r="G18" i="331"/>
  <c r="E18" i="331"/>
  <c r="AQ17" i="331"/>
  <c r="AH17" i="331"/>
  <c r="V17" i="331"/>
  <c r="R17" i="331"/>
  <c r="T17" i="331" s="1"/>
  <c r="J17" i="331"/>
  <c r="K17" i="331" s="1"/>
  <c r="I17" i="331"/>
  <c r="G17" i="331"/>
  <c r="E17" i="331"/>
  <c r="AQ16" i="331"/>
  <c r="AH16" i="331"/>
  <c r="V16" i="331"/>
  <c r="R16" i="331"/>
  <c r="S16" i="331" s="1"/>
  <c r="J16" i="331"/>
  <c r="K16" i="331" s="1"/>
  <c r="I16" i="331"/>
  <c r="G16" i="331"/>
  <c r="E16" i="331"/>
  <c r="AQ15" i="331"/>
  <c r="AH15" i="331"/>
  <c r="V15" i="331"/>
  <c r="R15" i="331"/>
  <c r="T15" i="331" s="1"/>
  <c r="J15" i="331"/>
  <c r="K15" i="331" s="1"/>
  <c r="I15" i="331"/>
  <c r="G15" i="331"/>
  <c r="E15" i="331"/>
  <c r="AQ14" i="331"/>
  <c r="AH14" i="331"/>
  <c r="V14" i="331"/>
  <c r="R14" i="331"/>
  <c r="T14" i="331" s="1"/>
  <c r="J14" i="331"/>
  <c r="K14" i="331" s="1"/>
  <c r="I14" i="331"/>
  <c r="G14" i="331"/>
  <c r="E14" i="331"/>
  <c r="AQ13" i="331"/>
  <c r="AH13" i="331"/>
  <c r="V13" i="331"/>
  <c r="R13" i="331"/>
  <c r="T13" i="331" s="1"/>
  <c r="J13" i="331"/>
  <c r="K13" i="331" s="1"/>
  <c r="I13" i="331"/>
  <c r="G13" i="331"/>
  <c r="E13" i="331"/>
  <c r="AQ12" i="331"/>
  <c r="AH12" i="331"/>
  <c r="V12" i="331"/>
  <c r="R12" i="331"/>
  <c r="T12" i="331" s="1"/>
  <c r="J12" i="331"/>
  <c r="K12" i="331" s="1"/>
  <c r="I12" i="331"/>
  <c r="G12" i="331"/>
  <c r="E12" i="331"/>
  <c r="AH11" i="331"/>
  <c r="V11" i="331"/>
  <c r="J11" i="331"/>
  <c r="K11" i="331" s="1"/>
  <c r="I11" i="331"/>
  <c r="G11" i="331"/>
  <c r="E11" i="331"/>
  <c r="AQ11" i="331"/>
  <c r="AG8" i="331"/>
  <c r="R11" i="331"/>
  <c r="AQ35" i="331" l="1"/>
  <c r="AH35" i="331"/>
  <c r="AI12" i="331"/>
  <c r="AI13" i="331"/>
  <c r="AI14" i="331"/>
  <c r="AI15" i="331"/>
  <c r="AI17" i="331"/>
  <c r="AI19" i="331"/>
  <c r="AI21" i="331"/>
  <c r="AI24" i="331"/>
  <c r="AI26" i="331"/>
  <c r="AI29" i="331"/>
  <c r="AI30" i="331"/>
  <c r="AI32" i="331"/>
  <c r="S11" i="331"/>
  <c r="R35" i="331"/>
  <c r="T11" i="331"/>
  <c r="AI11" i="331" s="1"/>
  <c r="S13" i="331"/>
  <c r="S14" i="331"/>
  <c r="S15" i="331"/>
  <c r="T16" i="331"/>
  <c r="AI16" i="331" s="1"/>
  <c r="T18" i="331"/>
  <c r="AI18" i="331" s="1"/>
  <c r="T20" i="331"/>
  <c r="AI20" i="331" s="1"/>
  <c r="T22" i="331"/>
  <c r="AI22" i="331" s="1"/>
  <c r="T23" i="331"/>
  <c r="AI23" i="331" s="1"/>
  <c r="T25" i="331"/>
  <c r="AI25" i="331" s="1"/>
  <c r="T27" i="331"/>
  <c r="AI27" i="331" s="1"/>
  <c r="T28" i="331"/>
  <c r="AI28" i="331" s="1"/>
  <c r="T31" i="331"/>
  <c r="AI31" i="331" s="1"/>
  <c r="T33" i="331"/>
  <c r="AI33" i="331" s="1"/>
  <c r="T34" i="331"/>
  <c r="AI34" i="331" s="1"/>
  <c r="AP35" i="331"/>
  <c r="S17" i="331"/>
  <c r="S19" i="331"/>
  <c r="S21" i="331"/>
  <c r="S24" i="331"/>
  <c r="S26" i="331"/>
  <c r="S29" i="331"/>
  <c r="S30" i="331"/>
  <c r="S32" i="331"/>
  <c r="S12" i="331"/>
  <c r="S35" i="331" l="1"/>
  <c r="T35" i="331"/>
  <c r="AI35" i="331" s="1"/>
  <c r="AP10" i="330" l="1"/>
  <c r="AP35" i="330" s="1"/>
  <c r="AG10" i="330"/>
  <c r="Q10" i="330"/>
  <c r="AR35" i="330"/>
  <c r="AQ34" i="330"/>
  <c r="AH34" i="330"/>
  <c r="R34" i="330"/>
  <c r="S34" i="330" s="1"/>
  <c r="K34" i="330"/>
  <c r="J34" i="330"/>
  <c r="I34" i="330"/>
  <c r="G34" i="330"/>
  <c r="E34" i="330"/>
  <c r="AQ33" i="330"/>
  <c r="AH33" i="330"/>
  <c r="V33" i="330"/>
  <c r="R33" i="330"/>
  <c r="S33" i="330" s="1"/>
  <c r="K33" i="330"/>
  <c r="J33" i="330"/>
  <c r="I33" i="330"/>
  <c r="G33" i="330"/>
  <c r="E33" i="330"/>
  <c r="AW32" i="330"/>
  <c r="AQ32" i="330"/>
  <c r="AH32" i="330"/>
  <c r="V32" i="330"/>
  <c r="R32" i="330"/>
  <c r="T32" i="330" s="1"/>
  <c r="J32" i="330"/>
  <c r="K32" i="330" s="1"/>
  <c r="I32" i="330"/>
  <c r="G32" i="330"/>
  <c r="E32" i="330"/>
  <c r="AQ31" i="330"/>
  <c r="AH31" i="330"/>
  <c r="V31" i="330"/>
  <c r="R31" i="330"/>
  <c r="T31" i="330" s="1"/>
  <c r="J31" i="330"/>
  <c r="K31" i="330" s="1"/>
  <c r="I31" i="330"/>
  <c r="G31" i="330"/>
  <c r="E31" i="330"/>
  <c r="AQ30" i="330"/>
  <c r="AH30" i="330"/>
  <c r="V30" i="330"/>
  <c r="R30" i="330"/>
  <c r="T30" i="330" s="1"/>
  <c r="J30" i="330"/>
  <c r="K30" i="330" s="1"/>
  <c r="I30" i="330"/>
  <c r="G30" i="330"/>
  <c r="E30" i="330"/>
  <c r="AQ29" i="330"/>
  <c r="AH29" i="330"/>
  <c r="V29" i="330"/>
  <c r="R29" i="330"/>
  <c r="S29" i="330" s="1"/>
  <c r="J29" i="330"/>
  <c r="K29" i="330" s="1"/>
  <c r="I29" i="330"/>
  <c r="G29" i="330"/>
  <c r="E29" i="330"/>
  <c r="AQ28" i="330"/>
  <c r="AH28" i="330"/>
  <c r="V28" i="330"/>
  <c r="R28" i="330"/>
  <c r="S28" i="330" s="1"/>
  <c r="J28" i="330"/>
  <c r="K28" i="330" s="1"/>
  <c r="I28" i="330"/>
  <c r="G28" i="330"/>
  <c r="E28" i="330"/>
  <c r="AQ27" i="330"/>
  <c r="AH27" i="330"/>
  <c r="V27" i="330"/>
  <c r="R27" i="330"/>
  <c r="T27" i="330" s="1"/>
  <c r="J27" i="330"/>
  <c r="K27" i="330" s="1"/>
  <c r="I27" i="330"/>
  <c r="G27" i="330"/>
  <c r="E27" i="330"/>
  <c r="AQ26" i="330"/>
  <c r="AH26" i="330"/>
  <c r="V26" i="330"/>
  <c r="R26" i="330"/>
  <c r="S26" i="330" s="1"/>
  <c r="J26" i="330"/>
  <c r="K26" i="330" s="1"/>
  <c r="I26" i="330"/>
  <c r="G26" i="330"/>
  <c r="E26" i="330"/>
  <c r="AQ25" i="330"/>
  <c r="AH25" i="330"/>
  <c r="V25" i="330"/>
  <c r="R25" i="330"/>
  <c r="T25" i="330" s="1"/>
  <c r="J25" i="330"/>
  <c r="K25" i="330" s="1"/>
  <c r="I25" i="330"/>
  <c r="G25" i="330"/>
  <c r="E25" i="330"/>
  <c r="AQ24" i="330"/>
  <c r="AH24" i="330"/>
  <c r="V24" i="330"/>
  <c r="R24" i="330"/>
  <c r="T24" i="330" s="1"/>
  <c r="J24" i="330"/>
  <c r="K24" i="330" s="1"/>
  <c r="I24" i="330"/>
  <c r="G24" i="330"/>
  <c r="E24" i="330"/>
  <c r="AQ23" i="330"/>
  <c r="AH23" i="330"/>
  <c r="V23" i="330"/>
  <c r="R23" i="330"/>
  <c r="S23" i="330" s="1"/>
  <c r="J23" i="330"/>
  <c r="K23" i="330" s="1"/>
  <c r="I23" i="330"/>
  <c r="G23" i="330"/>
  <c r="E23" i="330"/>
  <c r="AQ22" i="330"/>
  <c r="AH22" i="330"/>
  <c r="V22" i="330"/>
  <c r="R22" i="330"/>
  <c r="T22" i="330" s="1"/>
  <c r="J22" i="330"/>
  <c r="K22" i="330" s="1"/>
  <c r="I22" i="330"/>
  <c r="G22" i="330"/>
  <c r="E22" i="330"/>
  <c r="AQ21" i="330"/>
  <c r="AH21" i="330"/>
  <c r="V21" i="330"/>
  <c r="R21" i="330"/>
  <c r="S21" i="330" s="1"/>
  <c r="J21" i="330"/>
  <c r="K21" i="330" s="1"/>
  <c r="I21" i="330"/>
  <c r="G21" i="330"/>
  <c r="E21" i="330"/>
  <c r="AQ20" i="330"/>
  <c r="AH20" i="330"/>
  <c r="V20" i="330"/>
  <c r="R20" i="330"/>
  <c r="S20" i="330" s="1"/>
  <c r="J20" i="330"/>
  <c r="K20" i="330" s="1"/>
  <c r="I20" i="330"/>
  <c r="G20" i="330"/>
  <c r="E20" i="330"/>
  <c r="AQ19" i="330"/>
  <c r="AH19" i="330"/>
  <c r="V19" i="330"/>
  <c r="R19" i="330"/>
  <c r="S19" i="330" s="1"/>
  <c r="J19" i="330"/>
  <c r="K19" i="330" s="1"/>
  <c r="I19" i="330"/>
  <c r="G19" i="330"/>
  <c r="E19" i="330"/>
  <c r="AQ18" i="330"/>
  <c r="AH18" i="330"/>
  <c r="V18" i="330"/>
  <c r="R18" i="330"/>
  <c r="T18" i="330" s="1"/>
  <c r="J18" i="330"/>
  <c r="K18" i="330" s="1"/>
  <c r="I18" i="330"/>
  <c r="G18" i="330"/>
  <c r="E18" i="330"/>
  <c r="AQ17" i="330"/>
  <c r="AH17" i="330"/>
  <c r="V17" i="330"/>
  <c r="R17" i="330"/>
  <c r="T17" i="330" s="1"/>
  <c r="J17" i="330"/>
  <c r="K17" i="330" s="1"/>
  <c r="I17" i="330"/>
  <c r="G17" i="330"/>
  <c r="E17" i="330"/>
  <c r="AQ16" i="330"/>
  <c r="AH16" i="330"/>
  <c r="V16" i="330"/>
  <c r="R16" i="330"/>
  <c r="S16" i="330" s="1"/>
  <c r="J16" i="330"/>
  <c r="K16" i="330" s="1"/>
  <c r="I16" i="330"/>
  <c r="G16" i="330"/>
  <c r="E16" i="330"/>
  <c r="AQ15" i="330"/>
  <c r="AH15" i="330"/>
  <c r="V15" i="330"/>
  <c r="R15" i="330"/>
  <c r="S15" i="330" s="1"/>
  <c r="J15" i="330"/>
  <c r="K15" i="330" s="1"/>
  <c r="I15" i="330"/>
  <c r="G15" i="330"/>
  <c r="E15" i="330"/>
  <c r="AQ14" i="330"/>
  <c r="AH14" i="330"/>
  <c r="V14" i="330"/>
  <c r="R14" i="330"/>
  <c r="T14" i="330" s="1"/>
  <c r="J14" i="330"/>
  <c r="K14" i="330" s="1"/>
  <c r="I14" i="330"/>
  <c r="G14" i="330"/>
  <c r="E14" i="330"/>
  <c r="AQ13" i="330"/>
  <c r="AH13" i="330"/>
  <c r="V13" i="330"/>
  <c r="R13" i="330"/>
  <c r="S13" i="330" s="1"/>
  <c r="J13" i="330"/>
  <c r="K13" i="330" s="1"/>
  <c r="I13" i="330"/>
  <c r="G13" i="330"/>
  <c r="E13" i="330"/>
  <c r="AQ12" i="330"/>
  <c r="AH12" i="330"/>
  <c r="V12" i="330"/>
  <c r="R12" i="330"/>
  <c r="T12" i="330" s="1"/>
  <c r="J12" i="330"/>
  <c r="K12" i="330" s="1"/>
  <c r="I12" i="330"/>
  <c r="G12" i="330"/>
  <c r="E12" i="330"/>
  <c r="AH11" i="330"/>
  <c r="V11" i="330"/>
  <c r="J11" i="330"/>
  <c r="K11" i="330" s="1"/>
  <c r="I11" i="330"/>
  <c r="G11" i="330"/>
  <c r="E11" i="330"/>
  <c r="AG8" i="330"/>
  <c r="R11" i="330"/>
  <c r="AH35" i="330" l="1"/>
  <c r="AI12" i="330"/>
  <c r="AI14" i="330"/>
  <c r="AI17" i="330"/>
  <c r="AI18" i="330"/>
  <c r="AI22" i="330"/>
  <c r="AI24" i="330"/>
  <c r="AI25" i="330"/>
  <c r="AI27" i="330"/>
  <c r="AI28" i="330"/>
  <c r="AI30" i="330"/>
  <c r="AI31" i="330"/>
  <c r="AI32" i="330"/>
  <c r="T11" i="330"/>
  <c r="AI11" i="330" s="1"/>
  <c r="S11" i="330"/>
  <c r="R35" i="330"/>
  <c r="S12" i="330"/>
  <c r="S14" i="330"/>
  <c r="S17" i="330"/>
  <c r="AQ11" i="330"/>
  <c r="AQ35" i="330" s="1"/>
  <c r="T13" i="330"/>
  <c r="AI13" i="330" s="1"/>
  <c r="T15" i="330"/>
  <c r="AI15" i="330" s="1"/>
  <c r="T16" i="330"/>
  <c r="AI16" i="330" s="1"/>
  <c r="T19" i="330"/>
  <c r="AI19" i="330" s="1"/>
  <c r="T20" i="330"/>
  <c r="AI20" i="330" s="1"/>
  <c r="T21" i="330"/>
  <c r="AI21" i="330" s="1"/>
  <c r="T23" i="330"/>
  <c r="AI23" i="330" s="1"/>
  <c r="T26" i="330"/>
  <c r="AI26" i="330" s="1"/>
  <c r="T28" i="330"/>
  <c r="T29" i="330"/>
  <c r="AI29" i="330" s="1"/>
  <c r="T33" i="330"/>
  <c r="AI33" i="330" s="1"/>
  <c r="T34" i="330"/>
  <c r="AI34" i="330" s="1"/>
  <c r="S18" i="330"/>
  <c r="S22" i="330"/>
  <c r="S24" i="330"/>
  <c r="S25" i="330"/>
  <c r="S27" i="330"/>
  <c r="S30" i="330"/>
  <c r="S31" i="330"/>
  <c r="S32" i="330"/>
  <c r="S35" i="330" l="1"/>
  <c r="T35" i="330"/>
  <c r="AI35" i="330" s="1"/>
  <c r="AP10" i="329" l="1"/>
  <c r="AG10" i="329"/>
  <c r="Q10" i="329"/>
  <c r="AR35" i="329"/>
  <c r="AQ34" i="329"/>
  <c r="AH34" i="329"/>
  <c r="R34" i="329"/>
  <c r="T34" i="329" s="1"/>
  <c r="K34" i="329"/>
  <c r="J34" i="329"/>
  <c r="I34" i="329"/>
  <c r="G34" i="329"/>
  <c r="E34" i="329"/>
  <c r="AQ33" i="329"/>
  <c r="AH33" i="329"/>
  <c r="V33" i="329"/>
  <c r="R33" i="329"/>
  <c r="T33" i="329" s="1"/>
  <c r="K33" i="329"/>
  <c r="J33" i="329"/>
  <c r="I33" i="329"/>
  <c r="G33" i="329"/>
  <c r="E33" i="329"/>
  <c r="AW32" i="329"/>
  <c r="AQ32" i="329"/>
  <c r="AH32" i="329"/>
  <c r="V32" i="329"/>
  <c r="R32" i="329"/>
  <c r="T32" i="329" s="1"/>
  <c r="J32" i="329"/>
  <c r="I32" i="329" s="1"/>
  <c r="G32" i="329"/>
  <c r="E32" i="329"/>
  <c r="AQ31" i="329"/>
  <c r="AH31" i="329"/>
  <c r="V31" i="329"/>
  <c r="R31" i="329"/>
  <c r="T31" i="329" s="1"/>
  <c r="J31" i="329"/>
  <c r="I31" i="329" s="1"/>
  <c r="G31" i="329"/>
  <c r="E31" i="329"/>
  <c r="AQ30" i="329"/>
  <c r="AH30" i="329"/>
  <c r="V30" i="329"/>
  <c r="R30" i="329"/>
  <c r="T30" i="329" s="1"/>
  <c r="J30" i="329"/>
  <c r="I30" i="329" s="1"/>
  <c r="G30" i="329"/>
  <c r="E30" i="329"/>
  <c r="AQ29" i="329"/>
  <c r="AH29" i="329"/>
  <c r="V29" i="329"/>
  <c r="R29" i="329"/>
  <c r="T29" i="329" s="1"/>
  <c r="J29" i="329"/>
  <c r="I29" i="329" s="1"/>
  <c r="G29" i="329"/>
  <c r="E29" i="329"/>
  <c r="AQ28" i="329"/>
  <c r="AH28" i="329"/>
  <c r="V28" i="329"/>
  <c r="R28" i="329"/>
  <c r="T28" i="329" s="1"/>
  <c r="J28" i="329"/>
  <c r="I28" i="329" s="1"/>
  <c r="G28" i="329"/>
  <c r="E28" i="329"/>
  <c r="AQ27" i="329"/>
  <c r="AH27" i="329"/>
  <c r="V27" i="329"/>
  <c r="R27" i="329"/>
  <c r="T27" i="329" s="1"/>
  <c r="J27" i="329"/>
  <c r="I27" i="329" s="1"/>
  <c r="G27" i="329"/>
  <c r="E27" i="329"/>
  <c r="AQ26" i="329"/>
  <c r="AH26" i="329"/>
  <c r="V26" i="329"/>
  <c r="R26" i="329"/>
  <c r="S26" i="329" s="1"/>
  <c r="J26" i="329"/>
  <c r="I26" i="329" s="1"/>
  <c r="G26" i="329"/>
  <c r="E26" i="329"/>
  <c r="AQ25" i="329"/>
  <c r="AH25" i="329"/>
  <c r="V25" i="329"/>
  <c r="R25" i="329"/>
  <c r="S25" i="329" s="1"/>
  <c r="J25" i="329"/>
  <c r="I25" i="329" s="1"/>
  <c r="G25" i="329"/>
  <c r="E25" i="329"/>
  <c r="AQ24" i="329"/>
  <c r="AH24" i="329"/>
  <c r="V24" i="329"/>
  <c r="R24" i="329"/>
  <c r="T24" i="329" s="1"/>
  <c r="J24" i="329"/>
  <c r="I24" i="329" s="1"/>
  <c r="G24" i="329"/>
  <c r="E24" i="329"/>
  <c r="AQ23" i="329"/>
  <c r="AH23" i="329"/>
  <c r="V23" i="329"/>
  <c r="R23" i="329"/>
  <c r="T23" i="329" s="1"/>
  <c r="J23" i="329"/>
  <c r="I23" i="329" s="1"/>
  <c r="G23" i="329"/>
  <c r="E23" i="329"/>
  <c r="AQ22" i="329"/>
  <c r="AH22" i="329"/>
  <c r="V22" i="329"/>
  <c r="R22" i="329"/>
  <c r="S22" i="329" s="1"/>
  <c r="J22" i="329"/>
  <c r="I22" i="329" s="1"/>
  <c r="G22" i="329"/>
  <c r="E22" i="329"/>
  <c r="AQ21" i="329"/>
  <c r="AH21" i="329"/>
  <c r="V21" i="329"/>
  <c r="R21" i="329"/>
  <c r="T21" i="329" s="1"/>
  <c r="J21" i="329"/>
  <c r="I21" i="329" s="1"/>
  <c r="G21" i="329"/>
  <c r="E21" i="329"/>
  <c r="AQ20" i="329"/>
  <c r="AH20" i="329"/>
  <c r="V20" i="329"/>
  <c r="R20" i="329"/>
  <c r="T20" i="329" s="1"/>
  <c r="J20" i="329"/>
  <c r="I20" i="329" s="1"/>
  <c r="G20" i="329"/>
  <c r="E20" i="329"/>
  <c r="AQ19" i="329"/>
  <c r="AH19" i="329"/>
  <c r="V19" i="329"/>
  <c r="R19" i="329"/>
  <c r="S19" i="329" s="1"/>
  <c r="J19" i="329"/>
  <c r="I19" i="329" s="1"/>
  <c r="G19" i="329"/>
  <c r="E19" i="329"/>
  <c r="AQ18" i="329"/>
  <c r="AH18" i="329"/>
  <c r="V18" i="329"/>
  <c r="R18" i="329"/>
  <c r="S18" i="329" s="1"/>
  <c r="J18" i="329"/>
  <c r="I18" i="329" s="1"/>
  <c r="G18" i="329"/>
  <c r="E18" i="329"/>
  <c r="AQ17" i="329"/>
  <c r="AH17" i="329"/>
  <c r="V17" i="329"/>
  <c r="R17" i="329"/>
  <c r="S17" i="329" s="1"/>
  <c r="J17" i="329"/>
  <c r="I17" i="329" s="1"/>
  <c r="G17" i="329"/>
  <c r="E17" i="329"/>
  <c r="AQ16" i="329"/>
  <c r="AH16" i="329"/>
  <c r="V16" i="329"/>
  <c r="R16" i="329"/>
  <c r="T16" i="329" s="1"/>
  <c r="J16" i="329"/>
  <c r="I16" i="329" s="1"/>
  <c r="G16" i="329"/>
  <c r="E16" i="329"/>
  <c r="AQ15" i="329"/>
  <c r="AH15" i="329"/>
  <c r="V15" i="329"/>
  <c r="R15" i="329"/>
  <c r="S15" i="329" s="1"/>
  <c r="J15" i="329"/>
  <c r="I15" i="329" s="1"/>
  <c r="G15" i="329"/>
  <c r="E15" i="329"/>
  <c r="AQ14" i="329"/>
  <c r="AH14" i="329"/>
  <c r="V14" i="329"/>
  <c r="R14" i="329"/>
  <c r="S14" i="329" s="1"/>
  <c r="J14" i="329"/>
  <c r="I14" i="329" s="1"/>
  <c r="G14" i="329"/>
  <c r="E14" i="329"/>
  <c r="AQ13" i="329"/>
  <c r="AH13" i="329"/>
  <c r="V13" i="329"/>
  <c r="R13" i="329"/>
  <c r="T13" i="329" s="1"/>
  <c r="J13" i="329"/>
  <c r="I13" i="329" s="1"/>
  <c r="G13" i="329"/>
  <c r="E13" i="329"/>
  <c r="AQ12" i="329"/>
  <c r="AH12" i="329"/>
  <c r="V12" i="329"/>
  <c r="R12" i="329"/>
  <c r="T12" i="329" s="1"/>
  <c r="J12" i="329"/>
  <c r="I12" i="329" s="1"/>
  <c r="G12" i="329"/>
  <c r="E12" i="329"/>
  <c r="AH11" i="329"/>
  <c r="V11" i="329"/>
  <c r="J11" i="329"/>
  <c r="I11" i="329" s="1"/>
  <c r="G11" i="329"/>
  <c r="E11" i="329"/>
  <c r="AQ11" i="329"/>
  <c r="AG8" i="329"/>
  <c r="R11" i="329"/>
  <c r="AI33" i="329" l="1"/>
  <c r="AI31" i="329"/>
  <c r="AI27" i="329"/>
  <c r="AI23" i="329"/>
  <c r="AQ35" i="329"/>
  <c r="AH35" i="329"/>
  <c r="S33" i="329"/>
  <c r="S34" i="329"/>
  <c r="AI12" i="329"/>
  <c r="AI16" i="329"/>
  <c r="AI20" i="329"/>
  <c r="AI24" i="329"/>
  <c r="AI28" i="329"/>
  <c r="AI32" i="329"/>
  <c r="AI34" i="329"/>
  <c r="AI30" i="329"/>
  <c r="S11" i="329"/>
  <c r="R35" i="329"/>
  <c r="T11" i="329"/>
  <c r="AI11" i="329" s="1"/>
  <c r="AI13" i="329"/>
  <c r="AI21" i="329"/>
  <c r="AI29" i="329"/>
  <c r="T14" i="329"/>
  <c r="AI14" i="329" s="1"/>
  <c r="T15" i="329"/>
  <c r="AI15" i="329" s="1"/>
  <c r="T17" i="329"/>
  <c r="AI17" i="329" s="1"/>
  <c r="T18" i="329"/>
  <c r="AI18" i="329" s="1"/>
  <c r="T19" i="329"/>
  <c r="AI19" i="329" s="1"/>
  <c r="T22" i="329"/>
  <c r="AI22" i="329" s="1"/>
  <c r="T25" i="329"/>
  <c r="AI25" i="329" s="1"/>
  <c r="T26" i="329"/>
  <c r="AI26" i="329" s="1"/>
  <c r="K11" i="329"/>
  <c r="K12" i="329"/>
  <c r="K13" i="329"/>
  <c r="K14" i="329"/>
  <c r="K15" i="329"/>
  <c r="K16" i="329"/>
  <c r="K17" i="329"/>
  <c r="K18" i="329"/>
  <c r="K19" i="329"/>
  <c r="K20" i="329"/>
  <c r="K21" i="329"/>
  <c r="K22" i="329"/>
  <c r="K23" i="329"/>
  <c r="K24" i="329"/>
  <c r="K25" i="329"/>
  <c r="K26" i="329"/>
  <c r="K27" i="329"/>
  <c r="K28" i="329"/>
  <c r="K29" i="329"/>
  <c r="K30" i="329"/>
  <c r="K31" i="329"/>
  <c r="K32" i="329"/>
  <c r="AP35" i="329"/>
  <c r="S12" i="329"/>
  <c r="S13" i="329"/>
  <c r="S16" i="329"/>
  <c r="S20" i="329"/>
  <c r="S21" i="329"/>
  <c r="S23" i="329"/>
  <c r="S24" i="329"/>
  <c r="S27" i="329"/>
  <c r="S28" i="329"/>
  <c r="S29" i="329"/>
  <c r="S30" i="329"/>
  <c r="S31" i="329"/>
  <c r="S32" i="329"/>
  <c r="S35" i="329" l="1"/>
  <c r="T35" i="329"/>
  <c r="AI35" i="329" s="1"/>
  <c r="AP10" i="328" l="1"/>
  <c r="AG10" i="328"/>
  <c r="Q10" i="328"/>
  <c r="AR35" i="328"/>
  <c r="AQ34" i="328"/>
  <c r="AH34" i="328"/>
  <c r="R34" i="328"/>
  <c r="T34" i="328" s="1"/>
  <c r="K34" i="328"/>
  <c r="J34" i="328"/>
  <c r="I34" i="328"/>
  <c r="G34" i="328"/>
  <c r="E34" i="328"/>
  <c r="AQ33" i="328"/>
  <c r="AH33" i="328"/>
  <c r="V33" i="328"/>
  <c r="R33" i="328"/>
  <c r="T33" i="328" s="1"/>
  <c r="K33" i="328"/>
  <c r="J33" i="328"/>
  <c r="I33" i="328"/>
  <c r="G33" i="328"/>
  <c r="E33" i="328"/>
  <c r="AW32" i="328"/>
  <c r="AQ32" i="328"/>
  <c r="AH32" i="328"/>
  <c r="V32" i="328"/>
  <c r="R32" i="328"/>
  <c r="S32" i="328" s="1"/>
  <c r="J32" i="328"/>
  <c r="K32" i="328" s="1"/>
  <c r="I32" i="328"/>
  <c r="G32" i="328"/>
  <c r="E32" i="328"/>
  <c r="AQ31" i="328"/>
  <c r="AH31" i="328"/>
  <c r="V31" i="328"/>
  <c r="R31" i="328"/>
  <c r="S31" i="328" s="1"/>
  <c r="J31" i="328"/>
  <c r="K31" i="328" s="1"/>
  <c r="I31" i="328"/>
  <c r="G31" i="328"/>
  <c r="E31" i="328"/>
  <c r="AQ30" i="328"/>
  <c r="AH30" i="328"/>
  <c r="V30" i="328"/>
  <c r="R30" i="328"/>
  <c r="S30" i="328" s="1"/>
  <c r="J30" i="328"/>
  <c r="K30" i="328" s="1"/>
  <c r="I30" i="328"/>
  <c r="G30" i="328"/>
  <c r="E30" i="328"/>
  <c r="AQ29" i="328"/>
  <c r="AH29" i="328"/>
  <c r="V29" i="328"/>
  <c r="R29" i="328"/>
  <c r="S29" i="328" s="1"/>
  <c r="J29" i="328"/>
  <c r="K29" i="328" s="1"/>
  <c r="I29" i="328"/>
  <c r="G29" i="328"/>
  <c r="E29" i="328"/>
  <c r="AQ28" i="328"/>
  <c r="AH28" i="328"/>
  <c r="V28" i="328"/>
  <c r="R28" i="328"/>
  <c r="T28" i="328" s="1"/>
  <c r="J28" i="328"/>
  <c r="K28" i="328" s="1"/>
  <c r="I28" i="328"/>
  <c r="G28" i="328"/>
  <c r="E28" i="328"/>
  <c r="AQ27" i="328"/>
  <c r="AH27" i="328"/>
  <c r="V27" i="328"/>
  <c r="R27" i="328"/>
  <c r="S27" i="328" s="1"/>
  <c r="J27" i="328"/>
  <c r="K27" i="328" s="1"/>
  <c r="I27" i="328"/>
  <c r="G27" i="328"/>
  <c r="E27" i="328"/>
  <c r="AQ26" i="328"/>
  <c r="AH26" i="328"/>
  <c r="V26" i="328"/>
  <c r="R26" i="328"/>
  <c r="S26" i="328" s="1"/>
  <c r="J26" i="328"/>
  <c r="K26" i="328" s="1"/>
  <c r="I26" i="328"/>
  <c r="G26" i="328"/>
  <c r="E26" i="328"/>
  <c r="AQ25" i="328"/>
  <c r="AH25" i="328"/>
  <c r="V25" i="328"/>
  <c r="R25" i="328"/>
  <c r="S25" i="328" s="1"/>
  <c r="J25" i="328"/>
  <c r="K25" i="328" s="1"/>
  <c r="I25" i="328"/>
  <c r="G25" i="328"/>
  <c r="E25" i="328"/>
  <c r="AQ24" i="328"/>
  <c r="AH24" i="328"/>
  <c r="V24" i="328"/>
  <c r="R24" i="328"/>
  <c r="T24" i="328" s="1"/>
  <c r="J24" i="328"/>
  <c r="K24" i="328" s="1"/>
  <c r="I24" i="328"/>
  <c r="G24" i="328"/>
  <c r="E24" i="328"/>
  <c r="AQ23" i="328"/>
  <c r="AH23" i="328"/>
  <c r="V23" i="328"/>
  <c r="R23" i="328"/>
  <c r="T23" i="328" s="1"/>
  <c r="J23" i="328"/>
  <c r="K23" i="328" s="1"/>
  <c r="I23" i="328"/>
  <c r="G23" i="328"/>
  <c r="E23" i="328"/>
  <c r="AQ22" i="328"/>
  <c r="AH22" i="328"/>
  <c r="V22" i="328"/>
  <c r="R22" i="328"/>
  <c r="T22" i="328" s="1"/>
  <c r="J22" i="328"/>
  <c r="K22" i="328" s="1"/>
  <c r="I22" i="328"/>
  <c r="G22" i="328"/>
  <c r="E22" i="328"/>
  <c r="AQ21" i="328"/>
  <c r="AH21" i="328"/>
  <c r="V21" i="328"/>
  <c r="R21" i="328"/>
  <c r="T21" i="328" s="1"/>
  <c r="J21" i="328"/>
  <c r="K21" i="328" s="1"/>
  <c r="I21" i="328"/>
  <c r="G21" i="328"/>
  <c r="E21" i="328"/>
  <c r="AQ20" i="328"/>
  <c r="AH20" i="328"/>
  <c r="V20" i="328"/>
  <c r="R20" i="328"/>
  <c r="S20" i="328" s="1"/>
  <c r="J20" i="328"/>
  <c r="K20" i="328" s="1"/>
  <c r="I20" i="328"/>
  <c r="G20" i="328"/>
  <c r="E20" i="328"/>
  <c r="AQ19" i="328"/>
  <c r="AH19" i="328"/>
  <c r="V19" i="328"/>
  <c r="R19" i="328"/>
  <c r="T19" i="328" s="1"/>
  <c r="J19" i="328"/>
  <c r="K19" i="328" s="1"/>
  <c r="I19" i="328"/>
  <c r="G19" i="328"/>
  <c r="E19" i="328"/>
  <c r="AQ18" i="328"/>
  <c r="AH18" i="328"/>
  <c r="V18" i="328"/>
  <c r="R18" i="328"/>
  <c r="T18" i="328" s="1"/>
  <c r="J18" i="328"/>
  <c r="K18" i="328" s="1"/>
  <c r="I18" i="328"/>
  <c r="G18" i="328"/>
  <c r="E18" i="328"/>
  <c r="AQ17" i="328"/>
  <c r="AH17" i="328"/>
  <c r="V17" i="328"/>
  <c r="R17" i="328"/>
  <c r="T17" i="328" s="1"/>
  <c r="J17" i="328"/>
  <c r="K17" i="328" s="1"/>
  <c r="I17" i="328"/>
  <c r="G17" i="328"/>
  <c r="E17" i="328"/>
  <c r="AQ16" i="328"/>
  <c r="AH16" i="328"/>
  <c r="V16" i="328"/>
  <c r="R16" i="328"/>
  <c r="T16" i="328" s="1"/>
  <c r="J16" i="328"/>
  <c r="K16" i="328" s="1"/>
  <c r="I16" i="328"/>
  <c r="G16" i="328"/>
  <c r="E16" i="328"/>
  <c r="AQ15" i="328"/>
  <c r="AH15" i="328"/>
  <c r="V15" i="328"/>
  <c r="R15" i="328"/>
  <c r="T15" i="328" s="1"/>
  <c r="J15" i="328"/>
  <c r="K15" i="328" s="1"/>
  <c r="I15" i="328"/>
  <c r="G15" i="328"/>
  <c r="E15" i="328"/>
  <c r="AQ14" i="328"/>
  <c r="AH14" i="328"/>
  <c r="V14" i="328"/>
  <c r="R14" i="328"/>
  <c r="T14" i="328" s="1"/>
  <c r="J14" i="328"/>
  <c r="K14" i="328" s="1"/>
  <c r="I14" i="328"/>
  <c r="G14" i="328"/>
  <c r="E14" i="328"/>
  <c r="AQ13" i="328"/>
  <c r="AH13" i="328"/>
  <c r="V13" i="328"/>
  <c r="R13" i="328"/>
  <c r="T13" i="328" s="1"/>
  <c r="J13" i="328"/>
  <c r="K13" i="328" s="1"/>
  <c r="I13" i="328"/>
  <c r="G13" i="328"/>
  <c r="E13" i="328"/>
  <c r="AQ12" i="328"/>
  <c r="AH12" i="328"/>
  <c r="V12" i="328"/>
  <c r="R12" i="328"/>
  <c r="T12" i="328" s="1"/>
  <c r="J12" i="328"/>
  <c r="K12" i="328" s="1"/>
  <c r="I12" i="328"/>
  <c r="G12" i="328"/>
  <c r="E12" i="328"/>
  <c r="AH11" i="328"/>
  <c r="V11" i="328"/>
  <c r="J11" i="328"/>
  <c r="K11" i="328" s="1"/>
  <c r="I11" i="328"/>
  <c r="G11" i="328"/>
  <c r="E11" i="328"/>
  <c r="AQ11" i="328"/>
  <c r="AG8" i="328"/>
  <c r="R11" i="328"/>
  <c r="AQ35" i="328" l="1"/>
  <c r="AH35" i="328"/>
  <c r="AI33" i="328"/>
  <c r="AI34" i="328"/>
  <c r="AI12" i="328"/>
  <c r="AI13" i="328"/>
  <c r="AI14" i="328"/>
  <c r="AI15" i="328"/>
  <c r="AI16" i="328"/>
  <c r="AI17" i="328"/>
  <c r="AI18" i="328"/>
  <c r="AI19" i="328"/>
  <c r="AI21" i="328"/>
  <c r="AI22" i="328"/>
  <c r="AI23" i="328"/>
  <c r="AI24" i="328"/>
  <c r="AI28" i="328"/>
  <c r="S11" i="328"/>
  <c r="R35" i="328"/>
  <c r="T11" i="328"/>
  <c r="AI11" i="328" s="1"/>
  <c r="S13" i="328"/>
  <c r="S14" i="328"/>
  <c r="S15" i="328"/>
  <c r="S16" i="328"/>
  <c r="S17" i="328"/>
  <c r="S18" i="328"/>
  <c r="S21" i="328"/>
  <c r="T20" i="328"/>
  <c r="AI20" i="328" s="1"/>
  <c r="T25" i="328"/>
  <c r="AI25" i="328" s="1"/>
  <c r="T26" i="328"/>
  <c r="AI26" i="328" s="1"/>
  <c r="T27" i="328"/>
  <c r="AI27" i="328" s="1"/>
  <c r="T29" i="328"/>
  <c r="AI29" i="328" s="1"/>
  <c r="T30" i="328"/>
  <c r="AI30" i="328" s="1"/>
  <c r="T31" i="328"/>
  <c r="AI31" i="328" s="1"/>
  <c r="T32" i="328"/>
  <c r="AI32" i="328" s="1"/>
  <c r="S33" i="328"/>
  <c r="S34" i="328"/>
  <c r="AP35" i="328"/>
  <c r="S12" i="328"/>
  <c r="S19" i="328"/>
  <c r="S22" i="328"/>
  <c r="S23" i="328"/>
  <c r="S24" i="328"/>
  <c r="S28" i="328"/>
  <c r="AQ34" i="327"/>
  <c r="S35" i="328" l="1"/>
  <c r="T35" i="328"/>
  <c r="AI35" i="328" s="1"/>
  <c r="AP10" i="327" l="1"/>
  <c r="AG10" i="327"/>
  <c r="Q10" i="327"/>
  <c r="AR35" i="327"/>
  <c r="AH34" i="327"/>
  <c r="R34" i="327"/>
  <c r="S34" i="327" s="1"/>
  <c r="K34" i="327"/>
  <c r="J34" i="327"/>
  <c r="I34" i="327"/>
  <c r="G34" i="327"/>
  <c r="E34" i="327"/>
  <c r="AQ33" i="327"/>
  <c r="AH33" i="327"/>
  <c r="V33" i="327"/>
  <c r="R33" i="327"/>
  <c r="S33" i="327" s="1"/>
  <c r="K33" i="327"/>
  <c r="J33" i="327"/>
  <c r="I33" i="327"/>
  <c r="G33" i="327"/>
  <c r="E33" i="327"/>
  <c r="AW32" i="327"/>
  <c r="AQ32" i="327"/>
  <c r="AH32" i="327"/>
  <c r="V32" i="327"/>
  <c r="R32" i="327"/>
  <c r="T32" i="327" s="1"/>
  <c r="J32" i="327"/>
  <c r="K32" i="327" s="1"/>
  <c r="I32" i="327"/>
  <c r="G32" i="327"/>
  <c r="E32" i="327"/>
  <c r="AQ31" i="327"/>
  <c r="AH31" i="327"/>
  <c r="V31" i="327"/>
  <c r="R31" i="327"/>
  <c r="T31" i="327" s="1"/>
  <c r="J31" i="327"/>
  <c r="K31" i="327" s="1"/>
  <c r="I31" i="327"/>
  <c r="G31" i="327"/>
  <c r="E31" i="327"/>
  <c r="AQ30" i="327"/>
  <c r="AH30" i="327"/>
  <c r="V30" i="327"/>
  <c r="R30" i="327"/>
  <c r="T30" i="327" s="1"/>
  <c r="J30" i="327"/>
  <c r="K30" i="327" s="1"/>
  <c r="I30" i="327"/>
  <c r="G30" i="327"/>
  <c r="E30" i="327"/>
  <c r="AQ29" i="327"/>
  <c r="AH29" i="327"/>
  <c r="V29" i="327"/>
  <c r="R29" i="327"/>
  <c r="T29" i="327" s="1"/>
  <c r="J29" i="327"/>
  <c r="K29" i="327" s="1"/>
  <c r="I29" i="327"/>
  <c r="G29" i="327"/>
  <c r="E29" i="327"/>
  <c r="AQ28" i="327"/>
  <c r="AH28" i="327"/>
  <c r="V28" i="327"/>
  <c r="R28" i="327"/>
  <c r="T28" i="327" s="1"/>
  <c r="J28" i="327"/>
  <c r="K28" i="327" s="1"/>
  <c r="I28" i="327"/>
  <c r="G28" i="327"/>
  <c r="E28" i="327"/>
  <c r="AQ27" i="327"/>
  <c r="AH27" i="327"/>
  <c r="V27" i="327"/>
  <c r="R27" i="327"/>
  <c r="T27" i="327" s="1"/>
  <c r="J27" i="327"/>
  <c r="K27" i="327" s="1"/>
  <c r="I27" i="327"/>
  <c r="G27" i="327"/>
  <c r="E27" i="327"/>
  <c r="AQ26" i="327"/>
  <c r="AH26" i="327"/>
  <c r="V26" i="327"/>
  <c r="R26" i="327"/>
  <c r="T26" i="327" s="1"/>
  <c r="J26" i="327"/>
  <c r="K26" i="327" s="1"/>
  <c r="I26" i="327"/>
  <c r="G26" i="327"/>
  <c r="E26" i="327"/>
  <c r="AQ25" i="327"/>
  <c r="AH25" i="327"/>
  <c r="V25" i="327"/>
  <c r="R25" i="327"/>
  <c r="S25" i="327" s="1"/>
  <c r="J25" i="327"/>
  <c r="K25" i="327" s="1"/>
  <c r="I25" i="327"/>
  <c r="G25" i="327"/>
  <c r="E25" i="327"/>
  <c r="AQ24" i="327"/>
  <c r="AH24" i="327"/>
  <c r="V24" i="327"/>
  <c r="R24" i="327"/>
  <c r="T24" i="327" s="1"/>
  <c r="J24" i="327"/>
  <c r="K24" i="327" s="1"/>
  <c r="I24" i="327"/>
  <c r="G24" i="327"/>
  <c r="E24" i="327"/>
  <c r="AQ23" i="327"/>
  <c r="AH23" i="327"/>
  <c r="V23" i="327"/>
  <c r="R23" i="327"/>
  <c r="T23" i="327" s="1"/>
  <c r="J23" i="327"/>
  <c r="K23" i="327" s="1"/>
  <c r="I23" i="327"/>
  <c r="G23" i="327"/>
  <c r="E23" i="327"/>
  <c r="AQ22" i="327"/>
  <c r="AH22" i="327"/>
  <c r="V22" i="327"/>
  <c r="R22" i="327"/>
  <c r="S22" i="327" s="1"/>
  <c r="J22" i="327"/>
  <c r="K22" i="327" s="1"/>
  <c r="I22" i="327"/>
  <c r="G22" i="327"/>
  <c r="E22" i="327"/>
  <c r="AQ21" i="327"/>
  <c r="AH21" i="327"/>
  <c r="V21" i="327"/>
  <c r="R21" i="327"/>
  <c r="T21" i="327" s="1"/>
  <c r="J21" i="327"/>
  <c r="K21" i="327" s="1"/>
  <c r="I21" i="327"/>
  <c r="G21" i="327"/>
  <c r="E21" i="327"/>
  <c r="AQ20" i="327"/>
  <c r="AH20" i="327"/>
  <c r="V20" i="327"/>
  <c r="R20" i="327"/>
  <c r="S20" i="327" s="1"/>
  <c r="J20" i="327"/>
  <c r="K20" i="327" s="1"/>
  <c r="I20" i="327"/>
  <c r="G20" i="327"/>
  <c r="E20" i="327"/>
  <c r="AQ19" i="327"/>
  <c r="AH19" i="327"/>
  <c r="V19" i="327"/>
  <c r="R19" i="327"/>
  <c r="S19" i="327" s="1"/>
  <c r="J19" i="327"/>
  <c r="K19" i="327" s="1"/>
  <c r="I19" i="327"/>
  <c r="G19" i="327"/>
  <c r="E19" i="327"/>
  <c r="AQ18" i="327"/>
  <c r="AH18" i="327"/>
  <c r="V18" i="327"/>
  <c r="R18" i="327"/>
  <c r="T18" i="327" s="1"/>
  <c r="J18" i="327"/>
  <c r="K18" i="327" s="1"/>
  <c r="I18" i="327"/>
  <c r="G18" i="327"/>
  <c r="E18" i="327"/>
  <c r="AQ17" i="327"/>
  <c r="AH17" i="327"/>
  <c r="V17" i="327"/>
  <c r="R17" i="327"/>
  <c r="S17" i="327" s="1"/>
  <c r="J17" i="327"/>
  <c r="K17" i="327" s="1"/>
  <c r="I17" i="327"/>
  <c r="G17" i="327"/>
  <c r="E17" i="327"/>
  <c r="AQ16" i="327"/>
  <c r="AH16" i="327"/>
  <c r="V16" i="327"/>
  <c r="R16" i="327"/>
  <c r="S16" i="327" s="1"/>
  <c r="J16" i="327"/>
  <c r="K16" i="327" s="1"/>
  <c r="I16" i="327"/>
  <c r="G16" i="327"/>
  <c r="E16" i="327"/>
  <c r="AQ15" i="327"/>
  <c r="AH15" i="327"/>
  <c r="V15" i="327"/>
  <c r="R15" i="327"/>
  <c r="T15" i="327" s="1"/>
  <c r="J15" i="327"/>
  <c r="K15" i="327" s="1"/>
  <c r="I15" i="327"/>
  <c r="G15" i="327"/>
  <c r="E15" i="327"/>
  <c r="AQ14" i="327"/>
  <c r="AH14" i="327"/>
  <c r="V14" i="327"/>
  <c r="R14" i="327"/>
  <c r="S14" i="327" s="1"/>
  <c r="J14" i="327"/>
  <c r="K14" i="327" s="1"/>
  <c r="I14" i="327"/>
  <c r="G14" i="327"/>
  <c r="E14" i="327"/>
  <c r="AQ13" i="327"/>
  <c r="AH13" i="327"/>
  <c r="V13" i="327"/>
  <c r="R13" i="327"/>
  <c r="T13" i="327" s="1"/>
  <c r="J13" i="327"/>
  <c r="K13" i="327" s="1"/>
  <c r="I13" i="327"/>
  <c r="G13" i="327"/>
  <c r="E13" i="327"/>
  <c r="AQ12" i="327"/>
  <c r="AH12" i="327"/>
  <c r="V12" i="327"/>
  <c r="R12" i="327"/>
  <c r="T12" i="327" s="1"/>
  <c r="J12" i="327"/>
  <c r="K12" i="327" s="1"/>
  <c r="I12" i="327"/>
  <c r="G12" i="327"/>
  <c r="E12" i="327"/>
  <c r="AH11" i="327"/>
  <c r="V11" i="327"/>
  <c r="J11" i="327"/>
  <c r="K11" i="327" s="1"/>
  <c r="I11" i="327"/>
  <c r="G11" i="327"/>
  <c r="E11" i="327"/>
  <c r="AQ11" i="327"/>
  <c r="AG8" i="327"/>
  <c r="R11" i="327"/>
  <c r="AQ35" i="327" l="1"/>
  <c r="AH35" i="327"/>
  <c r="AI12" i="327"/>
  <c r="AI13" i="327"/>
  <c r="AI15" i="327"/>
  <c r="AI18" i="327"/>
  <c r="AI21" i="327"/>
  <c r="AI23" i="327"/>
  <c r="AI24" i="327"/>
  <c r="AI26" i="327"/>
  <c r="AI27" i="327"/>
  <c r="AI28" i="327"/>
  <c r="AI29" i="327"/>
  <c r="AI30" i="327"/>
  <c r="AI31" i="327"/>
  <c r="AI32" i="327"/>
  <c r="R35" i="327"/>
  <c r="T11" i="327"/>
  <c r="S11" i="327"/>
  <c r="S12" i="327"/>
  <c r="T14" i="327"/>
  <c r="AI14" i="327" s="1"/>
  <c r="T16" i="327"/>
  <c r="AI16" i="327" s="1"/>
  <c r="T17" i="327"/>
  <c r="AI17" i="327" s="1"/>
  <c r="T19" i="327"/>
  <c r="AI19" i="327" s="1"/>
  <c r="T20" i="327"/>
  <c r="AI20" i="327" s="1"/>
  <c r="T22" i="327"/>
  <c r="AI22" i="327" s="1"/>
  <c r="T25" i="327"/>
  <c r="AI25" i="327" s="1"/>
  <c r="T33" i="327"/>
  <c r="AI33" i="327" s="1"/>
  <c r="T34" i="327"/>
  <c r="AI34" i="327" s="1"/>
  <c r="AP35" i="327"/>
  <c r="S13" i="327"/>
  <c r="S15" i="327"/>
  <c r="S18" i="327"/>
  <c r="S21" i="327"/>
  <c r="S23" i="327"/>
  <c r="S24" i="327"/>
  <c r="S26" i="327"/>
  <c r="S27" i="327"/>
  <c r="S28" i="327"/>
  <c r="S29" i="327"/>
  <c r="S30" i="327"/>
  <c r="S31" i="327"/>
  <c r="S32" i="327"/>
  <c r="S35" i="327" l="1"/>
  <c r="T35" i="327"/>
  <c r="AI35" i="327" s="1"/>
  <c r="AI11" i="327"/>
  <c r="AP10" i="326" l="1"/>
  <c r="AG10" i="326"/>
  <c r="Q10" i="326"/>
  <c r="AR35" i="326"/>
  <c r="AP35" i="326"/>
  <c r="AQ34" i="326"/>
  <c r="AH34" i="326"/>
  <c r="R34" i="326"/>
  <c r="T34" i="326" s="1"/>
  <c r="J34" i="326"/>
  <c r="K34" i="326" s="1"/>
  <c r="I34" i="326"/>
  <c r="G34" i="326"/>
  <c r="E34" i="326"/>
  <c r="AQ33" i="326"/>
  <c r="AH33" i="326"/>
  <c r="V33" i="326"/>
  <c r="R33" i="326"/>
  <c r="T33" i="326" s="1"/>
  <c r="J33" i="326"/>
  <c r="K33" i="326" s="1"/>
  <c r="I33" i="326"/>
  <c r="G33" i="326"/>
  <c r="E33" i="326"/>
  <c r="AW32" i="326"/>
  <c r="AQ32" i="326"/>
  <c r="AH32" i="326"/>
  <c r="V32" i="326"/>
  <c r="R32" i="326"/>
  <c r="T32" i="326" s="1"/>
  <c r="K32" i="326"/>
  <c r="J32" i="326"/>
  <c r="I32" i="326"/>
  <c r="G32" i="326"/>
  <c r="E32" i="326"/>
  <c r="AQ31" i="326"/>
  <c r="AH31" i="326"/>
  <c r="V31" i="326"/>
  <c r="R31" i="326"/>
  <c r="T31" i="326" s="1"/>
  <c r="K31" i="326"/>
  <c r="J31" i="326"/>
  <c r="I31" i="326"/>
  <c r="G31" i="326"/>
  <c r="E31" i="326"/>
  <c r="AQ30" i="326"/>
  <c r="AH30" i="326"/>
  <c r="V30" i="326"/>
  <c r="R30" i="326"/>
  <c r="T30" i="326" s="1"/>
  <c r="K30" i="326"/>
  <c r="J30" i="326"/>
  <c r="I30" i="326"/>
  <c r="G30" i="326"/>
  <c r="E30" i="326"/>
  <c r="AQ29" i="326"/>
  <c r="AH29" i="326"/>
  <c r="V29" i="326"/>
  <c r="R29" i="326"/>
  <c r="T29" i="326" s="1"/>
  <c r="K29" i="326"/>
  <c r="J29" i="326"/>
  <c r="I29" i="326"/>
  <c r="G29" i="326"/>
  <c r="E29" i="326"/>
  <c r="AQ28" i="326"/>
  <c r="AH28" i="326"/>
  <c r="V28" i="326"/>
  <c r="R28" i="326"/>
  <c r="T28" i="326" s="1"/>
  <c r="K28" i="326"/>
  <c r="J28" i="326"/>
  <c r="I28" i="326"/>
  <c r="G28" i="326"/>
  <c r="E28" i="326"/>
  <c r="AQ27" i="326"/>
  <c r="AH27" i="326"/>
  <c r="V27" i="326"/>
  <c r="R27" i="326"/>
  <c r="T27" i="326" s="1"/>
  <c r="K27" i="326"/>
  <c r="J27" i="326"/>
  <c r="I27" i="326"/>
  <c r="G27" i="326"/>
  <c r="E27" i="326"/>
  <c r="AQ26" i="326"/>
  <c r="AH26" i="326"/>
  <c r="V26" i="326"/>
  <c r="R26" i="326"/>
  <c r="T26" i="326" s="1"/>
  <c r="K26" i="326"/>
  <c r="J26" i="326"/>
  <c r="I26" i="326"/>
  <c r="G26" i="326"/>
  <c r="E26" i="326"/>
  <c r="AQ25" i="326"/>
  <c r="AH25" i="326"/>
  <c r="V25" i="326"/>
  <c r="R25" i="326"/>
  <c r="T25" i="326" s="1"/>
  <c r="K25" i="326"/>
  <c r="J25" i="326"/>
  <c r="I25" i="326"/>
  <c r="G25" i="326"/>
  <c r="E25" i="326"/>
  <c r="AQ24" i="326"/>
  <c r="AH24" i="326"/>
  <c r="V24" i="326"/>
  <c r="R24" i="326"/>
  <c r="T24" i="326" s="1"/>
  <c r="K24" i="326"/>
  <c r="J24" i="326"/>
  <c r="I24" i="326"/>
  <c r="G24" i="326"/>
  <c r="E24" i="326"/>
  <c r="AQ23" i="326"/>
  <c r="AH23" i="326"/>
  <c r="V23" i="326"/>
  <c r="R23" i="326"/>
  <c r="T23" i="326" s="1"/>
  <c r="K23" i="326"/>
  <c r="J23" i="326"/>
  <c r="I23" i="326"/>
  <c r="G23" i="326"/>
  <c r="E23" i="326"/>
  <c r="AQ22" i="326"/>
  <c r="AH22" i="326"/>
  <c r="V22" i="326"/>
  <c r="R22" i="326"/>
  <c r="T22" i="326" s="1"/>
  <c r="K22" i="326"/>
  <c r="J22" i="326"/>
  <c r="I22" i="326"/>
  <c r="G22" i="326"/>
  <c r="E22" i="326"/>
  <c r="AQ21" i="326"/>
  <c r="AH21" i="326"/>
  <c r="V21" i="326"/>
  <c r="R21" i="326"/>
  <c r="T21" i="326" s="1"/>
  <c r="K21" i="326"/>
  <c r="J21" i="326"/>
  <c r="I21" i="326"/>
  <c r="G21" i="326"/>
  <c r="E21" i="326"/>
  <c r="AQ20" i="326"/>
  <c r="AH20" i="326"/>
  <c r="V20" i="326"/>
  <c r="R20" i="326"/>
  <c r="T20" i="326" s="1"/>
  <c r="K20" i="326"/>
  <c r="J20" i="326"/>
  <c r="I20" i="326"/>
  <c r="G20" i="326"/>
  <c r="E20" i="326"/>
  <c r="AQ19" i="326"/>
  <c r="AH19" i="326"/>
  <c r="V19" i="326"/>
  <c r="R19" i="326"/>
  <c r="T19" i="326" s="1"/>
  <c r="K19" i="326"/>
  <c r="J19" i="326"/>
  <c r="I19" i="326"/>
  <c r="G19" i="326"/>
  <c r="E19" i="326"/>
  <c r="AQ18" i="326"/>
  <c r="AH18" i="326"/>
  <c r="V18" i="326"/>
  <c r="R18" i="326"/>
  <c r="T18" i="326" s="1"/>
  <c r="K18" i="326"/>
  <c r="J18" i="326"/>
  <c r="I18" i="326"/>
  <c r="G18" i="326"/>
  <c r="E18" i="326"/>
  <c r="AQ17" i="326"/>
  <c r="AH17" i="326"/>
  <c r="V17" i="326"/>
  <c r="R17" i="326"/>
  <c r="T17" i="326" s="1"/>
  <c r="K17" i="326"/>
  <c r="J17" i="326"/>
  <c r="I17" i="326"/>
  <c r="G17" i="326"/>
  <c r="E17" i="326"/>
  <c r="AQ16" i="326"/>
  <c r="AH16" i="326"/>
  <c r="V16" i="326"/>
  <c r="R16" i="326"/>
  <c r="T16" i="326" s="1"/>
  <c r="K16" i="326"/>
  <c r="J16" i="326"/>
  <c r="I16" i="326"/>
  <c r="G16" i="326"/>
  <c r="E16" i="326"/>
  <c r="AQ15" i="326"/>
  <c r="AH15" i="326"/>
  <c r="V15" i="326"/>
  <c r="R15" i="326"/>
  <c r="T15" i="326" s="1"/>
  <c r="K15" i="326"/>
  <c r="J15" i="326"/>
  <c r="I15" i="326"/>
  <c r="G15" i="326"/>
  <c r="E15" i="326"/>
  <c r="AQ14" i="326"/>
  <c r="AH14" i="326"/>
  <c r="V14" i="326"/>
  <c r="R14" i="326"/>
  <c r="T14" i="326" s="1"/>
  <c r="K14" i="326"/>
  <c r="J14" i="326"/>
  <c r="I14" i="326"/>
  <c r="G14" i="326"/>
  <c r="E14" i="326"/>
  <c r="AQ13" i="326"/>
  <c r="AH13" i="326"/>
  <c r="V13" i="326"/>
  <c r="R13" i="326"/>
  <c r="T13" i="326" s="1"/>
  <c r="K13" i="326"/>
  <c r="J13" i="326"/>
  <c r="I13" i="326"/>
  <c r="G13" i="326"/>
  <c r="E13" i="326"/>
  <c r="AQ12" i="326"/>
  <c r="AH12" i="326"/>
  <c r="V12" i="326"/>
  <c r="R12" i="326"/>
  <c r="T12" i="326" s="1"/>
  <c r="K12" i="326"/>
  <c r="J12" i="326"/>
  <c r="I12" i="326"/>
  <c r="G12" i="326"/>
  <c r="E12" i="326"/>
  <c r="V11" i="326"/>
  <c r="K11" i="326"/>
  <c r="J11" i="326"/>
  <c r="I11" i="326"/>
  <c r="G11" i="326"/>
  <c r="E11" i="326"/>
  <c r="AQ11" i="326"/>
  <c r="AH11" i="326"/>
  <c r="R11" i="326"/>
  <c r="AI31" i="326" l="1"/>
  <c r="AI30" i="326"/>
  <c r="AI26" i="326"/>
  <c r="AI27" i="326"/>
  <c r="AI23" i="326"/>
  <c r="AI22" i="326"/>
  <c r="AI19" i="326"/>
  <c r="AI18" i="326"/>
  <c r="AI15" i="326"/>
  <c r="AI14" i="326"/>
  <c r="AQ35" i="326"/>
  <c r="AI12" i="326"/>
  <c r="AI16" i="326"/>
  <c r="AI20" i="326"/>
  <c r="AI24" i="326"/>
  <c r="AI28" i="326"/>
  <c r="AI32" i="326"/>
  <c r="AI13" i="326"/>
  <c r="AI17" i="326"/>
  <c r="AI21" i="326"/>
  <c r="AI25" i="326"/>
  <c r="AI29" i="326"/>
  <c r="S12" i="326"/>
  <c r="S13" i="326"/>
  <c r="S14" i="326"/>
  <c r="S15" i="326"/>
  <c r="S16" i="326"/>
  <c r="S17" i="326"/>
  <c r="S18" i="326"/>
  <c r="S19" i="326"/>
  <c r="S20" i="326"/>
  <c r="S21" i="326"/>
  <c r="S22" i="326"/>
  <c r="S23" i="326"/>
  <c r="S24" i="326"/>
  <c r="S25" i="326"/>
  <c r="S26" i="326"/>
  <c r="S27" i="326"/>
  <c r="S28" i="326"/>
  <c r="S29" i="326"/>
  <c r="S30" i="326"/>
  <c r="S31" i="326"/>
  <c r="S32" i="326"/>
  <c r="T11" i="326"/>
  <c r="T35" i="326" s="1"/>
  <c r="S11" i="326"/>
  <c r="R35" i="326"/>
  <c r="AI33" i="326"/>
  <c r="AI34" i="326"/>
  <c r="AH35" i="326"/>
  <c r="AG8" i="326"/>
  <c r="S33" i="326"/>
  <c r="S34" i="326"/>
  <c r="AI35" i="326" l="1"/>
  <c r="AI11" i="326"/>
  <c r="S35" i="326"/>
  <c r="AP10" i="325" l="1"/>
  <c r="AG10" i="325"/>
  <c r="AG8" i="325" s="1"/>
  <c r="Q10" i="325"/>
  <c r="R11" i="325" s="1"/>
  <c r="AR35" i="325"/>
  <c r="AQ34" i="325"/>
  <c r="AH34" i="325"/>
  <c r="V34" i="325"/>
  <c r="R34" i="325"/>
  <c r="T34" i="325" s="1"/>
  <c r="J34" i="325"/>
  <c r="I34" i="325" s="1"/>
  <c r="G34" i="325"/>
  <c r="E34" i="325"/>
  <c r="AQ33" i="325"/>
  <c r="AH33" i="325"/>
  <c r="V33" i="325"/>
  <c r="R33" i="325"/>
  <c r="S33" i="325" s="1"/>
  <c r="J33" i="325"/>
  <c r="I33" i="325" s="1"/>
  <c r="G33" i="325"/>
  <c r="E33" i="325"/>
  <c r="AW32" i="325"/>
  <c r="AQ32" i="325"/>
  <c r="AH32" i="325"/>
  <c r="V32" i="325"/>
  <c r="R32" i="325"/>
  <c r="J32" i="325"/>
  <c r="K32" i="325" s="1"/>
  <c r="I32" i="325"/>
  <c r="G32" i="325"/>
  <c r="E32" i="325"/>
  <c r="AQ31" i="325"/>
  <c r="AH31" i="325"/>
  <c r="V31" i="325"/>
  <c r="R31" i="325"/>
  <c r="T31" i="325" s="1"/>
  <c r="J31" i="325"/>
  <c r="K31" i="325" s="1"/>
  <c r="I31" i="325"/>
  <c r="G31" i="325"/>
  <c r="E31" i="325"/>
  <c r="AQ30" i="325"/>
  <c r="AH30" i="325"/>
  <c r="V30" i="325"/>
  <c r="R30" i="325"/>
  <c r="S30" i="325" s="1"/>
  <c r="J30" i="325"/>
  <c r="K30" i="325" s="1"/>
  <c r="I30" i="325"/>
  <c r="G30" i="325"/>
  <c r="E30" i="325"/>
  <c r="AQ29" i="325"/>
  <c r="AH29" i="325"/>
  <c r="V29" i="325"/>
  <c r="R29" i="325"/>
  <c r="S29" i="325" s="1"/>
  <c r="J29" i="325"/>
  <c r="K29" i="325" s="1"/>
  <c r="I29" i="325"/>
  <c r="G29" i="325"/>
  <c r="E29" i="325"/>
  <c r="AQ28" i="325"/>
  <c r="AH28" i="325"/>
  <c r="V28" i="325"/>
  <c r="R28" i="325"/>
  <c r="S28" i="325" s="1"/>
  <c r="J28" i="325"/>
  <c r="K28" i="325" s="1"/>
  <c r="I28" i="325"/>
  <c r="G28" i="325"/>
  <c r="E28" i="325"/>
  <c r="AQ27" i="325"/>
  <c r="AH27" i="325"/>
  <c r="V27" i="325"/>
  <c r="R27" i="325"/>
  <c r="S27" i="325" s="1"/>
  <c r="J27" i="325"/>
  <c r="K27" i="325" s="1"/>
  <c r="I27" i="325"/>
  <c r="G27" i="325"/>
  <c r="E27" i="325"/>
  <c r="AQ26" i="325"/>
  <c r="AH26" i="325"/>
  <c r="V26" i="325"/>
  <c r="R26" i="325"/>
  <c r="T26" i="325" s="1"/>
  <c r="J26" i="325"/>
  <c r="K26" i="325" s="1"/>
  <c r="I26" i="325"/>
  <c r="G26" i="325"/>
  <c r="E26" i="325"/>
  <c r="AQ25" i="325"/>
  <c r="AH25" i="325"/>
  <c r="V25" i="325"/>
  <c r="R25" i="325"/>
  <c r="S25" i="325" s="1"/>
  <c r="J25" i="325"/>
  <c r="K25" i="325" s="1"/>
  <c r="I25" i="325"/>
  <c r="G25" i="325"/>
  <c r="E25" i="325"/>
  <c r="AQ24" i="325"/>
  <c r="AH24" i="325"/>
  <c r="V24" i="325"/>
  <c r="R24" i="325"/>
  <c r="S24" i="325" s="1"/>
  <c r="J24" i="325"/>
  <c r="K24" i="325" s="1"/>
  <c r="I24" i="325"/>
  <c r="G24" i="325"/>
  <c r="E24" i="325"/>
  <c r="AQ23" i="325"/>
  <c r="AH23" i="325"/>
  <c r="V23" i="325"/>
  <c r="R23" i="325"/>
  <c r="S23" i="325" s="1"/>
  <c r="J23" i="325"/>
  <c r="K23" i="325" s="1"/>
  <c r="I23" i="325"/>
  <c r="G23" i="325"/>
  <c r="E23" i="325"/>
  <c r="AQ22" i="325"/>
  <c r="AH22" i="325"/>
  <c r="V22" i="325"/>
  <c r="R22" i="325"/>
  <c r="T22" i="325" s="1"/>
  <c r="J22" i="325"/>
  <c r="K22" i="325" s="1"/>
  <c r="I22" i="325"/>
  <c r="G22" i="325"/>
  <c r="E22" i="325"/>
  <c r="AQ21" i="325"/>
  <c r="AH21" i="325"/>
  <c r="V21" i="325"/>
  <c r="R21" i="325"/>
  <c r="S21" i="325" s="1"/>
  <c r="J21" i="325"/>
  <c r="K21" i="325" s="1"/>
  <c r="I21" i="325"/>
  <c r="G21" i="325"/>
  <c r="E21" i="325"/>
  <c r="AQ20" i="325"/>
  <c r="AH20" i="325"/>
  <c r="V20" i="325"/>
  <c r="R20" i="325"/>
  <c r="J20" i="325"/>
  <c r="K20" i="325" s="1"/>
  <c r="I20" i="325"/>
  <c r="G20" i="325"/>
  <c r="E20" i="325"/>
  <c r="AQ19" i="325"/>
  <c r="AH19" i="325"/>
  <c r="V19" i="325"/>
  <c r="R19" i="325"/>
  <c r="S19" i="325" s="1"/>
  <c r="J19" i="325"/>
  <c r="K19" i="325" s="1"/>
  <c r="I19" i="325"/>
  <c r="G19" i="325"/>
  <c r="E19" i="325"/>
  <c r="AQ18" i="325"/>
  <c r="AH18" i="325"/>
  <c r="V18" i="325"/>
  <c r="R18" i="325"/>
  <c r="S18" i="325" s="1"/>
  <c r="J18" i="325"/>
  <c r="K18" i="325" s="1"/>
  <c r="I18" i="325"/>
  <c r="G18" i="325"/>
  <c r="E18" i="325"/>
  <c r="AQ17" i="325"/>
  <c r="AH17" i="325"/>
  <c r="V17" i="325"/>
  <c r="T17" i="325"/>
  <c r="AI17" i="325" s="1"/>
  <c r="R17" i="325"/>
  <c r="S17" i="325" s="1"/>
  <c r="J17" i="325"/>
  <c r="K17" i="325" s="1"/>
  <c r="I17" i="325"/>
  <c r="G17" i="325"/>
  <c r="E17" i="325"/>
  <c r="AQ16" i="325"/>
  <c r="AH16" i="325"/>
  <c r="V16" i="325"/>
  <c r="R16" i="325"/>
  <c r="J16" i="325"/>
  <c r="K16" i="325" s="1"/>
  <c r="I16" i="325"/>
  <c r="G16" i="325"/>
  <c r="E16" i="325"/>
  <c r="AQ15" i="325"/>
  <c r="AH15" i="325"/>
  <c r="V15" i="325"/>
  <c r="R15" i="325"/>
  <c r="S15" i="325" s="1"/>
  <c r="J15" i="325"/>
  <c r="K15" i="325" s="1"/>
  <c r="I15" i="325"/>
  <c r="G15" i="325"/>
  <c r="E15" i="325"/>
  <c r="AQ14" i="325"/>
  <c r="AH14" i="325"/>
  <c r="V14" i="325"/>
  <c r="R14" i="325"/>
  <c r="T14" i="325" s="1"/>
  <c r="J14" i="325"/>
  <c r="K14" i="325" s="1"/>
  <c r="I14" i="325"/>
  <c r="G14" i="325"/>
  <c r="E14" i="325"/>
  <c r="AQ13" i="325"/>
  <c r="AH13" i="325"/>
  <c r="V13" i="325"/>
  <c r="R13" i="325"/>
  <c r="S13" i="325" s="1"/>
  <c r="J13" i="325"/>
  <c r="K13" i="325" s="1"/>
  <c r="I13" i="325"/>
  <c r="G13" i="325"/>
  <c r="E13" i="325"/>
  <c r="AQ12" i="325"/>
  <c r="AH12" i="325"/>
  <c r="V12" i="325"/>
  <c r="R12" i="325"/>
  <c r="T12" i="325" s="1"/>
  <c r="J12" i="325"/>
  <c r="K12" i="325" s="1"/>
  <c r="I12" i="325"/>
  <c r="G12" i="325"/>
  <c r="E12" i="325"/>
  <c r="V11" i="325"/>
  <c r="J11" i="325"/>
  <c r="K11" i="325" s="1"/>
  <c r="I11" i="325"/>
  <c r="G11" i="325"/>
  <c r="E11" i="325"/>
  <c r="AP35" i="325"/>
  <c r="S32" i="325" l="1"/>
  <c r="T32" i="325"/>
  <c r="AI32" i="325" s="1"/>
  <c r="S31" i="325"/>
  <c r="T29" i="325"/>
  <c r="AI29" i="325" s="1"/>
  <c r="T28" i="325"/>
  <c r="AI28" i="325" s="1"/>
  <c r="T25" i="325"/>
  <c r="AI25" i="325" s="1"/>
  <c r="T24" i="325"/>
  <c r="AI24" i="325" s="1"/>
  <c r="AI22" i="325"/>
  <c r="T21" i="325"/>
  <c r="AI21" i="325" s="1"/>
  <c r="S20" i="325"/>
  <c r="T20" i="325"/>
  <c r="AI20" i="325" s="1"/>
  <c r="AI14" i="325"/>
  <c r="T16" i="325"/>
  <c r="AI16" i="325" s="1"/>
  <c r="S16" i="325"/>
  <c r="T13" i="325"/>
  <c r="AI13" i="325" s="1"/>
  <c r="S12" i="325"/>
  <c r="AI12" i="325"/>
  <c r="AI31" i="325"/>
  <c r="AI26" i="325"/>
  <c r="S14" i="325"/>
  <c r="T15" i="325"/>
  <c r="AI15" i="325" s="1"/>
  <c r="T19" i="325"/>
  <c r="AI19" i="325" s="1"/>
  <c r="S22" i="325"/>
  <c r="T23" i="325"/>
  <c r="AI23" i="325" s="1"/>
  <c r="S26" i="325"/>
  <c r="T27" i="325"/>
  <c r="AI27" i="325" s="1"/>
  <c r="T18" i="325"/>
  <c r="AI18" i="325" s="1"/>
  <c r="T30" i="325"/>
  <c r="AI30" i="325" s="1"/>
  <c r="AI34" i="325"/>
  <c r="T11" i="325"/>
  <c r="R35" i="325"/>
  <c r="S11" i="325"/>
  <c r="AQ11" i="325"/>
  <c r="AQ35" i="325" s="1"/>
  <c r="T33" i="325"/>
  <c r="AI33" i="325" s="1"/>
  <c r="AH11" i="325"/>
  <c r="K33" i="325"/>
  <c r="K34" i="325"/>
  <c r="S34" i="325"/>
  <c r="S35" i="325" l="1"/>
  <c r="AI11" i="325"/>
  <c r="AH35" i="325"/>
  <c r="T35" i="325"/>
  <c r="AI35" i="325" l="1"/>
  <c r="AP10" i="324" l="1"/>
  <c r="AG10" i="324"/>
  <c r="Q10" i="324"/>
  <c r="AR35" i="324"/>
  <c r="AQ34" i="324"/>
  <c r="AH34" i="324"/>
  <c r="V34" i="324"/>
  <c r="R34" i="324"/>
  <c r="T34" i="324" s="1"/>
  <c r="J34" i="324"/>
  <c r="I34" i="324" s="1"/>
  <c r="G34" i="324"/>
  <c r="E34" i="324"/>
  <c r="AQ33" i="324"/>
  <c r="AH33" i="324"/>
  <c r="V33" i="324"/>
  <c r="R33" i="324"/>
  <c r="T33" i="324" s="1"/>
  <c r="J33" i="324"/>
  <c r="I33" i="324" s="1"/>
  <c r="G33" i="324"/>
  <c r="E33" i="324"/>
  <c r="AW32" i="324"/>
  <c r="AQ32" i="324"/>
  <c r="AH32" i="324"/>
  <c r="V32" i="324"/>
  <c r="R32" i="324"/>
  <c r="K32" i="324"/>
  <c r="J32" i="324"/>
  <c r="I32" i="324"/>
  <c r="G32" i="324"/>
  <c r="E32" i="324"/>
  <c r="AQ31" i="324"/>
  <c r="AH31" i="324"/>
  <c r="V31" i="324"/>
  <c r="R31" i="324"/>
  <c r="K31" i="324"/>
  <c r="J31" i="324"/>
  <c r="I31" i="324"/>
  <c r="G31" i="324"/>
  <c r="E31" i="324"/>
  <c r="AQ30" i="324"/>
  <c r="AH30" i="324"/>
  <c r="V30" i="324"/>
  <c r="R30" i="324"/>
  <c r="K30" i="324"/>
  <c r="J30" i="324"/>
  <c r="I30" i="324"/>
  <c r="G30" i="324"/>
  <c r="E30" i="324"/>
  <c r="AQ29" i="324"/>
  <c r="AH29" i="324"/>
  <c r="V29" i="324"/>
  <c r="R29" i="324"/>
  <c r="K29" i="324"/>
  <c r="J29" i="324"/>
  <c r="I29" i="324"/>
  <c r="G29" i="324"/>
  <c r="E29" i="324"/>
  <c r="AQ28" i="324"/>
  <c r="AH28" i="324"/>
  <c r="V28" i="324"/>
  <c r="R28" i="324"/>
  <c r="K28" i="324"/>
  <c r="J28" i="324"/>
  <c r="I28" i="324"/>
  <c r="G28" i="324"/>
  <c r="E28" i="324"/>
  <c r="AQ27" i="324"/>
  <c r="AH27" i="324"/>
  <c r="V27" i="324"/>
  <c r="R27" i="324"/>
  <c r="K27" i="324"/>
  <c r="J27" i="324"/>
  <c r="I27" i="324"/>
  <c r="G27" i="324"/>
  <c r="E27" i="324"/>
  <c r="AQ26" i="324"/>
  <c r="AH26" i="324"/>
  <c r="V26" i="324"/>
  <c r="R26" i="324"/>
  <c r="K26" i="324"/>
  <c r="J26" i="324"/>
  <c r="I26" i="324"/>
  <c r="G26" i="324"/>
  <c r="E26" i="324"/>
  <c r="AQ25" i="324"/>
  <c r="AH25" i="324"/>
  <c r="V25" i="324"/>
  <c r="R25" i="324"/>
  <c r="K25" i="324"/>
  <c r="J25" i="324"/>
  <c r="I25" i="324"/>
  <c r="G25" i="324"/>
  <c r="E25" i="324"/>
  <c r="AQ24" i="324"/>
  <c r="AH24" i="324"/>
  <c r="V24" i="324"/>
  <c r="R24" i="324"/>
  <c r="K24" i="324"/>
  <c r="J24" i="324"/>
  <c r="I24" i="324"/>
  <c r="G24" i="324"/>
  <c r="E24" i="324"/>
  <c r="AQ23" i="324"/>
  <c r="AH23" i="324"/>
  <c r="V23" i="324"/>
  <c r="R23" i="324"/>
  <c r="K23" i="324"/>
  <c r="J23" i="324"/>
  <c r="I23" i="324"/>
  <c r="G23" i="324"/>
  <c r="E23" i="324"/>
  <c r="AQ22" i="324"/>
  <c r="AH22" i="324"/>
  <c r="V22" i="324"/>
  <c r="R22" i="324"/>
  <c r="K22" i="324"/>
  <c r="J22" i="324"/>
  <c r="I22" i="324"/>
  <c r="G22" i="324"/>
  <c r="E22" i="324"/>
  <c r="AQ21" i="324"/>
  <c r="AH21" i="324"/>
  <c r="V21" i="324"/>
  <c r="R21" i="324"/>
  <c r="K21" i="324"/>
  <c r="J21" i="324"/>
  <c r="I21" i="324"/>
  <c r="G21" i="324"/>
  <c r="E21" i="324"/>
  <c r="AQ20" i="324"/>
  <c r="AH20" i="324"/>
  <c r="V20" i="324"/>
  <c r="R20" i="324"/>
  <c r="K20" i="324"/>
  <c r="J20" i="324"/>
  <c r="I20" i="324"/>
  <c r="G20" i="324"/>
  <c r="E20" i="324"/>
  <c r="AQ19" i="324"/>
  <c r="AH19" i="324"/>
  <c r="V19" i="324"/>
  <c r="R19" i="324"/>
  <c r="K19" i="324"/>
  <c r="J19" i="324"/>
  <c r="I19" i="324"/>
  <c r="G19" i="324"/>
  <c r="E19" i="324"/>
  <c r="AQ18" i="324"/>
  <c r="AH18" i="324"/>
  <c r="V18" i="324"/>
  <c r="R18" i="324"/>
  <c r="K18" i="324"/>
  <c r="J18" i="324"/>
  <c r="I18" i="324"/>
  <c r="G18" i="324"/>
  <c r="E18" i="324"/>
  <c r="AQ17" i="324"/>
  <c r="AH17" i="324"/>
  <c r="V17" i="324"/>
  <c r="R17" i="324"/>
  <c r="K17" i="324"/>
  <c r="J17" i="324"/>
  <c r="I17" i="324"/>
  <c r="G17" i="324"/>
  <c r="E17" i="324"/>
  <c r="AQ16" i="324"/>
  <c r="AH16" i="324"/>
  <c r="V16" i="324"/>
  <c r="R16" i="324"/>
  <c r="K16" i="324"/>
  <c r="J16" i="324"/>
  <c r="I16" i="324"/>
  <c r="G16" i="324"/>
  <c r="E16" i="324"/>
  <c r="AQ15" i="324"/>
  <c r="AH15" i="324"/>
  <c r="V15" i="324"/>
  <c r="R15" i="324"/>
  <c r="K15" i="324"/>
  <c r="J15" i="324"/>
  <c r="I15" i="324"/>
  <c r="G15" i="324"/>
  <c r="E15" i="324"/>
  <c r="AQ14" i="324"/>
  <c r="AH14" i="324"/>
  <c r="V14" i="324"/>
  <c r="R14" i="324"/>
  <c r="K14" i="324"/>
  <c r="J14" i="324"/>
  <c r="I14" i="324"/>
  <c r="G14" i="324"/>
  <c r="E14" i="324"/>
  <c r="AQ13" i="324"/>
  <c r="AH13" i="324"/>
  <c r="V13" i="324"/>
  <c r="R13" i="324"/>
  <c r="K13" i="324"/>
  <c r="J13" i="324"/>
  <c r="I13" i="324"/>
  <c r="G13" i="324"/>
  <c r="E13" i="324"/>
  <c r="AQ12" i="324"/>
  <c r="AH12" i="324"/>
  <c r="V12" i="324"/>
  <c r="R12" i="324"/>
  <c r="T12" i="324" s="1"/>
  <c r="K12" i="324"/>
  <c r="J12" i="324"/>
  <c r="I12" i="324"/>
  <c r="G12" i="324"/>
  <c r="E12" i="324"/>
  <c r="V11" i="324"/>
  <c r="K11" i="324"/>
  <c r="J11" i="324"/>
  <c r="I11" i="324"/>
  <c r="G11" i="324"/>
  <c r="E11" i="324"/>
  <c r="AQ11" i="324"/>
  <c r="AG8" i="324"/>
  <c r="R11" i="324"/>
  <c r="S32" i="324" l="1"/>
  <c r="T32" i="324"/>
  <c r="AI32" i="324" s="1"/>
  <c r="S31" i="324"/>
  <c r="T31" i="324"/>
  <c r="AI31" i="324" s="1"/>
  <c r="T30" i="324"/>
  <c r="AI30" i="324" s="1"/>
  <c r="S30" i="324"/>
  <c r="S29" i="324"/>
  <c r="T29" i="324"/>
  <c r="AI29" i="324" s="1"/>
  <c r="S28" i="324"/>
  <c r="T28" i="324"/>
  <c r="AI28" i="324" s="1"/>
  <c r="S27" i="324"/>
  <c r="T27" i="324"/>
  <c r="AI27" i="324" s="1"/>
  <c r="S26" i="324"/>
  <c r="T26" i="324"/>
  <c r="AI26" i="324" s="1"/>
  <c r="T25" i="324"/>
  <c r="AI25" i="324" s="1"/>
  <c r="S24" i="324"/>
  <c r="S25" i="324"/>
  <c r="T24" i="324"/>
  <c r="AI24" i="324" s="1"/>
  <c r="T23" i="324"/>
  <c r="AI23" i="324" s="1"/>
  <c r="T22" i="324"/>
  <c r="S23" i="324"/>
  <c r="AI22" i="324"/>
  <c r="S22" i="324"/>
  <c r="S21" i="324"/>
  <c r="T21" i="324"/>
  <c r="AI21" i="324" s="1"/>
  <c r="S20" i="324"/>
  <c r="T20" i="324"/>
  <c r="AI20" i="324" s="1"/>
  <c r="S19" i="324"/>
  <c r="T19" i="324"/>
  <c r="AI19" i="324" s="1"/>
  <c r="T18" i="324"/>
  <c r="AI18" i="324" s="1"/>
  <c r="S18" i="324"/>
  <c r="S17" i="324"/>
  <c r="T17" i="324"/>
  <c r="AI17" i="324" s="1"/>
  <c r="S16" i="324"/>
  <c r="T16" i="324"/>
  <c r="AI16" i="324" s="1"/>
  <c r="S15" i="324"/>
  <c r="T15" i="324"/>
  <c r="AI15" i="324" s="1"/>
  <c r="S14" i="324"/>
  <c r="T14" i="324"/>
  <c r="AI14" i="324" s="1"/>
  <c r="S13" i="324"/>
  <c r="T13" i="324"/>
  <c r="AI13" i="324" s="1"/>
  <c r="AQ35" i="324"/>
  <c r="AI12" i="324"/>
  <c r="AI34" i="324"/>
  <c r="AI33" i="324"/>
  <c r="S12" i="324"/>
  <c r="T11" i="324"/>
  <c r="R35" i="324"/>
  <c r="S11" i="324"/>
  <c r="AH11" i="324"/>
  <c r="K33" i="324"/>
  <c r="K34" i="324"/>
  <c r="AP35" i="324"/>
  <c r="S33" i="324"/>
  <c r="S34" i="324"/>
  <c r="T35" i="324" l="1"/>
  <c r="S35" i="324"/>
  <c r="AH35" i="324"/>
  <c r="AI35" i="324" s="1"/>
  <c r="AI11" i="324"/>
  <c r="AP10" i="323" l="1"/>
  <c r="AG10" i="323"/>
  <c r="AH11" i="323" s="1"/>
  <c r="Q10" i="323"/>
  <c r="R11" i="323" s="1"/>
  <c r="AR35" i="323"/>
  <c r="AQ34" i="323"/>
  <c r="AH34" i="323"/>
  <c r="V34" i="323"/>
  <c r="R34" i="323"/>
  <c r="S34" i="323" s="1"/>
  <c r="J34" i="323"/>
  <c r="I34" i="323" s="1"/>
  <c r="G34" i="323"/>
  <c r="E34" i="323"/>
  <c r="AQ33" i="323"/>
  <c r="AH33" i="323"/>
  <c r="V33" i="323"/>
  <c r="R33" i="323"/>
  <c r="S33" i="323" s="1"/>
  <c r="J33" i="323"/>
  <c r="I33" i="323" s="1"/>
  <c r="G33" i="323"/>
  <c r="E33" i="323"/>
  <c r="AW32" i="323"/>
  <c r="AQ32" i="323"/>
  <c r="AH32" i="323"/>
  <c r="V32" i="323"/>
  <c r="R32" i="323"/>
  <c r="T32" i="323" s="1"/>
  <c r="K32" i="323"/>
  <c r="J32" i="323"/>
  <c r="I32" i="323"/>
  <c r="G32" i="323"/>
  <c r="E32" i="323"/>
  <c r="AQ31" i="323"/>
  <c r="AH31" i="323"/>
  <c r="V31" i="323"/>
  <c r="R31" i="323"/>
  <c r="T31" i="323" s="1"/>
  <c r="K31" i="323"/>
  <c r="J31" i="323"/>
  <c r="I31" i="323"/>
  <c r="G31" i="323"/>
  <c r="E31" i="323"/>
  <c r="AQ30" i="323"/>
  <c r="AH30" i="323"/>
  <c r="V30" i="323"/>
  <c r="R30" i="323"/>
  <c r="T30" i="323" s="1"/>
  <c r="K30" i="323"/>
  <c r="J30" i="323"/>
  <c r="I30" i="323"/>
  <c r="G30" i="323"/>
  <c r="E30" i="323"/>
  <c r="AQ29" i="323"/>
  <c r="AH29" i="323"/>
  <c r="V29" i="323"/>
  <c r="R29" i="323"/>
  <c r="T29" i="323" s="1"/>
  <c r="K29" i="323"/>
  <c r="J29" i="323"/>
  <c r="I29" i="323"/>
  <c r="G29" i="323"/>
  <c r="E29" i="323"/>
  <c r="AQ28" i="323"/>
  <c r="AH28" i="323"/>
  <c r="V28" i="323"/>
  <c r="R28" i="323"/>
  <c r="T28" i="323" s="1"/>
  <c r="K28" i="323"/>
  <c r="J28" i="323"/>
  <c r="I28" i="323"/>
  <c r="G28" i="323"/>
  <c r="E28" i="323"/>
  <c r="AQ27" i="323"/>
  <c r="AH27" i="323"/>
  <c r="V27" i="323"/>
  <c r="R27" i="323"/>
  <c r="T27" i="323" s="1"/>
  <c r="K27" i="323"/>
  <c r="J27" i="323"/>
  <c r="I27" i="323"/>
  <c r="G27" i="323"/>
  <c r="E27" i="323"/>
  <c r="AQ26" i="323"/>
  <c r="AH26" i="323"/>
  <c r="V26" i="323"/>
  <c r="R26" i="323"/>
  <c r="T26" i="323" s="1"/>
  <c r="K26" i="323"/>
  <c r="J26" i="323"/>
  <c r="I26" i="323"/>
  <c r="G26" i="323"/>
  <c r="E26" i="323"/>
  <c r="AQ25" i="323"/>
  <c r="AH25" i="323"/>
  <c r="V25" i="323"/>
  <c r="R25" i="323"/>
  <c r="T25" i="323" s="1"/>
  <c r="K25" i="323"/>
  <c r="J25" i="323"/>
  <c r="I25" i="323"/>
  <c r="G25" i="323"/>
  <c r="E25" i="323"/>
  <c r="AQ24" i="323"/>
  <c r="AH24" i="323"/>
  <c r="V24" i="323"/>
  <c r="R24" i="323"/>
  <c r="T24" i="323" s="1"/>
  <c r="K24" i="323"/>
  <c r="J24" i="323"/>
  <c r="I24" i="323"/>
  <c r="G24" i="323"/>
  <c r="E24" i="323"/>
  <c r="AQ23" i="323"/>
  <c r="AH23" i="323"/>
  <c r="V23" i="323"/>
  <c r="R23" i="323"/>
  <c r="T23" i="323" s="1"/>
  <c r="K23" i="323"/>
  <c r="J23" i="323"/>
  <c r="I23" i="323"/>
  <c r="G23" i="323"/>
  <c r="E23" i="323"/>
  <c r="AQ22" i="323"/>
  <c r="AH22" i="323"/>
  <c r="V22" i="323"/>
  <c r="R22" i="323"/>
  <c r="T22" i="323" s="1"/>
  <c r="K22" i="323"/>
  <c r="J22" i="323"/>
  <c r="I22" i="323"/>
  <c r="G22" i="323"/>
  <c r="E22" i="323"/>
  <c r="AQ21" i="323"/>
  <c r="AH21" i="323"/>
  <c r="V21" i="323"/>
  <c r="R21" i="323"/>
  <c r="T21" i="323" s="1"/>
  <c r="K21" i="323"/>
  <c r="J21" i="323"/>
  <c r="I21" i="323"/>
  <c r="G21" i="323"/>
  <c r="E21" i="323"/>
  <c r="AQ20" i="323"/>
  <c r="AH20" i="323"/>
  <c r="V20" i="323"/>
  <c r="R20" i="323"/>
  <c r="T20" i="323" s="1"/>
  <c r="K20" i="323"/>
  <c r="J20" i="323"/>
  <c r="I20" i="323"/>
  <c r="G20" i="323"/>
  <c r="E20" i="323"/>
  <c r="AQ19" i="323"/>
  <c r="AH19" i="323"/>
  <c r="V19" i="323"/>
  <c r="R19" i="323"/>
  <c r="T19" i="323" s="1"/>
  <c r="K19" i="323"/>
  <c r="J19" i="323"/>
  <c r="I19" i="323"/>
  <c r="G19" i="323"/>
  <c r="E19" i="323"/>
  <c r="AQ18" i="323"/>
  <c r="AH18" i="323"/>
  <c r="V18" i="323"/>
  <c r="R18" i="323"/>
  <c r="T18" i="323" s="1"/>
  <c r="K18" i="323"/>
  <c r="J18" i="323"/>
  <c r="I18" i="323"/>
  <c r="G18" i="323"/>
  <c r="E18" i="323"/>
  <c r="AQ17" i="323"/>
  <c r="AH17" i="323"/>
  <c r="V17" i="323"/>
  <c r="R17" i="323"/>
  <c r="T17" i="323" s="1"/>
  <c r="K17" i="323"/>
  <c r="J17" i="323"/>
  <c r="I17" i="323"/>
  <c r="G17" i="323"/>
  <c r="E17" i="323"/>
  <c r="AQ16" i="323"/>
  <c r="AH16" i="323"/>
  <c r="V16" i="323"/>
  <c r="R16" i="323"/>
  <c r="T16" i="323" s="1"/>
  <c r="K16" i="323"/>
  <c r="J16" i="323"/>
  <c r="I16" i="323"/>
  <c r="G16" i="323"/>
  <c r="E16" i="323"/>
  <c r="AQ15" i="323"/>
  <c r="AH15" i="323"/>
  <c r="V15" i="323"/>
  <c r="R15" i="323"/>
  <c r="T15" i="323" s="1"/>
  <c r="K15" i="323"/>
  <c r="J15" i="323"/>
  <c r="I15" i="323"/>
  <c r="G15" i="323"/>
  <c r="E15" i="323"/>
  <c r="AQ14" i="323"/>
  <c r="AH14" i="323"/>
  <c r="V14" i="323"/>
  <c r="R14" i="323"/>
  <c r="T14" i="323" s="1"/>
  <c r="K14" i="323"/>
  <c r="J14" i="323"/>
  <c r="I14" i="323"/>
  <c r="G14" i="323"/>
  <c r="E14" i="323"/>
  <c r="AQ13" i="323"/>
  <c r="AH13" i="323"/>
  <c r="V13" i="323"/>
  <c r="R13" i="323"/>
  <c r="T13" i="323" s="1"/>
  <c r="K13" i="323"/>
  <c r="J13" i="323"/>
  <c r="I13" i="323"/>
  <c r="G13" i="323"/>
  <c r="E13" i="323"/>
  <c r="AQ12" i="323"/>
  <c r="AH12" i="323"/>
  <c r="V12" i="323"/>
  <c r="R12" i="323"/>
  <c r="T12" i="323" s="1"/>
  <c r="K12" i="323"/>
  <c r="J12" i="323"/>
  <c r="I12" i="323"/>
  <c r="G12" i="323"/>
  <c r="E12" i="323"/>
  <c r="V11" i="323"/>
  <c r="K11" i="323"/>
  <c r="J11" i="323"/>
  <c r="I11" i="323"/>
  <c r="G11" i="323"/>
  <c r="E11" i="323"/>
  <c r="AQ11" i="323"/>
  <c r="AI32" i="323" l="1"/>
  <c r="AI31" i="323"/>
  <c r="AI28" i="323"/>
  <c r="AI27" i="323"/>
  <c r="AI24" i="323"/>
  <c r="AI23" i="323"/>
  <c r="AI20" i="323"/>
  <c r="AI19" i="323"/>
  <c r="AI16" i="323"/>
  <c r="AI15" i="323"/>
  <c r="AQ35" i="323"/>
  <c r="AI12" i="323"/>
  <c r="AI13" i="323"/>
  <c r="AI17" i="323"/>
  <c r="AI21" i="323"/>
  <c r="AI25" i="323"/>
  <c r="AI29" i="323"/>
  <c r="AI14" i="323"/>
  <c r="AI18" i="323"/>
  <c r="AI22" i="323"/>
  <c r="AI26" i="323"/>
  <c r="AI30" i="323"/>
  <c r="AG8" i="323"/>
  <c r="T33" i="323"/>
  <c r="AI33" i="323" s="1"/>
  <c r="T34" i="323"/>
  <c r="AI34" i="323" s="1"/>
  <c r="S12" i="323"/>
  <c r="S13" i="323"/>
  <c r="S14" i="323"/>
  <c r="S15" i="323"/>
  <c r="S16" i="323"/>
  <c r="S17" i="323"/>
  <c r="S18" i="323"/>
  <c r="S19" i="323"/>
  <c r="S20" i="323"/>
  <c r="S21" i="323"/>
  <c r="S22" i="323"/>
  <c r="S23" i="323"/>
  <c r="S24" i="323"/>
  <c r="S25" i="323"/>
  <c r="S26" i="323"/>
  <c r="S27" i="323"/>
  <c r="S28" i="323"/>
  <c r="S29" i="323"/>
  <c r="S30" i="323"/>
  <c r="S31" i="323"/>
  <c r="S32" i="323"/>
  <c r="T11" i="323"/>
  <c r="S11" i="323"/>
  <c r="R35" i="323"/>
  <c r="AH35" i="323"/>
  <c r="K33" i="323"/>
  <c r="K34" i="323"/>
  <c r="AP35" i="323"/>
  <c r="T35" i="323" l="1"/>
  <c r="AI11" i="323"/>
  <c r="S35" i="323"/>
  <c r="AI35" i="323"/>
  <c r="R24" i="322" l="1"/>
  <c r="R25" i="322"/>
  <c r="R26" i="322"/>
  <c r="R27" i="322"/>
  <c r="R28" i="322"/>
  <c r="R29" i="322"/>
  <c r="R30" i="322"/>
  <c r="R31" i="322"/>
  <c r="R32" i="322"/>
  <c r="R33" i="322"/>
  <c r="R34" i="322"/>
  <c r="AP10" i="322" l="1"/>
  <c r="AG10" i="322"/>
  <c r="AG8" i="322" s="1"/>
  <c r="Q10" i="322"/>
  <c r="AR35" i="322"/>
  <c r="AQ34" i="322"/>
  <c r="AH34" i="322"/>
  <c r="V34" i="322"/>
  <c r="S34" i="322"/>
  <c r="J34" i="322"/>
  <c r="I34" i="322" s="1"/>
  <c r="G34" i="322"/>
  <c r="E34" i="322"/>
  <c r="AQ33" i="322"/>
  <c r="AH33" i="322"/>
  <c r="V33" i="322"/>
  <c r="S33" i="322"/>
  <c r="J33" i="322"/>
  <c r="I33" i="322" s="1"/>
  <c r="G33" i="322"/>
  <c r="E33" i="322"/>
  <c r="AW32" i="322"/>
  <c r="AQ32" i="322"/>
  <c r="AH32" i="322"/>
  <c r="V32" i="322"/>
  <c r="S32" i="322"/>
  <c r="T32" i="322"/>
  <c r="K32" i="322"/>
  <c r="J32" i="322"/>
  <c r="I32" i="322"/>
  <c r="G32" i="322"/>
  <c r="E32" i="322"/>
  <c r="AQ31" i="322"/>
  <c r="AH31" i="322"/>
  <c r="V31" i="322"/>
  <c r="T31" i="322"/>
  <c r="K31" i="322"/>
  <c r="J31" i="322"/>
  <c r="I31" i="322"/>
  <c r="G31" i="322"/>
  <c r="E31" i="322"/>
  <c r="AQ30" i="322"/>
  <c r="AH30" i="322"/>
  <c r="V30" i="322"/>
  <c r="S30" i="322"/>
  <c r="T30" i="322"/>
  <c r="K30" i="322"/>
  <c r="J30" i="322"/>
  <c r="I30" i="322"/>
  <c r="G30" i="322"/>
  <c r="E30" i="322"/>
  <c r="AQ29" i="322"/>
  <c r="AH29" i="322"/>
  <c r="V29" i="322"/>
  <c r="T29" i="322"/>
  <c r="K29" i="322"/>
  <c r="J29" i="322"/>
  <c r="I29" i="322"/>
  <c r="G29" i="322"/>
  <c r="E29" i="322"/>
  <c r="AQ28" i="322"/>
  <c r="AH28" i="322"/>
  <c r="V28" i="322"/>
  <c r="S28" i="322"/>
  <c r="T28" i="322"/>
  <c r="K28" i="322"/>
  <c r="J28" i="322"/>
  <c r="I28" i="322"/>
  <c r="G28" i="322"/>
  <c r="E28" i="322"/>
  <c r="AQ27" i="322"/>
  <c r="AH27" i="322"/>
  <c r="V27" i="322"/>
  <c r="T27" i="322"/>
  <c r="K27" i="322"/>
  <c r="J27" i="322"/>
  <c r="I27" i="322"/>
  <c r="G27" i="322"/>
  <c r="E27" i="322"/>
  <c r="AQ26" i="322"/>
  <c r="AH26" i="322"/>
  <c r="V26" i="322"/>
  <c r="S26" i="322"/>
  <c r="T26" i="322"/>
  <c r="K26" i="322"/>
  <c r="J26" i="322"/>
  <c r="I26" i="322"/>
  <c r="G26" i="322"/>
  <c r="E26" i="322"/>
  <c r="AQ25" i="322"/>
  <c r="AH25" i="322"/>
  <c r="V25" i="322"/>
  <c r="T25" i="322"/>
  <c r="K25" i="322"/>
  <c r="J25" i="322"/>
  <c r="I25" i="322"/>
  <c r="G25" i="322"/>
  <c r="E25" i="322"/>
  <c r="AQ24" i="322"/>
  <c r="AH24" i="322"/>
  <c r="V24" i="322"/>
  <c r="T24" i="322"/>
  <c r="K24" i="322"/>
  <c r="J24" i="322"/>
  <c r="I24" i="322"/>
  <c r="G24" i="322"/>
  <c r="E24" i="322"/>
  <c r="AQ23" i="322"/>
  <c r="AH23" i="322"/>
  <c r="V23" i="322"/>
  <c r="R23" i="322"/>
  <c r="T23" i="322" s="1"/>
  <c r="K23" i="322"/>
  <c r="J23" i="322"/>
  <c r="I23" i="322"/>
  <c r="G23" i="322"/>
  <c r="E23" i="322"/>
  <c r="AQ22" i="322"/>
  <c r="AH22" i="322"/>
  <c r="V22" i="322"/>
  <c r="R22" i="322"/>
  <c r="T22" i="322" s="1"/>
  <c r="K22" i="322"/>
  <c r="J22" i="322"/>
  <c r="I22" i="322"/>
  <c r="G22" i="322"/>
  <c r="E22" i="322"/>
  <c r="AQ21" i="322"/>
  <c r="AH21" i="322"/>
  <c r="V21" i="322"/>
  <c r="R21" i="322"/>
  <c r="T21" i="322" s="1"/>
  <c r="K21" i="322"/>
  <c r="J21" i="322"/>
  <c r="I21" i="322"/>
  <c r="G21" i="322"/>
  <c r="E21" i="322"/>
  <c r="AQ20" i="322"/>
  <c r="AH20" i="322"/>
  <c r="V20" i="322"/>
  <c r="R20" i="322"/>
  <c r="T20" i="322" s="1"/>
  <c r="K20" i="322"/>
  <c r="J20" i="322"/>
  <c r="I20" i="322"/>
  <c r="G20" i="322"/>
  <c r="E20" i="322"/>
  <c r="AQ19" i="322"/>
  <c r="AH19" i="322"/>
  <c r="V19" i="322"/>
  <c r="R19" i="322"/>
  <c r="T19" i="322" s="1"/>
  <c r="K19" i="322"/>
  <c r="J19" i="322"/>
  <c r="I19" i="322"/>
  <c r="G19" i="322"/>
  <c r="E19" i="322"/>
  <c r="AQ18" i="322"/>
  <c r="AH18" i="322"/>
  <c r="V18" i="322"/>
  <c r="R18" i="322"/>
  <c r="T18" i="322" s="1"/>
  <c r="K18" i="322"/>
  <c r="J18" i="322"/>
  <c r="I18" i="322"/>
  <c r="G18" i="322"/>
  <c r="E18" i="322"/>
  <c r="AQ17" i="322"/>
  <c r="AH17" i="322"/>
  <c r="V17" i="322"/>
  <c r="R17" i="322"/>
  <c r="T17" i="322" s="1"/>
  <c r="K17" i="322"/>
  <c r="J17" i="322"/>
  <c r="I17" i="322"/>
  <c r="G17" i="322"/>
  <c r="E17" i="322"/>
  <c r="AQ16" i="322"/>
  <c r="AH16" i="322"/>
  <c r="V16" i="322"/>
  <c r="R16" i="322"/>
  <c r="T16" i="322" s="1"/>
  <c r="K16" i="322"/>
  <c r="J16" i="322"/>
  <c r="I16" i="322"/>
  <c r="G16" i="322"/>
  <c r="E16" i="322"/>
  <c r="AQ15" i="322"/>
  <c r="AH15" i="322"/>
  <c r="V15" i="322"/>
  <c r="R15" i="322"/>
  <c r="T15" i="322" s="1"/>
  <c r="K15" i="322"/>
  <c r="J15" i="322"/>
  <c r="I15" i="322"/>
  <c r="G15" i="322"/>
  <c r="E15" i="322"/>
  <c r="AQ14" i="322"/>
  <c r="AH14" i="322"/>
  <c r="V14" i="322"/>
  <c r="R14" i="322"/>
  <c r="T14" i="322" s="1"/>
  <c r="K14" i="322"/>
  <c r="J14" i="322"/>
  <c r="I14" i="322"/>
  <c r="G14" i="322"/>
  <c r="E14" i="322"/>
  <c r="AQ13" i="322"/>
  <c r="AH13" i="322"/>
  <c r="V13" i="322"/>
  <c r="R13" i="322"/>
  <c r="T13" i="322" s="1"/>
  <c r="K13" i="322"/>
  <c r="J13" i="322"/>
  <c r="I13" i="322"/>
  <c r="G13" i="322"/>
  <c r="E13" i="322"/>
  <c r="AQ12" i="322"/>
  <c r="AH12" i="322"/>
  <c r="V12" i="322"/>
  <c r="R12" i="322"/>
  <c r="T12" i="322" s="1"/>
  <c r="K12" i="322"/>
  <c r="J12" i="322"/>
  <c r="I12" i="322"/>
  <c r="G12" i="322"/>
  <c r="E12" i="322"/>
  <c r="V11" i="322"/>
  <c r="K11" i="322"/>
  <c r="J11" i="322"/>
  <c r="I11" i="322"/>
  <c r="G11" i="322"/>
  <c r="E11" i="322"/>
  <c r="AQ11" i="322"/>
  <c r="AH11" i="322"/>
  <c r="R11" i="322"/>
  <c r="R33" i="321"/>
  <c r="AI32" i="322" l="1"/>
  <c r="AI29" i="322"/>
  <c r="AI27" i="322"/>
  <c r="AI24" i="322"/>
  <c r="S24" i="322"/>
  <c r="S22" i="322"/>
  <c r="AI21" i="322"/>
  <c r="AI19" i="322"/>
  <c r="S20" i="322"/>
  <c r="S18" i="322"/>
  <c r="S16" i="322"/>
  <c r="AI16" i="322"/>
  <c r="S14" i="322"/>
  <c r="AI13" i="322"/>
  <c r="S12" i="322"/>
  <c r="AQ35" i="322"/>
  <c r="AI14" i="322"/>
  <c r="AI30" i="322"/>
  <c r="AI17" i="322"/>
  <c r="AI25" i="322"/>
  <c r="AI28" i="322"/>
  <c r="AI15" i="322"/>
  <c r="AI18" i="322"/>
  <c r="AI23" i="322"/>
  <c r="AI26" i="322"/>
  <c r="AI31" i="322"/>
  <c r="AI22" i="322"/>
  <c r="AI20" i="322"/>
  <c r="AI12" i="322"/>
  <c r="T33" i="322"/>
  <c r="AI33" i="322" s="1"/>
  <c r="T34" i="322"/>
  <c r="AI34" i="322" s="1"/>
  <c r="S13" i="322"/>
  <c r="S15" i="322"/>
  <c r="S17" i="322"/>
  <c r="S19" i="322"/>
  <c r="S21" i="322"/>
  <c r="S23" i="322"/>
  <c r="S25" i="322"/>
  <c r="S27" i="322"/>
  <c r="S29" i="322"/>
  <c r="S31" i="322"/>
  <c r="T11" i="322"/>
  <c r="S11" i="322"/>
  <c r="R35" i="322"/>
  <c r="AH35" i="322"/>
  <c r="K33" i="322"/>
  <c r="K34" i="322"/>
  <c r="AP35" i="322"/>
  <c r="T35" i="322" l="1"/>
  <c r="S35" i="322"/>
  <c r="AI11" i="322"/>
  <c r="AI35" i="322"/>
  <c r="AP10" i="321" l="1"/>
  <c r="AG10" i="321"/>
  <c r="Q10" i="321"/>
  <c r="AR35" i="321"/>
  <c r="AQ34" i="321"/>
  <c r="AH34" i="321"/>
  <c r="V34" i="321"/>
  <c r="R34" i="321"/>
  <c r="T34" i="321" s="1"/>
  <c r="K34" i="321"/>
  <c r="J34" i="321"/>
  <c r="I34" i="321"/>
  <c r="G34" i="321"/>
  <c r="E34" i="321"/>
  <c r="AQ33" i="321"/>
  <c r="AH33" i="321"/>
  <c r="V33" i="321"/>
  <c r="T33" i="321"/>
  <c r="K33" i="321"/>
  <c r="J33" i="321"/>
  <c r="I33" i="321"/>
  <c r="G33" i="321"/>
  <c r="E33" i="321"/>
  <c r="AW32" i="321"/>
  <c r="AQ32" i="321"/>
  <c r="AH32" i="321"/>
  <c r="V32" i="321"/>
  <c r="R32" i="321"/>
  <c r="T32" i="321" s="1"/>
  <c r="J32" i="321"/>
  <c r="K32" i="321" s="1"/>
  <c r="I32" i="321"/>
  <c r="G32" i="321"/>
  <c r="E32" i="321"/>
  <c r="AQ31" i="321"/>
  <c r="AH31" i="321"/>
  <c r="V31" i="321"/>
  <c r="R31" i="321"/>
  <c r="T31" i="321" s="1"/>
  <c r="J31" i="321"/>
  <c r="K31" i="321" s="1"/>
  <c r="I31" i="321"/>
  <c r="G31" i="321"/>
  <c r="E31" i="321"/>
  <c r="AQ30" i="321"/>
  <c r="AH30" i="321"/>
  <c r="V30" i="321"/>
  <c r="R30" i="321"/>
  <c r="T30" i="321" s="1"/>
  <c r="J30" i="321"/>
  <c r="K30" i="321" s="1"/>
  <c r="I30" i="321"/>
  <c r="G30" i="321"/>
  <c r="E30" i="321"/>
  <c r="AQ29" i="321"/>
  <c r="AH29" i="321"/>
  <c r="V29" i="321"/>
  <c r="R29" i="321"/>
  <c r="T29" i="321" s="1"/>
  <c r="J29" i="321"/>
  <c r="K29" i="321" s="1"/>
  <c r="I29" i="321"/>
  <c r="G29" i="321"/>
  <c r="E29" i="321"/>
  <c r="AQ28" i="321"/>
  <c r="AH28" i="321"/>
  <c r="V28" i="321"/>
  <c r="R28" i="321"/>
  <c r="T28" i="321" s="1"/>
  <c r="J28" i="321"/>
  <c r="K28" i="321" s="1"/>
  <c r="I28" i="321"/>
  <c r="G28" i="321"/>
  <c r="E28" i="321"/>
  <c r="AQ27" i="321"/>
  <c r="AH27" i="321"/>
  <c r="V27" i="321"/>
  <c r="R27" i="321"/>
  <c r="T27" i="321" s="1"/>
  <c r="J27" i="321"/>
  <c r="K27" i="321" s="1"/>
  <c r="I27" i="321"/>
  <c r="G27" i="321"/>
  <c r="E27" i="321"/>
  <c r="AQ26" i="321"/>
  <c r="AH26" i="321"/>
  <c r="V26" i="321"/>
  <c r="R26" i="321"/>
  <c r="T26" i="321" s="1"/>
  <c r="J26" i="321"/>
  <c r="K26" i="321" s="1"/>
  <c r="I26" i="321"/>
  <c r="G26" i="321"/>
  <c r="E26" i="321"/>
  <c r="AQ25" i="321"/>
  <c r="AH25" i="321"/>
  <c r="V25" i="321"/>
  <c r="R25" i="321"/>
  <c r="T25" i="321" s="1"/>
  <c r="J25" i="321"/>
  <c r="K25" i="321" s="1"/>
  <c r="I25" i="321"/>
  <c r="G25" i="321"/>
  <c r="E25" i="321"/>
  <c r="AQ24" i="321"/>
  <c r="AH24" i="321"/>
  <c r="V24" i="321"/>
  <c r="R24" i="321"/>
  <c r="T24" i="321" s="1"/>
  <c r="J24" i="321"/>
  <c r="K24" i="321" s="1"/>
  <c r="I24" i="321"/>
  <c r="G24" i="321"/>
  <c r="E24" i="321"/>
  <c r="AQ23" i="321"/>
  <c r="AH23" i="321"/>
  <c r="V23" i="321"/>
  <c r="R23" i="321"/>
  <c r="T23" i="321" s="1"/>
  <c r="J23" i="321"/>
  <c r="K23" i="321" s="1"/>
  <c r="I23" i="321"/>
  <c r="G23" i="321"/>
  <c r="E23" i="321"/>
  <c r="AQ22" i="321"/>
  <c r="AH22" i="321"/>
  <c r="V22" i="321"/>
  <c r="R22" i="321"/>
  <c r="T22" i="321" s="1"/>
  <c r="J22" i="321"/>
  <c r="K22" i="321" s="1"/>
  <c r="I22" i="321"/>
  <c r="G22" i="321"/>
  <c r="E22" i="321"/>
  <c r="AQ21" i="321"/>
  <c r="AH21" i="321"/>
  <c r="V21" i="321"/>
  <c r="R21" i="321"/>
  <c r="T21" i="321" s="1"/>
  <c r="J21" i="321"/>
  <c r="K21" i="321" s="1"/>
  <c r="I21" i="321"/>
  <c r="G21" i="321"/>
  <c r="E21" i="321"/>
  <c r="AQ20" i="321"/>
  <c r="AH20" i="321"/>
  <c r="V20" i="321"/>
  <c r="R20" i="321"/>
  <c r="T20" i="321" s="1"/>
  <c r="J20" i="321"/>
  <c r="K20" i="321" s="1"/>
  <c r="I20" i="321"/>
  <c r="G20" i="321"/>
  <c r="E20" i="321"/>
  <c r="AQ19" i="321"/>
  <c r="AH19" i="321"/>
  <c r="V19" i="321"/>
  <c r="R19" i="321"/>
  <c r="T19" i="321" s="1"/>
  <c r="J19" i="321"/>
  <c r="K19" i="321" s="1"/>
  <c r="I19" i="321"/>
  <c r="G19" i="321"/>
  <c r="E19" i="321"/>
  <c r="AQ18" i="321"/>
  <c r="AH18" i="321"/>
  <c r="V18" i="321"/>
  <c r="R18" i="321"/>
  <c r="T18" i="321" s="1"/>
  <c r="J18" i="321"/>
  <c r="K18" i="321" s="1"/>
  <c r="I18" i="321"/>
  <c r="G18" i="321"/>
  <c r="E18" i="321"/>
  <c r="AQ17" i="321"/>
  <c r="AH17" i="321"/>
  <c r="V17" i="321"/>
  <c r="R17" i="321"/>
  <c r="T17" i="321" s="1"/>
  <c r="J17" i="321"/>
  <c r="K17" i="321" s="1"/>
  <c r="I17" i="321"/>
  <c r="G17" i="321"/>
  <c r="E17" i="321"/>
  <c r="AQ16" i="321"/>
  <c r="AH16" i="321"/>
  <c r="V16" i="321"/>
  <c r="R16" i="321"/>
  <c r="S16" i="321" s="1"/>
  <c r="J16" i="321"/>
  <c r="K16" i="321" s="1"/>
  <c r="I16" i="321"/>
  <c r="G16" i="321"/>
  <c r="E16" i="321"/>
  <c r="AQ15" i="321"/>
  <c r="AH15" i="321"/>
  <c r="V15" i="321"/>
  <c r="R15" i="321"/>
  <c r="T15" i="321" s="1"/>
  <c r="J15" i="321"/>
  <c r="K15" i="321" s="1"/>
  <c r="I15" i="321"/>
  <c r="G15" i="321"/>
  <c r="E15" i="321"/>
  <c r="AQ14" i="321"/>
  <c r="AH14" i="321"/>
  <c r="V14" i="321"/>
  <c r="R14" i="321"/>
  <c r="T14" i="321" s="1"/>
  <c r="J14" i="321"/>
  <c r="K14" i="321" s="1"/>
  <c r="I14" i="321"/>
  <c r="G14" i="321"/>
  <c r="E14" i="321"/>
  <c r="AQ13" i="321"/>
  <c r="AH13" i="321"/>
  <c r="V13" i="321"/>
  <c r="R13" i="321"/>
  <c r="S13" i="321" s="1"/>
  <c r="J13" i="321"/>
  <c r="K13" i="321" s="1"/>
  <c r="I13" i="321"/>
  <c r="G13" i="321"/>
  <c r="E13" i="321"/>
  <c r="AQ12" i="321"/>
  <c r="AH12" i="321"/>
  <c r="V12" i="321"/>
  <c r="R12" i="321"/>
  <c r="T12" i="321" s="1"/>
  <c r="J12" i="321"/>
  <c r="K12" i="321" s="1"/>
  <c r="I12" i="321"/>
  <c r="G12" i="321"/>
  <c r="E12" i="321"/>
  <c r="AH11" i="321"/>
  <c r="V11" i="321"/>
  <c r="J11" i="321"/>
  <c r="K11" i="321" s="1"/>
  <c r="I11" i="321"/>
  <c r="G11" i="321"/>
  <c r="E11" i="321"/>
  <c r="AQ11" i="321"/>
  <c r="AG8" i="321"/>
  <c r="R11" i="321"/>
  <c r="AI32" i="321" l="1"/>
  <c r="AI31" i="321"/>
  <c r="AI30" i="321"/>
  <c r="AI29" i="321"/>
  <c r="AI28" i="321"/>
  <c r="AI27" i="321"/>
  <c r="AI26" i="321"/>
  <c r="AI25" i="321"/>
  <c r="AQ35" i="321"/>
  <c r="AH35" i="321"/>
  <c r="S26" i="321"/>
  <c r="AI12" i="321"/>
  <c r="AI14" i="321"/>
  <c r="AI15" i="321"/>
  <c r="AI17" i="321"/>
  <c r="AI18" i="321"/>
  <c r="AI19" i="321"/>
  <c r="AI20" i="321"/>
  <c r="AI21" i="321"/>
  <c r="AI22" i="321"/>
  <c r="AI23" i="321"/>
  <c r="AI24" i="321"/>
  <c r="S30" i="321"/>
  <c r="S31" i="321"/>
  <c r="S28" i="321"/>
  <c r="S32" i="321"/>
  <c r="S25" i="321"/>
  <c r="S29" i="321"/>
  <c r="AI34" i="321"/>
  <c r="S27" i="321"/>
  <c r="T11" i="321"/>
  <c r="S11" i="321"/>
  <c r="R35" i="321"/>
  <c r="AI33" i="321"/>
  <c r="S12" i="321"/>
  <c r="S17" i="321"/>
  <c r="S18" i="321"/>
  <c r="S19" i="321"/>
  <c r="S21" i="321"/>
  <c r="S22" i="321"/>
  <c r="S23" i="321"/>
  <c r="S24" i="321"/>
  <c r="AP35" i="321"/>
  <c r="AI11" i="321"/>
  <c r="T13" i="321"/>
  <c r="AI13" i="321" s="1"/>
  <c r="T16" i="321"/>
  <c r="AI16" i="321" s="1"/>
  <c r="S33" i="321"/>
  <c r="S34" i="321"/>
  <c r="S14" i="321"/>
  <c r="S15" i="321"/>
  <c r="S20" i="321"/>
  <c r="S35" i="321" l="1"/>
  <c r="T35" i="321"/>
  <c r="AI35" i="321" s="1"/>
  <c r="AP10" i="320" l="1"/>
  <c r="AQ11" i="320" s="1"/>
  <c r="AG10" i="320"/>
  <c r="AG8" i="320" s="1"/>
  <c r="Q10" i="320"/>
  <c r="AR35" i="320"/>
  <c r="AQ34" i="320"/>
  <c r="AH34" i="320"/>
  <c r="V34" i="320"/>
  <c r="R34" i="320"/>
  <c r="S34" i="320" s="1"/>
  <c r="J34" i="320"/>
  <c r="K34" i="320" s="1"/>
  <c r="I34" i="320"/>
  <c r="G34" i="320"/>
  <c r="E34" i="320"/>
  <c r="AQ33" i="320"/>
  <c r="AH33" i="320"/>
  <c r="V33" i="320"/>
  <c r="R33" i="320"/>
  <c r="S33" i="320" s="1"/>
  <c r="J33" i="320"/>
  <c r="K33" i="320" s="1"/>
  <c r="I33" i="320"/>
  <c r="G33" i="320"/>
  <c r="E33" i="320"/>
  <c r="AW32" i="320"/>
  <c r="AQ32" i="320"/>
  <c r="AH32" i="320"/>
  <c r="V32" i="320"/>
  <c r="R32" i="320"/>
  <c r="T32" i="320" s="1"/>
  <c r="J32" i="320"/>
  <c r="K32" i="320" s="1"/>
  <c r="I32" i="320"/>
  <c r="G32" i="320"/>
  <c r="E32" i="320"/>
  <c r="AQ31" i="320"/>
  <c r="AH31" i="320"/>
  <c r="V31" i="320"/>
  <c r="R31" i="320"/>
  <c r="S31" i="320" s="1"/>
  <c r="J31" i="320"/>
  <c r="K31" i="320" s="1"/>
  <c r="I31" i="320"/>
  <c r="G31" i="320"/>
  <c r="E31" i="320"/>
  <c r="AQ30" i="320"/>
  <c r="AH30" i="320"/>
  <c r="V30" i="320"/>
  <c r="R30" i="320"/>
  <c r="T30" i="320" s="1"/>
  <c r="J30" i="320"/>
  <c r="K30" i="320" s="1"/>
  <c r="G30" i="320"/>
  <c r="E30" i="320"/>
  <c r="AQ29" i="320"/>
  <c r="AH29" i="320"/>
  <c r="V29" i="320"/>
  <c r="R29" i="320"/>
  <c r="T29" i="320" s="1"/>
  <c r="J29" i="320"/>
  <c r="K29" i="320" s="1"/>
  <c r="I29" i="320"/>
  <c r="G29" i="320"/>
  <c r="E29" i="320"/>
  <c r="AQ28" i="320"/>
  <c r="AH28" i="320"/>
  <c r="V28" i="320"/>
  <c r="R28" i="320"/>
  <c r="T28" i="320" s="1"/>
  <c r="J28" i="320"/>
  <c r="K28" i="320" s="1"/>
  <c r="G28" i="320"/>
  <c r="E28" i="320"/>
  <c r="AQ27" i="320"/>
  <c r="AH27" i="320"/>
  <c r="V27" i="320"/>
  <c r="R27" i="320"/>
  <c r="S27" i="320" s="1"/>
  <c r="J27" i="320"/>
  <c r="K27" i="320" s="1"/>
  <c r="G27" i="320"/>
  <c r="E27" i="320"/>
  <c r="AQ26" i="320"/>
  <c r="AH26" i="320"/>
  <c r="V26" i="320"/>
  <c r="R26" i="320"/>
  <c r="T26" i="320" s="1"/>
  <c r="J26" i="320"/>
  <c r="K26" i="320" s="1"/>
  <c r="G26" i="320"/>
  <c r="E26" i="320"/>
  <c r="AQ25" i="320"/>
  <c r="AH25" i="320"/>
  <c r="V25" i="320"/>
  <c r="R25" i="320"/>
  <c r="T25" i="320" s="1"/>
  <c r="J25" i="320"/>
  <c r="K25" i="320" s="1"/>
  <c r="G25" i="320"/>
  <c r="E25" i="320"/>
  <c r="AQ24" i="320"/>
  <c r="AH24" i="320"/>
  <c r="V24" i="320"/>
  <c r="R24" i="320"/>
  <c r="T24" i="320" s="1"/>
  <c r="J24" i="320"/>
  <c r="K24" i="320" s="1"/>
  <c r="G24" i="320"/>
  <c r="E24" i="320"/>
  <c r="AQ23" i="320"/>
  <c r="AH23" i="320"/>
  <c r="V23" i="320"/>
  <c r="R23" i="320"/>
  <c r="S23" i="320" s="1"/>
  <c r="J23" i="320"/>
  <c r="K23" i="320" s="1"/>
  <c r="I23" i="320"/>
  <c r="G23" i="320"/>
  <c r="E23" i="320"/>
  <c r="AQ22" i="320"/>
  <c r="AH22" i="320"/>
  <c r="V22" i="320"/>
  <c r="R22" i="320"/>
  <c r="T22" i="320" s="1"/>
  <c r="J22" i="320"/>
  <c r="K22" i="320" s="1"/>
  <c r="I22" i="320"/>
  <c r="G22" i="320"/>
  <c r="E22" i="320"/>
  <c r="AQ21" i="320"/>
  <c r="AH21" i="320"/>
  <c r="V21" i="320"/>
  <c r="R21" i="320"/>
  <c r="T21" i="320" s="1"/>
  <c r="J21" i="320"/>
  <c r="K21" i="320" s="1"/>
  <c r="I21" i="320"/>
  <c r="G21" i="320"/>
  <c r="E21" i="320"/>
  <c r="AQ20" i="320"/>
  <c r="AH20" i="320"/>
  <c r="V20" i="320"/>
  <c r="R20" i="320"/>
  <c r="T20" i="320" s="1"/>
  <c r="J20" i="320"/>
  <c r="K20" i="320" s="1"/>
  <c r="I20" i="320"/>
  <c r="G20" i="320"/>
  <c r="E20" i="320"/>
  <c r="AQ19" i="320"/>
  <c r="AH19" i="320"/>
  <c r="V19" i="320"/>
  <c r="R19" i="320"/>
  <c r="S19" i="320" s="1"/>
  <c r="J19" i="320"/>
  <c r="K19" i="320" s="1"/>
  <c r="I19" i="320"/>
  <c r="G19" i="320"/>
  <c r="E19" i="320"/>
  <c r="AQ18" i="320"/>
  <c r="AH18" i="320"/>
  <c r="V18" i="320"/>
  <c r="R18" i="320"/>
  <c r="T18" i="320" s="1"/>
  <c r="J18" i="320"/>
  <c r="K18" i="320" s="1"/>
  <c r="I18" i="320"/>
  <c r="G18" i="320"/>
  <c r="E18" i="320"/>
  <c r="AQ17" i="320"/>
  <c r="AH17" i="320"/>
  <c r="V17" i="320"/>
  <c r="R17" i="320"/>
  <c r="T17" i="320" s="1"/>
  <c r="J17" i="320"/>
  <c r="K17" i="320" s="1"/>
  <c r="I17" i="320"/>
  <c r="G17" i="320"/>
  <c r="E17" i="320"/>
  <c r="AQ16" i="320"/>
  <c r="AH16" i="320"/>
  <c r="V16" i="320"/>
  <c r="R16" i="320"/>
  <c r="T16" i="320" s="1"/>
  <c r="J16" i="320"/>
  <c r="K16" i="320" s="1"/>
  <c r="I16" i="320"/>
  <c r="G16" i="320"/>
  <c r="E16" i="320"/>
  <c r="AQ15" i="320"/>
  <c r="AH15" i="320"/>
  <c r="V15" i="320"/>
  <c r="R15" i="320"/>
  <c r="S15" i="320" s="1"/>
  <c r="J15" i="320"/>
  <c r="K15" i="320" s="1"/>
  <c r="I15" i="320"/>
  <c r="G15" i="320"/>
  <c r="E15" i="320"/>
  <c r="AQ14" i="320"/>
  <c r="AH14" i="320"/>
  <c r="V14" i="320"/>
  <c r="R14" i="320"/>
  <c r="T14" i="320" s="1"/>
  <c r="J14" i="320"/>
  <c r="K14" i="320" s="1"/>
  <c r="G14" i="320"/>
  <c r="E14" i="320"/>
  <c r="AQ13" i="320"/>
  <c r="AH13" i="320"/>
  <c r="V13" i="320"/>
  <c r="R13" i="320"/>
  <c r="T13" i="320" s="1"/>
  <c r="J13" i="320"/>
  <c r="K13" i="320" s="1"/>
  <c r="I13" i="320"/>
  <c r="G13" i="320"/>
  <c r="E13" i="320"/>
  <c r="AQ12" i="320"/>
  <c r="AH12" i="320"/>
  <c r="V12" i="320"/>
  <c r="R12" i="320"/>
  <c r="T12" i="320" s="1"/>
  <c r="J12" i="320"/>
  <c r="K12" i="320" s="1"/>
  <c r="I12" i="320"/>
  <c r="G12" i="320"/>
  <c r="E12" i="320"/>
  <c r="V11" i="320"/>
  <c r="J11" i="320"/>
  <c r="K11" i="320" s="1"/>
  <c r="G11" i="320"/>
  <c r="E11" i="320"/>
  <c r="R11" i="320"/>
  <c r="T31" i="320" l="1"/>
  <c r="AI31" i="320" s="1"/>
  <c r="T27" i="320"/>
  <c r="AI26" i="320"/>
  <c r="AI25" i="320"/>
  <c r="AI24" i="320"/>
  <c r="T23" i="320"/>
  <c r="AI23" i="320"/>
  <c r="T19" i="320"/>
  <c r="AI19" i="320" s="1"/>
  <c r="T15" i="320"/>
  <c r="I30" i="320"/>
  <c r="I28" i="320"/>
  <c r="I24" i="320"/>
  <c r="I25" i="320"/>
  <c r="I26" i="320"/>
  <c r="I27" i="320"/>
  <c r="I14" i="320"/>
  <c r="I11" i="320"/>
  <c r="AQ35" i="320"/>
  <c r="AI12" i="320"/>
  <c r="AI13" i="320"/>
  <c r="AI14" i="320"/>
  <c r="AI27" i="320"/>
  <c r="AI28" i="320"/>
  <c r="AI29" i="320"/>
  <c r="AI30" i="320"/>
  <c r="AI15" i="320"/>
  <c r="AI16" i="320"/>
  <c r="AI17" i="320"/>
  <c r="AI18" i="320"/>
  <c r="AI32" i="320"/>
  <c r="AI20" i="320"/>
  <c r="AI21" i="320"/>
  <c r="AI22" i="320"/>
  <c r="S14" i="320"/>
  <c r="S18" i="320"/>
  <c r="S22" i="320"/>
  <c r="S26" i="320"/>
  <c r="S30" i="320"/>
  <c r="S13" i="320"/>
  <c r="S17" i="320"/>
  <c r="S21" i="320"/>
  <c r="S25" i="320"/>
  <c r="S29" i="320"/>
  <c r="S12" i="320"/>
  <c r="S16" i="320"/>
  <c r="S20" i="320"/>
  <c r="S24" i="320"/>
  <c r="S28" i="320"/>
  <c r="S32" i="320"/>
  <c r="T11" i="320"/>
  <c r="R35" i="320"/>
  <c r="S11" i="320"/>
  <c r="T33" i="320"/>
  <c r="AI33" i="320" s="1"/>
  <c r="T34" i="320"/>
  <c r="AI34" i="320" s="1"/>
  <c r="AH11" i="320"/>
  <c r="AP35" i="320"/>
  <c r="S35" i="320" l="1"/>
  <c r="T35" i="320"/>
  <c r="AI11" i="320"/>
  <c r="AH35" i="320"/>
  <c r="AI35" i="320" l="1"/>
  <c r="V21" i="319" l="1"/>
  <c r="V22" i="319"/>
  <c r="AP10" i="319" l="1"/>
  <c r="AG10" i="319"/>
  <c r="AG8" i="319" s="1"/>
  <c r="Q10" i="319"/>
  <c r="AR35" i="319"/>
  <c r="AQ34" i="319"/>
  <c r="AH34" i="319"/>
  <c r="V34" i="319"/>
  <c r="R34" i="319"/>
  <c r="S34" i="319" s="1"/>
  <c r="J34" i="319"/>
  <c r="I34" i="319" s="1"/>
  <c r="G34" i="319"/>
  <c r="E34" i="319"/>
  <c r="AQ33" i="319"/>
  <c r="AH33" i="319"/>
  <c r="V33" i="319"/>
  <c r="R33" i="319"/>
  <c r="S33" i="319" s="1"/>
  <c r="J33" i="319"/>
  <c r="I33" i="319" s="1"/>
  <c r="G33" i="319"/>
  <c r="E33" i="319"/>
  <c r="AW32" i="319"/>
  <c r="AQ32" i="319"/>
  <c r="AH32" i="319"/>
  <c r="V32" i="319"/>
  <c r="R32" i="319"/>
  <c r="T32" i="319" s="1"/>
  <c r="J32" i="319"/>
  <c r="K32" i="319" s="1"/>
  <c r="G32" i="319"/>
  <c r="E32" i="319"/>
  <c r="AQ31" i="319"/>
  <c r="AH31" i="319"/>
  <c r="V31" i="319"/>
  <c r="R31" i="319"/>
  <c r="T31" i="319" s="1"/>
  <c r="J31" i="319"/>
  <c r="I31" i="319" s="1"/>
  <c r="G31" i="319"/>
  <c r="E31" i="319"/>
  <c r="AQ30" i="319"/>
  <c r="AH30" i="319"/>
  <c r="V30" i="319"/>
  <c r="R30" i="319"/>
  <c r="T30" i="319" s="1"/>
  <c r="J30" i="319"/>
  <c r="I30" i="319" s="1"/>
  <c r="G30" i="319"/>
  <c r="E30" i="319"/>
  <c r="AQ29" i="319"/>
  <c r="AH29" i="319"/>
  <c r="V29" i="319"/>
  <c r="R29" i="319"/>
  <c r="T29" i="319" s="1"/>
  <c r="J29" i="319"/>
  <c r="K29" i="319" s="1"/>
  <c r="G29" i="319"/>
  <c r="E29" i="319"/>
  <c r="AQ28" i="319"/>
  <c r="AH28" i="319"/>
  <c r="V28" i="319"/>
  <c r="R28" i="319"/>
  <c r="T28" i="319" s="1"/>
  <c r="J28" i="319"/>
  <c r="I28" i="319" s="1"/>
  <c r="G28" i="319"/>
  <c r="E28" i="319"/>
  <c r="AQ27" i="319"/>
  <c r="AH27" i="319"/>
  <c r="V27" i="319"/>
  <c r="R27" i="319"/>
  <c r="T27" i="319" s="1"/>
  <c r="K27" i="319"/>
  <c r="J27" i="319"/>
  <c r="I27" i="319" s="1"/>
  <c r="G27" i="319"/>
  <c r="E27" i="319"/>
  <c r="AQ26" i="319"/>
  <c r="AH26" i="319"/>
  <c r="V26" i="319"/>
  <c r="R26" i="319"/>
  <c r="T26" i="319" s="1"/>
  <c r="J26" i="319"/>
  <c r="K26" i="319" s="1"/>
  <c r="G26" i="319"/>
  <c r="E26" i="319"/>
  <c r="AQ25" i="319"/>
  <c r="AH25" i="319"/>
  <c r="V25" i="319"/>
  <c r="R25" i="319"/>
  <c r="T25" i="319" s="1"/>
  <c r="J25" i="319"/>
  <c r="K25" i="319" s="1"/>
  <c r="I25" i="319"/>
  <c r="G25" i="319"/>
  <c r="E25" i="319"/>
  <c r="AQ24" i="319"/>
  <c r="AH24" i="319"/>
  <c r="V24" i="319"/>
  <c r="R24" i="319"/>
  <c r="T24" i="319" s="1"/>
  <c r="J24" i="319"/>
  <c r="K24" i="319" s="1"/>
  <c r="I24" i="319"/>
  <c r="G24" i="319"/>
  <c r="E24" i="319"/>
  <c r="AQ23" i="319"/>
  <c r="AH23" i="319"/>
  <c r="V23" i="319"/>
  <c r="R23" i="319"/>
  <c r="T23" i="319" s="1"/>
  <c r="J23" i="319"/>
  <c r="K23" i="319" s="1"/>
  <c r="G23" i="319"/>
  <c r="E23" i="319"/>
  <c r="AQ22" i="319"/>
  <c r="AH22" i="319"/>
  <c r="R22" i="319"/>
  <c r="T22" i="319" s="1"/>
  <c r="K22" i="319"/>
  <c r="J22" i="319"/>
  <c r="I22" i="319" s="1"/>
  <c r="G22" i="319"/>
  <c r="E22" i="319"/>
  <c r="AQ21" i="319"/>
  <c r="AH21" i="319"/>
  <c r="R21" i="319"/>
  <c r="T21" i="319" s="1"/>
  <c r="J21" i="319"/>
  <c r="K21" i="319" s="1"/>
  <c r="G21" i="319"/>
  <c r="E21" i="319"/>
  <c r="AQ20" i="319"/>
  <c r="AH20" i="319"/>
  <c r="V20" i="319"/>
  <c r="R20" i="319"/>
  <c r="T20" i="319" s="1"/>
  <c r="K20" i="319"/>
  <c r="J20" i="319"/>
  <c r="I20" i="319" s="1"/>
  <c r="G20" i="319"/>
  <c r="E20" i="319"/>
  <c r="AQ19" i="319"/>
  <c r="AH19" i="319"/>
  <c r="V19" i="319"/>
  <c r="R19" i="319"/>
  <c r="T19" i="319" s="1"/>
  <c r="J19" i="319"/>
  <c r="I19" i="319" s="1"/>
  <c r="G19" i="319"/>
  <c r="E19" i="319"/>
  <c r="AQ18" i="319"/>
  <c r="AH18" i="319"/>
  <c r="V18" i="319"/>
  <c r="R18" i="319"/>
  <c r="T18" i="319" s="1"/>
  <c r="K18" i="319"/>
  <c r="J18" i="319"/>
  <c r="I18" i="319" s="1"/>
  <c r="G18" i="319"/>
  <c r="E18" i="319"/>
  <c r="AQ17" i="319"/>
  <c r="AH17" i="319"/>
  <c r="V17" i="319"/>
  <c r="R17" i="319"/>
  <c r="T17" i="319" s="1"/>
  <c r="K17" i="319"/>
  <c r="J17" i="319"/>
  <c r="I17" i="319"/>
  <c r="G17" i="319"/>
  <c r="E17" i="319"/>
  <c r="AQ16" i="319"/>
  <c r="AH16" i="319"/>
  <c r="V16" i="319"/>
  <c r="R16" i="319"/>
  <c r="T16" i="319" s="1"/>
  <c r="J16" i="319"/>
  <c r="I16" i="319" s="1"/>
  <c r="G16" i="319"/>
  <c r="E16" i="319"/>
  <c r="AQ15" i="319"/>
  <c r="AH15" i="319"/>
  <c r="V15" i="319"/>
  <c r="R15" i="319"/>
  <c r="T15" i="319" s="1"/>
  <c r="J15" i="319"/>
  <c r="K15" i="319" s="1"/>
  <c r="G15" i="319"/>
  <c r="E15" i="319"/>
  <c r="AQ14" i="319"/>
  <c r="AH14" i="319"/>
  <c r="V14" i="319"/>
  <c r="R14" i="319"/>
  <c r="T14" i="319" s="1"/>
  <c r="K14" i="319"/>
  <c r="J14" i="319"/>
  <c r="I14" i="319" s="1"/>
  <c r="G14" i="319"/>
  <c r="E14" i="319"/>
  <c r="AQ13" i="319"/>
  <c r="AH13" i="319"/>
  <c r="V13" i="319"/>
  <c r="R13" i="319"/>
  <c r="T13" i="319" s="1"/>
  <c r="J13" i="319"/>
  <c r="K13" i="319" s="1"/>
  <c r="I13" i="319"/>
  <c r="G13" i="319"/>
  <c r="E13" i="319"/>
  <c r="AQ12" i="319"/>
  <c r="AH12" i="319"/>
  <c r="V12" i="319"/>
  <c r="S12" i="319"/>
  <c r="R12" i="319"/>
  <c r="T12" i="319" s="1"/>
  <c r="J12" i="319"/>
  <c r="I12" i="319" s="1"/>
  <c r="G12" i="319"/>
  <c r="E12" i="319"/>
  <c r="V11" i="319"/>
  <c r="K11" i="319"/>
  <c r="J11" i="319"/>
  <c r="I11" i="319"/>
  <c r="G11" i="319"/>
  <c r="E11" i="319"/>
  <c r="AQ11" i="319"/>
  <c r="AH11" i="319"/>
  <c r="R11" i="319"/>
  <c r="AI32" i="319" l="1"/>
  <c r="S32" i="319"/>
  <c r="K31" i="319"/>
  <c r="S30" i="319"/>
  <c r="AI29" i="319"/>
  <c r="S28" i="319"/>
  <c r="I32" i="319"/>
  <c r="K30" i="319"/>
  <c r="I29" i="319"/>
  <c r="K28" i="319"/>
  <c r="I26" i="319"/>
  <c r="I23" i="319"/>
  <c r="I21" i="319"/>
  <c r="K19" i="319"/>
  <c r="AI27" i="319"/>
  <c r="S26" i="319"/>
  <c r="AI24" i="319"/>
  <c r="S24" i="319"/>
  <c r="S22" i="319"/>
  <c r="AI21" i="319"/>
  <c r="AI19" i="319"/>
  <c r="S20" i="319"/>
  <c r="K16" i="319"/>
  <c r="I15" i="319"/>
  <c r="S18" i="319"/>
  <c r="AI16" i="319"/>
  <c r="S16" i="319"/>
  <c r="S14" i="319"/>
  <c r="K12" i="319"/>
  <c r="AI13" i="319"/>
  <c r="AQ35" i="319"/>
  <c r="AI30" i="319"/>
  <c r="AI17" i="319"/>
  <c r="AI20" i="319"/>
  <c r="AI25" i="319"/>
  <c r="AI28" i="319"/>
  <c r="AI15" i="319"/>
  <c r="AI18" i="319"/>
  <c r="AI23" i="319"/>
  <c r="AI26" i="319"/>
  <c r="AI31" i="319"/>
  <c r="AI14" i="319"/>
  <c r="AI22" i="319"/>
  <c r="AI12" i="319"/>
  <c r="AI34" i="319"/>
  <c r="T33" i="319"/>
  <c r="AI33" i="319" s="1"/>
  <c r="T34" i="319"/>
  <c r="S13" i="319"/>
  <c r="S15" i="319"/>
  <c r="S17" i="319"/>
  <c r="S19" i="319"/>
  <c r="S21" i="319"/>
  <c r="S23" i="319"/>
  <c r="S25" i="319"/>
  <c r="S27" i="319"/>
  <c r="S29" i="319"/>
  <c r="S31" i="319"/>
  <c r="T11" i="319"/>
  <c r="S11" i="319"/>
  <c r="R35" i="319"/>
  <c r="AH35" i="319"/>
  <c r="AI11" i="319"/>
  <c r="K33" i="319"/>
  <c r="K34" i="319"/>
  <c r="AP35" i="319"/>
  <c r="T35" i="319" l="1"/>
  <c r="S35" i="319"/>
  <c r="AI35" i="319"/>
  <c r="AP10" i="318" l="1"/>
  <c r="AG10" i="318"/>
  <c r="Q10" i="318"/>
  <c r="AR35" i="318"/>
  <c r="AQ34" i="318"/>
  <c r="AH34" i="318"/>
  <c r="V34" i="318"/>
  <c r="R34" i="318"/>
  <c r="J34" i="318"/>
  <c r="I34" i="318" s="1"/>
  <c r="G34" i="318"/>
  <c r="E34" i="318"/>
  <c r="AQ33" i="318"/>
  <c r="AH33" i="318"/>
  <c r="V33" i="318"/>
  <c r="R33" i="318"/>
  <c r="J33" i="318"/>
  <c r="I33" i="318" s="1"/>
  <c r="G33" i="318"/>
  <c r="E33" i="318"/>
  <c r="AW32" i="318"/>
  <c r="AQ32" i="318"/>
  <c r="AH32" i="318"/>
  <c r="V32" i="318"/>
  <c r="R32" i="318"/>
  <c r="J32" i="318"/>
  <c r="I32" i="318" s="1"/>
  <c r="G32" i="318"/>
  <c r="E32" i="318"/>
  <c r="AQ31" i="318"/>
  <c r="AH31" i="318"/>
  <c r="V31" i="318"/>
  <c r="R31" i="318"/>
  <c r="J31" i="318"/>
  <c r="K31" i="318" s="1"/>
  <c r="G31" i="318"/>
  <c r="E31" i="318"/>
  <c r="AQ30" i="318"/>
  <c r="AH30" i="318"/>
  <c r="V30" i="318"/>
  <c r="R30" i="318"/>
  <c r="J30" i="318"/>
  <c r="K30" i="318" s="1"/>
  <c r="G30" i="318"/>
  <c r="E30" i="318"/>
  <c r="AQ29" i="318"/>
  <c r="AH29" i="318"/>
  <c r="V29" i="318"/>
  <c r="R29" i="318"/>
  <c r="K29" i="318"/>
  <c r="J29" i="318"/>
  <c r="I29" i="318" s="1"/>
  <c r="G29" i="318"/>
  <c r="E29" i="318"/>
  <c r="AQ28" i="318"/>
  <c r="AH28" i="318"/>
  <c r="V28" i="318"/>
  <c r="R28" i="318"/>
  <c r="K28" i="318"/>
  <c r="J28" i="318"/>
  <c r="I28" i="318" s="1"/>
  <c r="G28" i="318"/>
  <c r="E28" i="318"/>
  <c r="AQ27" i="318"/>
  <c r="AH27" i="318"/>
  <c r="V27" i="318"/>
  <c r="R27" i="318"/>
  <c r="J27" i="318"/>
  <c r="K27" i="318" s="1"/>
  <c r="I27" i="318"/>
  <c r="G27" i="318"/>
  <c r="E27" i="318"/>
  <c r="AQ26" i="318"/>
  <c r="AH26" i="318"/>
  <c r="V26" i="318"/>
  <c r="R26" i="318"/>
  <c r="J26" i="318"/>
  <c r="K26" i="318" s="1"/>
  <c r="G26" i="318"/>
  <c r="E26" i="318"/>
  <c r="AQ25" i="318"/>
  <c r="AH25" i="318"/>
  <c r="V25" i="318"/>
  <c r="R25" i="318"/>
  <c r="K25" i="318"/>
  <c r="J25" i="318"/>
  <c r="I25" i="318" s="1"/>
  <c r="G25" i="318"/>
  <c r="E25" i="318"/>
  <c r="AQ24" i="318"/>
  <c r="AH24" i="318"/>
  <c r="V24" i="318"/>
  <c r="R24" i="318"/>
  <c r="K24" i="318"/>
  <c r="J24" i="318"/>
  <c r="I24" i="318" s="1"/>
  <c r="G24" i="318"/>
  <c r="E24" i="318"/>
  <c r="AQ23" i="318"/>
  <c r="AH23" i="318"/>
  <c r="V23" i="318"/>
  <c r="R23" i="318"/>
  <c r="J23" i="318"/>
  <c r="K23" i="318" s="1"/>
  <c r="I23" i="318"/>
  <c r="G23" i="318"/>
  <c r="E23" i="318"/>
  <c r="AQ22" i="318"/>
  <c r="AH22" i="318"/>
  <c r="V22" i="318"/>
  <c r="R22" i="318"/>
  <c r="K22" i="318"/>
  <c r="J22" i="318"/>
  <c r="I22" i="318" s="1"/>
  <c r="G22" i="318"/>
  <c r="E22" i="318"/>
  <c r="AQ21" i="318"/>
  <c r="AH21" i="318"/>
  <c r="V21" i="318"/>
  <c r="T21" i="318"/>
  <c r="S21" i="318"/>
  <c r="R21" i="318"/>
  <c r="J21" i="318"/>
  <c r="K21" i="318" s="1"/>
  <c r="G21" i="318"/>
  <c r="E21" i="318"/>
  <c r="AQ20" i="318"/>
  <c r="AH20" i="318"/>
  <c r="V20" i="318"/>
  <c r="R20" i="318"/>
  <c r="K20" i="318"/>
  <c r="J20" i="318"/>
  <c r="I20" i="318" s="1"/>
  <c r="G20" i="318"/>
  <c r="E20" i="318"/>
  <c r="AQ19" i="318"/>
  <c r="AH19" i="318"/>
  <c r="V19" i="318"/>
  <c r="T19" i="318"/>
  <c r="S19" i="318"/>
  <c r="R19" i="318"/>
  <c r="J19" i="318"/>
  <c r="K19" i="318" s="1"/>
  <c r="G19" i="318"/>
  <c r="E19" i="318"/>
  <c r="AQ18" i="318"/>
  <c r="AH18" i="318"/>
  <c r="V18" i="318"/>
  <c r="R18" i="318"/>
  <c r="K18" i="318"/>
  <c r="J18" i="318"/>
  <c r="I18" i="318" s="1"/>
  <c r="G18" i="318"/>
  <c r="E18" i="318"/>
  <c r="AQ17" i="318"/>
  <c r="AH17" i="318"/>
  <c r="V17" i="318"/>
  <c r="R17" i="318"/>
  <c r="K17" i="318"/>
  <c r="J17" i="318"/>
  <c r="I17" i="318" s="1"/>
  <c r="G17" i="318"/>
  <c r="E17" i="318"/>
  <c r="AQ16" i="318"/>
  <c r="AH16" i="318"/>
  <c r="V16" i="318"/>
  <c r="R16" i="318"/>
  <c r="K16" i="318"/>
  <c r="J16" i="318"/>
  <c r="I16" i="318"/>
  <c r="G16" i="318"/>
  <c r="E16" i="318"/>
  <c r="AQ15" i="318"/>
  <c r="AH15" i="318"/>
  <c r="V15" i="318"/>
  <c r="R15" i="318"/>
  <c r="J15" i="318"/>
  <c r="K15" i="318" s="1"/>
  <c r="G15" i="318"/>
  <c r="E15" i="318"/>
  <c r="AQ14" i="318"/>
  <c r="AH14" i="318"/>
  <c r="V14" i="318"/>
  <c r="R14" i="318"/>
  <c r="K14" i="318"/>
  <c r="J14" i="318"/>
  <c r="I14" i="318" s="1"/>
  <c r="G14" i="318"/>
  <c r="E14" i="318"/>
  <c r="AQ13" i="318"/>
  <c r="AH13" i="318"/>
  <c r="V13" i="318"/>
  <c r="R13" i="318"/>
  <c r="K13" i="318"/>
  <c r="J13" i="318"/>
  <c r="I13" i="318" s="1"/>
  <c r="G13" i="318"/>
  <c r="E13" i="318"/>
  <c r="AQ12" i="318"/>
  <c r="AH12" i="318"/>
  <c r="V12" i="318"/>
  <c r="R12" i="318"/>
  <c r="K12" i="318"/>
  <c r="J12" i="318"/>
  <c r="I12" i="318"/>
  <c r="G12" i="318"/>
  <c r="E12" i="318"/>
  <c r="V11" i="318"/>
  <c r="K11" i="318"/>
  <c r="J11" i="318"/>
  <c r="I11" i="318" s="1"/>
  <c r="G11" i="318"/>
  <c r="E11" i="318"/>
  <c r="AQ11" i="318"/>
  <c r="AH11" i="318"/>
  <c r="R11" i="318"/>
  <c r="T12" i="318" l="1"/>
  <c r="I15" i="318"/>
  <c r="T16" i="318"/>
  <c r="AI16" i="318" s="1"/>
  <c r="I19" i="318"/>
  <c r="I21" i="318"/>
  <c r="I26" i="318"/>
  <c r="I30" i="318"/>
  <c r="S13" i="318"/>
  <c r="T14" i="318"/>
  <c r="S20" i="318"/>
  <c r="S22" i="318"/>
  <c r="T25" i="318"/>
  <c r="AI25" i="318" s="1"/>
  <c r="S29" i="318"/>
  <c r="S15" i="318"/>
  <c r="T22" i="318"/>
  <c r="S26" i="318"/>
  <c r="K32" i="318"/>
  <c r="T34" i="318"/>
  <c r="AI34" i="318" s="1"/>
  <c r="S30" i="318"/>
  <c r="T30" i="318"/>
  <c r="T33" i="318"/>
  <c r="S31" i="318"/>
  <c r="S32" i="318"/>
  <c r="T31" i="318"/>
  <c r="AI31" i="318" s="1"/>
  <c r="T32" i="318"/>
  <c r="AI32" i="318" s="1"/>
  <c r="I31" i="318"/>
  <c r="AI30" i="318"/>
  <c r="T29" i="318"/>
  <c r="AI29" i="318" s="1"/>
  <c r="T28" i="318"/>
  <c r="AI28" i="318" s="1"/>
  <c r="S28" i="318"/>
  <c r="T27" i="318"/>
  <c r="AI27" i="318" s="1"/>
  <c r="S27" i="318"/>
  <c r="T26" i="318"/>
  <c r="AI26" i="318" s="1"/>
  <c r="S25" i="318"/>
  <c r="S24" i="318"/>
  <c r="T24" i="318"/>
  <c r="AI24" i="318" s="1"/>
  <c r="AI22" i="318"/>
  <c r="S23" i="318"/>
  <c r="T23" i="318"/>
  <c r="AI23" i="318" s="1"/>
  <c r="AI21" i="318"/>
  <c r="T20" i="318"/>
  <c r="AI20" i="318" s="1"/>
  <c r="AI19" i="318"/>
  <c r="S18" i="318"/>
  <c r="T18" i="318"/>
  <c r="AI18" i="318" s="1"/>
  <c r="T17" i="318"/>
  <c r="AI17" i="318" s="1"/>
  <c r="S17" i="318"/>
  <c r="AI14" i="318"/>
  <c r="AI12" i="318"/>
  <c r="S16" i="318"/>
  <c r="T15" i="318"/>
  <c r="AI15" i="318" s="1"/>
  <c r="S14" i="318"/>
  <c r="T13" i="318"/>
  <c r="AI13" i="318" s="1"/>
  <c r="S12" i="318"/>
  <c r="AQ35" i="318"/>
  <c r="AI33" i="318"/>
  <c r="T11" i="318"/>
  <c r="S11" i="318"/>
  <c r="R35" i="318"/>
  <c r="AH35" i="318"/>
  <c r="AG8" i="318"/>
  <c r="K33" i="318"/>
  <c r="K34" i="318"/>
  <c r="AP35" i="318"/>
  <c r="S33" i="318"/>
  <c r="S34" i="318"/>
  <c r="T35" i="318" l="1"/>
  <c r="AI35" i="318" s="1"/>
  <c r="AI11" i="318"/>
  <c r="S35" i="318"/>
  <c r="AP10" i="317" l="1"/>
  <c r="AG10" i="317"/>
  <c r="Q10" i="317"/>
  <c r="AR35" i="317"/>
  <c r="AQ34" i="317"/>
  <c r="AH34" i="317"/>
  <c r="V34" i="317"/>
  <c r="R34" i="317"/>
  <c r="K34" i="317"/>
  <c r="J34" i="317"/>
  <c r="I34" i="317" s="1"/>
  <c r="G34" i="317"/>
  <c r="E34" i="317"/>
  <c r="AQ33" i="317"/>
  <c r="AH33" i="317"/>
  <c r="V33" i="317"/>
  <c r="R33" i="317"/>
  <c r="T33" i="317" s="1"/>
  <c r="K33" i="317"/>
  <c r="J33" i="317"/>
  <c r="I33" i="317" s="1"/>
  <c r="G33" i="317"/>
  <c r="E33" i="317"/>
  <c r="AW32" i="317"/>
  <c r="AQ32" i="317"/>
  <c r="AH32" i="317"/>
  <c r="V32" i="317"/>
  <c r="R32" i="317"/>
  <c r="K32" i="317"/>
  <c r="J32" i="317"/>
  <c r="I32" i="317"/>
  <c r="G32" i="317"/>
  <c r="E32" i="317"/>
  <c r="AQ31" i="317"/>
  <c r="AH31" i="317"/>
  <c r="V31" i="317"/>
  <c r="R31" i="317"/>
  <c r="K31" i="317"/>
  <c r="J31" i="317"/>
  <c r="I31" i="317"/>
  <c r="G31" i="317"/>
  <c r="E31" i="317"/>
  <c r="AQ30" i="317"/>
  <c r="AH30" i="317"/>
  <c r="V30" i="317"/>
  <c r="R30" i="317"/>
  <c r="K30" i="317"/>
  <c r="J30" i="317"/>
  <c r="I30" i="317"/>
  <c r="G30" i="317"/>
  <c r="E30" i="317"/>
  <c r="AQ29" i="317"/>
  <c r="AH29" i="317"/>
  <c r="V29" i="317"/>
  <c r="R29" i="317"/>
  <c r="K29" i="317"/>
  <c r="J29" i="317"/>
  <c r="I29" i="317"/>
  <c r="G29" i="317"/>
  <c r="E29" i="317"/>
  <c r="AQ28" i="317"/>
  <c r="AH28" i="317"/>
  <c r="V28" i="317"/>
  <c r="R28" i="317"/>
  <c r="K28" i="317"/>
  <c r="J28" i="317"/>
  <c r="I28" i="317"/>
  <c r="G28" i="317"/>
  <c r="E28" i="317"/>
  <c r="AQ27" i="317"/>
  <c r="AH27" i="317"/>
  <c r="V27" i="317"/>
  <c r="R27" i="317"/>
  <c r="K27" i="317"/>
  <c r="J27" i="317"/>
  <c r="I27" i="317"/>
  <c r="G27" i="317"/>
  <c r="E27" i="317"/>
  <c r="AQ26" i="317"/>
  <c r="AH26" i="317"/>
  <c r="V26" i="317"/>
  <c r="R26" i="317"/>
  <c r="K26" i="317"/>
  <c r="J26" i="317"/>
  <c r="I26" i="317"/>
  <c r="G26" i="317"/>
  <c r="E26" i="317"/>
  <c r="AQ25" i="317"/>
  <c r="AH25" i="317"/>
  <c r="V25" i="317"/>
  <c r="R25" i="317"/>
  <c r="K25" i="317"/>
  <c r="J25" i="317"/>
  <c r="I25" i="317"/>
  <c r="G25" i="317"/>
  <c r="E25" i="317"/>
  <c r="AQ24" i="317"/>
  <c r="AH24" i="317"/>
  <c r="V24" i="317"/>
  <c r="R24" i="317"/>
  <c r="K24" i="317"/>
  <c r="J24" i="317"/>
  <c r="I24" i="317"/>
  <c r="G24" i="317"/>
  <c r="E24" i="317"/>
  <c r="AQ23" i="317"/>
  <c r="AH23" i="317"/>
  <c r="V23" i="317"/>
  <c r="R23" i="317"/>
  <c r="K23" i="317"/>
  <c r="J23" i="317"/>
  <c r="I23" i="317"/>
  <c r="G23" i="317"/>
  <c r="E23" i="317"/>
  <c r="AQ22" i="317"/>
  <c r="AH22" i="317"/>
  <c r="V22" i="317"/>
  <c r="R22" i="317"/>
  <c r="K22" i="317"/>
  <c r="J22" i="317"/>
  <c r="I22" i="317"/>
  <c r="G22" i="317"/>
  <c r="E22" i="317"/>
  <c r="AQ21" i="317"/>
  <c r="AH21" i="317"/>
  <c r="V21" i="317"/>
  <c r="R21" i="317"/>
  <c r="K21" i="317"/>
  <c r="J21" i="317"/>
  <c r="I21" i="317"/>
  <c r="G21" i="317"/>
  <c r="E21" i="317"/>
  <c r="AQ20" i="317"/>
  <c r="AH20" i="317"/>
  <c r="V20" i="317"/>
  <c r="R20" i="317"/>
  <c r="K20" i="317"/>
  <c r="J20" i="317"/>
  <c r="I20" i="317"/>
  <c r="G20" i="317"/>
  <c r="E20" i="317"/>
  <c r="AQ19" i="317"/>
  <c r="AH19" i="317"/>
  <c r="V19" i="317"/>
  <c r="R19" i="317"/>
  <c r="K19" i="317"/>
  <c r="J19" i="317"/>
  <c r="I19" i="317"/>
  <c r="G19" i="317"/>
  <c r="E19" i="317"/>
  <c r="AQ18" i="317"/>
  <c r="AH18" i="317"/>
  <c r="V18" i="317"/>
  <c r="R18" i="317"/>
  <c r="T18" i="317" s="1"/>
  <c r="K18" i="317"/>
  <c r="J18" i="317"/>
  <c r="I18" i="317"/>
  <c r="G18" i="317"/>
  <c r="E18" i="317"/>
  <c r="AQ17" i="317"/>
  <c r="AH17" i="317"/>
  <c r="V17" i="317"/>
  <c r="R17" i="317"/>
  <c r="T17" i="317" s="1"/>
  <c r="K17" i="317"/>
  <c r="J17" i="317"/>
  <c r="I17" i="317"/>
  <c r="G17" i="317"/>
  <c r="E17" i="317"/>
  <c r="AQ16" i="317"/>
  <c r="AH16" i="317"/>
  <c r="V16" i="317"/>
  <c r="R16" i="317"/>
  <c r="T16" i="317" s="1"/>
  <c r="K16" i="317"/>
  <c r="J16" i="317"/>
  <c r="I16" i="317"/>
  <c r="G16" i="317"/>
  <c r="E16" i="317"/>
  <c r="AQ15" i="317"/>
  <c r="AH15" i="317"/>
  <c r="V15" i="317"/>
  <c r="R15" i="317"/>
  <c r="T15" i="317" s="1"/>
  <c r="K15" i="317"/>
  <c r="J15" i="317"/>
  <c r="I15" i="317"/>
  <c r="G15" i="317"/>
  <c r="E15" i="317"/>
  <c r="AQ14" i="317"/>
  <c r="AH14" i="317"/>
  <c r="V14" i="317"/>
  <c r="R14" i="317"/>
  <c r="T14" i="317" s="1"/>
  <c r="K14" i="317"/>
  <c r="J14" i="317"/>
  <c r="I14" i="317"/>
  <c r="G14" i="317"/>
  <c r="E14" i="317"/>
  <c r="AQ13" i="317"/>
  <c r="AH13" i="317"/>
  <c r="V13" i="317"/>
  <c r="R13" i="317"/>
  <c r="T13" i="317" s="1"/>
  <c r="K13" i="317"/>
  <c r="J13" i="317"/>
  <c r="I13" i="317" s="1"/>
  <c r="G13" i="317"/>
  <c r="E13" i="317"/>
  <c r="AQ12" i="317"/>
  <c r="AH12" i="317"/>
  <c r="V12" i="317"/>
  <c r="R12" i="317"/>
  <c r="T12" i="317" s="1"/>
  <c r="K12" i="317"/>
  <c r="J12" i="317"/>
  <c r="I12" i="317" s="1"/>
  <c r="G12" i="317"/>
  <c r="E12" i="317"/>
  <c r="AH11" i="317"/>
  <c r="V11" i="317"/>
  <c r="K11" i="317"/>
  <c r="J11" i="317"/>
  <c r="I11" i="317" s="1"/>
  <c r="G11" i="317"/>
  <c r="E11" i="317"/>
  <c r="AP35" i="317"/>
  <c r="R11" i="317"/>
  <c r="AG8" i="317"/>
  <c r="S34" i="317" l="1"/>
  <c r="S33" i="317"/>
  <c r="T32" i="317"/>
  <c r="AI32" i="317" s="1"/>
  <c r="T31" i="317"/>
  <c r="AI31" i="317" s="1"/>
  <c r="T30" i="317"/>
  <c r="T29" i="317"/>
  <c r="AI29" i="317" s="1"/>
  <c r="T28" i="317"/>
  <c r="AI28" i="317" s="1"/>
  <c r="T27" i="317"/>
  <c r="AI27" i="317" s="1"/>
  <c r="T26" i="317"/>
  <c r="AI26" i="317" s="1"/>
  <c r="T25" i="317"/>
  <c r="AI25" i="317" s="1"/>
  <c r="T24" i="317"/>
  <c r="AI24" i="317" s="1"/>
  <c r="T23" i="317"/>
  <c r="AI23" i="317" s="1"/>
  <c r="T22" i="317"/>
  <c r="AI22" i="317" s="1"/>
  <c r="T21" i="317"/>
  <c r="AI21" i="317" s="1"/>
  <c r="T19" i="317"/>
  <c r="T20" i="317"/>
  <c r="AI20" i="317" s="1"/>
  <c r="AI16" i="317"/>
  <c r="AH35" i="317"/>
  <c r="AI15" i="317"/>
  <c r="AI19" i="317"/>
  <c r="T34" i="317"/>
  <c r="AI34" i="317" s="1"/>
  <c r="AI33" i="317"/>
  <c r="AI12" i="317"/>
  <c r="AI13" i="317"/>
  <c r="AI17" i="317"/>
  <c r="R35" i="317"/>
  <c r="T11" i="317"/>
  <c r="S11" i="317"/>
  <c r="AI14" i="317"/>
  <c r="AI18" i="317"/>
  <c r="AI30" i="317"/>
  <c r="S12" i="317"/>
  <c r="S13" i="317"/>
  <c r="S14" i="317"/>
  <c r="S15" i="317"/>
  <c r="S16" i="317"/>
  <c r="S17" i="317"/>
  <c r="S18" i="317"/>
  <c r="S19" i="317"/>
  <c r="S20" i="317"/>
  <c r="S21" i="317"/>
  <c r="S22" i="317"/>
  <c r="S23" i="317"/>
  <c r="S24" i="317"/>
  <c r="S25" i="317"/>
  <c r="S26" i="317"/>
  <c r="S27" i="317"/>
  <c r="S28" i="317"/>
  <c r="S29" i="317"/>
  <c r="S30" i="317"/>
  <c r="S31" i="317"/>
  <c r="S32" i="317"/>
  <c r="AQ11" i="317"/>
  <c r="AQ35" i="317" s="1"/>
  <c r="T35" i="317" l="1"/>
  <c r="AI35" i="317" s="1"/>
  <c r="AI11" i="317"/>
  <c r="S35" i="317"/>
  <c r="AP10" i="316" l="1"/>
  <c r="AG10" i="316"/>
  <c r="AH11" i="316" s="1"/>
  <c r="Q10" i="316"/>
  <c r="AR35" i="316"/>
  <c r="AQ34" i="316"/>
  <c r="AH34" i="316"/>
  <c r="V34" i="316"/>
  <c r="R34" i="316"/>
  <c r="S34" i="316" s="1"/>
  <c r="K34" i="316"/>
  <c r="J34" i="316"/>
  <c r="I34" i="316" s="1"/>
  <c r="G34" i="316"/>
  <c r="E34" i="316"/>
  <c r="AQ33" i="316"/>
  <c r="AH33" i="316"/>
  <c r="V33" i="316"/>
  <c r="R33" i="316"/>
  <c r="T33" i="316" s="1"/>
  <c r="K33" i="316"/>
  <c r="J33" i="316"/>
  <c r="I33" i="316" s="1"/>
  <c r="G33" i="316"/>
  <c r="E33" i="316"/>
  <c r="AW32" i="316"/>
  <c r="AQ32" i="316"/>
  <c r="AH32" i="316"/>
  <c r="V32" i="316"/>
  <c r="R32" i="316"/>
  <c r="T32" i="316" s="1"/>
  <c r="K32" i="316"/>
  <c r="J32" i="316"/>
  <c r="I32" i="316" s="1"/>
  <c r="G32" i="316"/>
  <c r="E32" i="316"/>
  <c r="AQ31" i="316"/>
  <c r="AH31" i="316"/>
  <c r="V31" i="316"/>
  <c r="R31" i="316"/>
  <c r="T31" i="316" s="1"/>
  <c r="K31" i="316"/>
  <c r="J31" i="316"/>
  <c r="I31" i="316" s="1"/>
  <c r="G31" i="316"/>
  <c r="E31" i="316"/>
  <c r="AQ30" i="316"/>
  <c r="AH30" i="316"/>
  <c r="V30" i="316"/>
  <c r="R30" i="316"/>
  <c r="T30" i="316" s="1"/>
  <c r="K30" i="316"/>
  <c r="J30" i="316"/>
  <c r="I30" i="316" s="1"/>
  <c r="G30" i="316"/>
  <c r="E30" i="316"/>
  <c r="AQ29" i="316"/>
  <c r="AH29" i="316"/>
  <c r="V29" i="316"/>
  <c r="R29" i="316"/>
  <c r="T29" i="316" s="1"/>
  <c r="K29" i="316"/>
  <c r="J29" i="316"/>
  <c r="I29" i="316" s="1"/>
  <c r="G29" i="316"/>
  <c r="E29" i="316"/>
  <c r="AQ28" i="316"/>
  <c r="AH28" i="316"/>
  <c r="V28" i="316"/>
  <c r="R28" i="316"/>
  <c r="T28" i="316" s="1"/>
  <c r="K28" i="316"/>
  <c r="J28" i="316"/>
  <c r="I28" i="316" s="1"/>
  <c r="G28" i="316"/>
  <c r="E28" i="316"/>
  <c r="AQ27" i="316"/>
  <c r="AH27" i="316"/>
  <c r="V27" i="316"/>
  <c r="R27" i="316"/>
  <c r="T27" i="316" s="1"/>
  <c r="K27" i="316"/>
  <c r="J27" i="316"/>
  <c r="I27" i="316" s="1"/>
  <c r="G27" i="316"/>
  <c r="E27" i="316"/>
  <c r="AQ26" i="316"/>
  <c r="AH26" i="316"/>
  <c r="V26" i="316"/>
  <c r="R26" i="316"/>
  <c r="T26" i="316" s="1"/>
  <c r="K26" i="316"/>
  <c r="J26" i="316"/>
  <c r="I26" i="316" s="1"/>
  <c r="G26" i="316"/>
  <c r="E26" i="316"/>
  <c r="AQ25" i="316"/>
  <c r="AH25" i="316"/>
  <c r="V25" i="316"/>
  <c r="R25" i="316"/>
  <c r="T25" i="316" s="1"/>
  <c r="K25" i="316"/>
  <c r="J25" i="316"/>
  <c r="I25" i="316" s="1"/>
  <c r="G25" i="316"/>
  <c r="E25" i="316"/>
  <c r="AQ24" i="316"/>
  <c r="AH24" i="316"/>
  <c r="V24" i="316"/>
  <c r="R24" i="316"/>
  <c r="T24" i="316" s="1"/>
  <c r="K24" i="316"/>
  <c r="J24" i="316"/>
  <c r="I24" i="316" s="1"/>
  <c r="G24" i="316"/>
  <c r="E24" i="316"/>
  <c r="AQ23" i="316"/>
  <c r="AH23" i="316"/>
  <c r="V23" i="316"/>
  <c r="R23" i="316"/>
  <c r="T23" i="316" s="1"/>
  <c r="K23" i="316"/>
  <c r="J23" i="316"/>
  <c r="I23" i="316" s="1"/>
  <c r="G23" i="316"/>
  <c r="E23" i="316"/>
  <c r="AQ22" i="316"/>
  <c r="AH22" i="316"/>
  <c r="V22" i="316"/>
  <c r="R22" i="316"/>
  <c r="T22" i="316" s="1"/>
  <c r="K22" i="316"/>
  <c r="J22" i="316"/>
  <c r="I22" i="316" s="1"/>
  <c r="G22" i="316"/>
  <c r="E22" i="316"/>
  <c r="AQ21" i="316"/>
  <c r="AH21" i="316"/>
  <c r="V21" i="316"/>
  <c r="R21" i="316"/>
  <c r="T21" i="316" s="1"/>
  <c r="K21" i="316"/>
  <c r="J21" i="316"/>
  <c r="I21" i="316" s="1"/>
  <c r="G21" i="316"/>
  <c r="E21" i="316"/>
  <c r="AQ20" i="316"/>
  <c r="AH20" i="316"/>
  <c r="V20" i="316"/>
  <c r="R20" i="316"/>
  <c r="T20" i="316" s="1"/>
  <c r="K20" i="316"/>
  <c r="J20" i="316"/>
  <c r="I20" i="316" s="1"/>
  <c r="G20" i="316"/>
  <c r="E20" i="316"/>
  <c r="AQ19" i="316"/>
  <c r="AH19" i="316"/>
  <c r="V19" i="316"/>
  <c r="R19" i="316"/>
  <c r="T19" i="316" s="1"/>
  <c r="K19" i="316"/>
  <c r="J19" i="316"/>
  <c r="I19" i="316" s="1"/>
  <c r="G19" i="316"/>
  <c r="E19" i="316"/>
  <c r="AQ18" i="316"/>
  <c r="AH18" i="316"/>
  <c r="V18" i="316"/>
  <c r="R18" i="316"/>
  <c r="T18" i="316" s="1"/>
  <c r="K18" i="316"/>
  <c r="J18" i="316"/>
  <c r="I18" i="316" s="1"/>
  <c r="G18" i="316"/>
  <c r="E18" i="316"/>
  <c r="AQ17" i="316"/>
  <c r="AH17" i="316"/>
  <c r="V17" i="316"/>
  <c r="R17" i="316"/>
  <c r="T17" i="316" s="1"/>
  <c r="K17" i="316"/>
  <c r="J17" i="316"/>
  <c r="I17" i="316" s="1"/>
  <c r="G17" i="316"/>
  <c r="E17" i="316"/>
  <c r="AQ16" i="316"/>
  <c r="AH16" i="316"/>
  <c r="V16" i="316"/>
  <c r="R16" i="316"/>
  <c r="T16" i="316" s="1"/>
  <c r="K16" i="316"/>
  <c r="J16" i="316"/>
  <c r="I16" i="316" s="1"/>
  <c r="G16" i="316"/>
  <c r="E16" i="316"/>
  <c r="AQ15" i="316"/>
  <c r="AH15" i="316"/>
  <c r="V15" i="316"/>
  <c r="R15" i="316"/>
  <c r="T15" i="316" s="1"/>
  <c r="K15" i="316"/>
  <c r="J15" i="316"/>
  <c r="I15" i="316" s="1"/>
  <c r="G15" i="316"/>
  <c r="E15" i="316"/>
  <c r="AQ14" i="316"/>
  <c r="AH14" i="316"/>
  <c r="V14" i="316"/>
  <c r="R14" i="316"/>
  <c r="T14" i="316" s="1"/>
  <c r="K14" i="316"/>
  <c r="J14" i="316"/>
  <c r="I14" i="316" s="1"/>
  <c r="G14" i="316"/>
  <c r="E14" i="316"/>
  <c r="AQ13" i="316"/>
  <c r="AH13" i="316"/>
  <c r="V13" i="316"/>
  <c r="R13" i="316"/>
  <c r="S13" i="316" s="1"/>
  <c r="K13" i="316"/>
  <c r="J13" i="316"/>
  <c r="I13" i="316" s="1"/>
  <c r="G13" i="316"/>
  <c r="E13" i="316"/>
  <c r="AQ12" i="316"/>
  <c r="AH12" i="316"/>
  <c r="V12" i="316"/>
  <c r="R12" i="316"/>
  <c r="S12" i="316" s="1"/>
  <c r="K12" i="316"/>
  <c r="J12" i="316"/>
  <c r="I12" i="316" s="1"/>
  <c r="G12" i="316"/>
  <c r="E12" i="316"/>
  <c r="V11" i="316"/>
  <c r="K11" i="316"/>
  <c r="J11" i="316"/>
  <c r="I11" i="316" s="1"/>
  <c r="G11" i="316"/>
  <c r="E11" i="316"/>
  <c r="AP35" i="316"/>
  <c r="AG35" i="316"/>
  <c r="R11" i="316"/>
  <c r="AG8" i="316"/>
  <c r="T34" i="316" l="1"/>
  <c r="AI34" i="316" s="1"/>
  <c r="T13" i="316"/>
  <c r="AI33" i="316"/>
  <c r="AH35" i="316"/>
  <c r="AI13" i="316"/>
  <c r="S33" i="316"/>
  <c r="T12" i="316"/>
  <c r="AI12" i="316" s="1"/>
  <c r="T11" i="316"/>
  <c r="S11" i="316"/>
  <c r="R35" i="316"/>
  <c r="AI14" i="316"/>
  <c r="AI15" i="316"/>
  <c r="AI16" i="316"/>
  <c r="AI17" i="316"/>
  <c r="AI18" i="316"/>
  <c r="AI19" i="316"/>
  <c r="AI20" i="316"/>
  <c r="AI21" i="316"/>
  <c r="AI22" i="316"/>
  <c r="AI23" i="316"/>
  <c r="AI24" i="316"/>
  <c r="AI25" i="316"/>
  <c r="AI26" i="316"/>
  <c r="AI27" i="316"/>
  <c r="AI28" i="316"/>
  <c r="AI29" i="316"/>
  <c r="AI30" i="316"/>
  <c r="AI31" i="316"/>
  <c r="AI32" i="316"/>
  <c r="S14" i="316"/>
  <c r="S15" i="316"/>
  <c r="S16" i="316"/>
  <c r="S17" i="316"/>
  <c r="S18" i="316"/>
  <c r="S19" i="316"/>
  <c r="S20" i="316"/>
  <c r="S21" i="316"/>
  <c r="S22" i="316"/>
  <c r="S23" i="316"/>
  <c r="S24" i="316"/>
  <c r="S25" i="316"/>
  <c r="S26" i="316"/>
  <c r="S27" i="316"/>
  <c r="S28" i="316"/>
  <c r="S29" i="316"/>
  <c r="S30" i="316"/>
  <c r="S31" i="316"/>
  <c r="S32" i="316"/>
  <c r="AQ11" i="316"/>
  <c r="AQ35" i="316" s="1"/>
  <c r="T35" i="316" l="1"/>
  <c r="AI35" i="316" s="1"/>
  <c r="S35" i="316"/>
  <c r="AI11" i="316"/>
  <c r="AP10" i="315" l="1"/>
  <c r="AG10" i="315"/>
  <c r="Q10" i="315"/>
  <c r="R11" i="315" s="1"/>
  <c r="AR35" i="315"/>
  <c r="AQ34" i="315"/>
  <c r="AH34" i="315"/>
  <c r="V34" i="315"/>
  <c r="R34" i="315"/>
  <c r="T34" i="315" s="1"/>
  <c r="J34" i="315"/>
  <c r="K34" i="315" s="1"/>
  <c r="I34" i="315"/>
  <c r="G34" i="315"/>
  <c r="E34" i="315"/>
  <c r="AQ33" i="315"/>
  <c r="AH33" i="315"/>
  <c r="V33" i="315"/>
  <c r="R33" i="315"/>
  <c r="T33" i="315" s="1"/>
  <c r="J33" i="315"/>
  <c r="K33" i="315" s="1"/>
  <c r="I33" i="315"/>
  <c r="G33" i="315"/>
  <c r="E33" i="315"/>
  <c r="AW32" i="315"/>
  <c r="AQ32" i="315"/>
  <c r="AH32" i="315"/>
  <c r="V32" i="315"/>
  <c r="R32" i="315"/>
  <c r="T32" i="315" s="1"/>
  <c r="J32" i="315"/>
  <c r="K32" i="315" s="1"/>
  <c r="I32" i="315"/>
  <c r="G32" i="315"/>
  <c r="E32" i="315"/>
  <c r="AQ31" i="315"/>
  <c r="AH31" i="315"/>
  <c r="V31" i="315"/>
  <c r="R31" i="315"/>
  <c r="S31" i="315" s="1"/>
  <c r="J31" i="315"/>
  <c r="K31" i="315" s="1"/>
  <c r="I31" i="315"/>
  <c r="G31" i="315"/>
  <c r="E31" i="315"/>
  <c r="AQ30" i="315"/>
  <c r="AH30" i="315"/>
  <c r="V30" i="315"/>
  <c r="R30" i="315"/>
  <c r="S30" i="315" s="1"/>
  <c r="J30" i="315"/>
  <c r="K30" i="315" s="1"/>
  <c r="I30" i="315"/>
  <c r="G30" i="315"/>
  <c r="E30" i="315"/>
  <c r="AQ29" i="315"/>
  <c r="AH29" i="315"/>
  <c r="V29" i="315"/>
  <c r="R29" i="315"/>
  <c r="T29" i="315" s="1"/>
  <c r="J29" i="315"/>
  <c r="K29" i="315" s="1"/>
  <c r="I29" i="315"/>
  <c r="G29" i="315"/>
  <c r="E29" i="315"/>
  <c r="AQ28" i="315"/>
  <c r="AH28" i="315"/>
  <c r="V28" i="315"/>
  <c r="R28" i="315"/>
  <c r="T28" i="315" s="1"/>
  <c r="J28" i="315"/>
  <c r="K28" i="315" s="1"/>
  <c r="I28" i="315"/>
  <c r="G28" i="315"/>
  <c r="E28" i="315"/>
  <c r="AQ27" i="315"/>
  <c r="AH27" i="315"/>
  <c r="V27" i="315"/>
  <c r="R27" i="315"/>
  <c r="S27" i="315" s="1"/>
  <c r="J27" i="315"/>
  <c r="K27" i="315" s="1"/>
  <c r="I27" i="315"/>
  <c r="G27" i="315"/>
  <c r="E27" i="315"/>
  <c r="AQ26" i="315"/>
  <c r="AH26" i="315"/>
  <c r="V26" i="315"/>
  <c r="R26" i="315"/>
  <c r="S26" i="315" s="1"/>
  <c r="J26" i="315"/>
  <c r="K26" i="315" s="1"/>
  <c r="I26" i="315"/>
  <c r="G26" i="315"/>
  <c r="E26" i="315"/>
  <c r="AQ25" i="315"/>
  <c r="AH25" i="315"/>
  <c r="V25" i="315"/>
  <c r="R25" i="315"/>
  <c r="S25" i="315" s="1"/>
  <c r="J25" i="315"/>
  <c r="K25" i="315" s="1"/>
  <c r="I25" i="315"/>
  <c r="G25" i="315"/>
  <c r="E25" i="315"/>
  <c r="AQ24" i="315"/>
  <c r="AH24" i="315"/>
  <c r="V24" i="315"/>
  <c r="R24" i="315"/>
  <c r="T24" i="315" s="1"/>
  <c r="J24" i="315"/>
  <c r="K24" i="315" s="1"/>
  <c r="I24" i="315"/>
  <c r="G24" i="315"/>
  <c r="E24" i="315"/>
  <c r="AQ23" i="315"/>
  <c r="AH23" i="315"/>
  <c r="V23" i="315"/>
  <c r="R23" i="315"/>
  <c r="S23" i="315" s="1"/>
  <c r="J23" i="315"/>
  <c r="K23" i="315" s="1"/>
  <c r="I23" i="315"/>
  <c r="G23" i="315"/>
  <c r="E23" i="315"/>
  <c r="AQ22" i="315"/>
  <c r="AH22" i="315"/>
  <c r="V22" i="315"/>
  <c r="R22" i="315"/>
  <c r="S22" i="315" s="1"/>
  <c r="J22" i="315"/>
  <c r="K22" i="315" s="1"/>
  <c r="I22" i="315"/>
  <c r="G22" i="315"/>
  <c r="E22" i="315"/>
  <c r="AQ21" i="315"/>
  <c r="AH21" i="315"/>
  <c r="V21" i="315"/>
  <c r="R21" i="315"/>
  <c r="T21" i="315" s="1"/>
  <c r="J21" i="315"/>
  <c r="K21" i="315" s="1"/>
  <c r="I21" i="315"/>
  <c r="G21" i="315"/>
  <c r="E21" i="315"/>
  <c r="AQ20" i="315"/>
  <c r="AH20" i="315"/>
  <c r="V20" i="315"/>
  <c r="R20" i="315"/>
  <c r="T20" i="315" s="1"/>
  <c r="J20" i="315"/>
  <c r="K20" i="315" s="1"/>
  <c r="I20" i="315"/>
  <c r="G20" i="315"/>
  <c r="E20" i="315"/>
  <c r="AQ19" i="315"/>
  <c r="AH19" i="315"/>
  <c r="V19" i="315"/>
  <c r="R19" i="315"/>
  <c r="S19" i="315" s="1"/>
  <c r="J19" i="315"/>
  <c r="K19" i="315" s="1"/>
  <c r="I19" i="315"/>
  <c r="G19" i="315"/>
  <c r="E19" i="315"/>
  <c r="AQ18" i="315"/>
  <c r="AH18" i="315"/>
  <c r="V18" i="315"/>
  <c r="R18" i="315"/>
  <c r="S18" i="315" s="1"/>
  <c r="J18" i="315"/>
  <c r="K18" i="315" s="1"/>
  <c r="I18" i="315"/>
  <c r="G18" i="315"/>
  <c r="E18" i="315"/>
  <c r="AQ17" i="315"/>
  <c r="AH17" i="315"/>
  <c r="V17" i="315"/>
  <c r="R17" i="315"/>
  <c r="T17" i="315" s="1"/>
  <c r="J17" i="315"/>
  <c r="K17" i="315" s="1"/>
  <c r="I17" i="315"/>
  <c r="G17" i="315"/>
  <c r="E17" i="315"/>
  <c r="AQ16" i="315"/>
  <c r="AH16" i="315"/>
  <c r="V16" i="315"/>
  <c r="R16" i="315"/>
  <c r="T16" i="315" s="1"/>
  <c r="J16" i="315"/>
  <c r="K16" i="315" s="1"/>
  <c r="I16" i="315"/>
  <c r="G16" i="315"/>
  <c r="E16" i="315"/>
  <c r="AQ15" i="315"/>
  <c r="AH15" i="315"/>
  <c r="V15" i="315"/>
  <c r="R15" i="315"/>
  <c r="S15" i="315" s="1"/>
  <c r="J15" i="315"/>
  <c r="K15" i="315" s="1"/>
  <c r="I15" i="315"/>
  <c r="G15" i="315"/>
  <c r="E15" i="315"/>
  <c r="AQ14" i="315"/>
  <c r="AH14" i="315"/>
  <c r="V14" i="315"/>
  <c r="R14" i="315"/>
  <c r="S14" i="315" s="1"/>
  <c r="J14" i="315"/>
  <c r="K14" i="315" s="1"/>
  <c r="I14" i="315"/>
  <c r="G14" i="315"/>
  <c r="E14" i="315"/>
  <c r="AQ13" i="315"/>
  <c r="AH13" i="315"/>
  <c r="V13" i="315"/>
  <c r="R13" i="315"/>
  <c r="T13" i="315" s="1"/>
  <c r="J13" i="315"/>
  <c r="K13" i="315" s="1"/>
  <c r="I13" i="315"/>
  <c r="G13" i="315"/>
  <c r="E13" i="315"/>
  <c r="AQ12" i="315"/>
  <c r="AH12" i="315"/>
  <c r="V12" i="315"/>
  <c r="R12" i="315"/>
  <c r="T12" i="315" s="1"/>
  <c r="J12" i="315"/>
  <c r="K12" i="315" s="1"/>
  <c r="I12" i="315"/>
  <c r="G12" i="315"/>
  <c r="E12" i="315"/>
  <c r="V11" i="315"/>
  <c r="J11" i="315"/>
  <c r="K11" i="315" s="1"/>
  <c r="I11" i="315"/>
  <c r="G11" i="315"/>
  <c r="E11" i="315"/>
  <c r="AQ11" i="315"/>
  <c r="AH11" i="315"/>
  <c r="T30" i="315" l="1"/>
  <c r="AI30" i="315" s="1"/>
  <c r="AI29" i="315"/>
  <c r="AI28" i="315"/>
  <c r="T26" i="315"/>
  <c r="AI26" i="315" s="1"/>
  <c r="T22" i="315"/>
  <c r="AI22" i="315" s="1"/>
  <c r="T18" i="315"/>
  <c r="AI18" i="315" s="1"/>
  <c r="T14" i="315"/>
  <c r="AI14" i="315" s="1"/>
  <c r="AI13" i="315"/>
  <c r="AI12" i="315"/>
  <c r="AQ35" i="315"/>
  <c r="AI24" i="315"/>
  <c r="AI16" i="315"/>
  <c r="AI17" i="315"/>
  <c r="AI20" i="315"/>
  <c r="AI21" i="315"/>
  <c r="AI32" i="315"/>
  <c r="T15" i="315"/>
  <c r="AI15" i="315" s="1"/>
  <c r="T19" i="315"/>
  <c r="AI19" i="315" s="1"/>
  <c r="T23" i="315"/>
  <c r="AI23" i="315" s="1"/>
  <c r="T27" i="315"/>
  <c r="AI27" i="315" s="1"/>
  <c r="T31" i="315"/>
  <c r="AI31" i="315" s="1"/>
  <c r="S13" i="315"/>
  <c r="S17" i="315"/>
  <c r="S21" i="315"/>
  <c r="S29" i="315"/>
  <c r="S12" i="315"/>
  <c r="S16" i="315"/>
  <c r="S20" i="315"/>
  <c r="S24" i="315"/>
  <c r="T25" i="315"/>
  <c r="AI25" i="315" s="1"/>
  <c r="S28" i="315"/>
  <c r="S32" i="315"/>
  <c r="AI33" i="315"/>
  <c r="AI34" i="315"/>
  <c r="R35" i="315"/>
  <c r="T11" i="315"/>
  <c r="S11" i="315"/>
  <c r="AH35" i="315"/>
  <c r="S33" i="315"/>
  <c r="S34" i="315"/>
  <c r="AP35" i="315"/>
  <c r="AG8" i="315"/>
  <c r="AG35" i="315"/>
  <c r="T35" i="315" l="1"/>
  <c r="AI35" i="315" s="1"/>
  <c r="S35" i="315"/>
  <c r="AI11" i="315"/>
  <c r="AP10" i="314"/>
  <c r="AP35" i="314" s="1"/>
  <c r="AG10" i="314"/>
  <c r="AG35" i="314" s="1"/>
  <c r="Q10" i="314"/>
  <c r="AR35" i="314"/>
  <c r="AQ34" i="314"/>
  <c r="AH34" i="314"/>
  <c r="V34" i="314"/>
  <c r="R34" i="314"/>
  <c r="T34" i="314" s="1"/>
  <c r="J34" i="314"/>
  <c r="K34" i="314" s="1"/>
  <c r="I34" i="314"/>
  <c r="G34" i="314"/>
  <c r="E34" i="314"/>
  <c r="AQ33" i="314"/>
  <c r="AH33" i="314"/>
  <c r="V33" i="314"/>
  <c r="R33" i="314"/>
  <c r="J33" i="314"/>
  <c r="K33" i="314" s="1"/>
  <c r="I33" i="314"/>
  <c r="G33" i="314"/>
  <c r="E33" i="314"/>
  <c r="AW32" i="314"/>
  <c r="AQ32" i="314"/>
  <c r="AH32" i="314"/>
  <c r="V32" i="314"/>
  <c r="R32" i="314"/>
  <c r="S32" i="314" s="1"/>
  <c r="K32" i="314"/>
  <c r="J32" i="314"/>
  <c r="I32" i="314" s="1"/>
  <c r="G32" i="314"/>
  <c r="E32" i="314"/>
  <c r="AQ31" i="314"/>
  <c r="AH31" i="314"/>
  <c r="V31" i="314"/>
  <c r="R31" i="314"/>
  <c r="S31" i="314" s="1"/>
  <c r="K31" i="314"/>
  <c r="J31" i="314"/>
  <c r="I31" i="314" s="1"/>
  <c r="G31" i="314"/>
  <c r="E31" i="314"/>
  <c r="AQ30" i="314"/>
  <c r="AH30" i="314"/>
  <c r="V30" i="314"/>
  <c r="R30" i="314"/>
  <c r="S30" i="314" s="1"/>
  <c r="K30" i="314"/>
  <c r="J30" i="314"/>
  <c r="I30" i="314" s="1"/>
  <c r="G30" i="314"/>
  <c r="E30" i="314"/>
  <c r="AQ29" i="314"/>
  <c r="AH29" i="314"/>
  <c r="V29" i="314"/>
  <c r="R29" i="314"/>
  <c r="S29" i="314" s="1"/>
  <c r="K29" i="314"/>
  <c r="J29" i="314"/>
  <c r="I29" i="314" s="1"/>
  <c r="G29" i="314"/>
  <c r="E29" i="314"/>
  <c r="AQ28" i="314"/>
  <c r="AH28" i="314"/>
  <c r="V28" i="314"/>
  <c r="R28" i="314"/>
  <c r="S28" i="314" s="1"/>
  <c r="K28" i="314"/>
  <c r="J28" i="314"/>
  <c r="I28" i="314" s="1"/>
  <c r="G28" i="314"/>
  <c r="E28" i="314"/>
  <c r="AQ27" i="314"/>
  <c r="AH27" i="314"/>
  <c r="V27" i="314"/>
  <c r="R27" i="314"/>
  <c r="S27" i="314" s="1"/>
  <c r="K27" i="314"/>
  <c r="J27" i="314"/>
  <c r="I27" i="314" s="1"/>
  <c r="G27" i="314"/>
  <c r="E27" i="314"/>
  <c r="AQ26" i="314"/>
  <c r="AH26" i="314"/>
  <c r="V26" i="314"/>
  <c r="R26" i="314"/>
  <c r="S26" i="314" s="1"/>
  <c r="K26" i="314"/>
  <c r="J26" i="314"/>
  <c r="I26" i="314" s="1"/>
  <c r="G26" i="314"/>
  <c r="E26" i="314"/>
  <c r="AQ25" i="314"/>
  <c r="AH25" i="314"/>
  <c r="V25" i="314"/>
  <c r="R25" i="314"/>
  <c r="S25" i="314" s="1"/>
  <c r="K25" i="314"/>
  <c r="J25" i="314"/>
  <c r="I25" i="314" s="1"/>
  <c r="G25" i="314"/>
  <c r="E25" i="314"/>
  <c r="AQ24" i="314"/>
  <c r="AH24" i="314"/>
  <c r="V24" i="314"/>
  <c r="R24" i="314"/>
  <c r="S24" i="314" s="1"/>
  <c r="K24" i="314"/>
  <c r="J24" i="314"/>
  <c r="I24" i="314" s="1"/>
  <c r="G24" i="314"/>
  <c r="E24" i="314"/>
  <c r="AQ23" i="314"/>
  <c r="AH23" i="314"/>
  <c r="V23" i="314"/>
  <c r="R23" i="314"/>
  <c r="S23" i="314" s="1"/>
  <c r="K23" i="314"/>
  <c r="J23" i="314"/>
  <c r="I23" i="314" s="1"/>
  <c r="G23" i="314"/>
  <c r="E23" i="314"/>
  <c r="AQ22" i="314"/>
  <c r="AH22" i="314"/>
  <c r="V22" i="314"/>
  <c r="R22" i="314"/>
  <c r="S22" i="314" s="1"/>
  <c r="K22" i="314"/>
  <c r="J22" i="314"/>
  <c r="I22" i="314" s="1"/>
  <c r="G22" i="314"/>
  <c r="E22" i="314"/>
  <c r="AQ21" i="314"/>
  <c r="AH21" i="314"/>
  <c r="V21" i="314"/>
  <c r="R21" i="314"/>
  <c r="S21" i="314" s="1"/>
  <c r="K21" i="314"/>
  <c r="J21" i="314"/>
  <c r="I21" i="314" s="1"/>
  <c r="G21" i="314"/>
  <c r="E21" i="314"/>
  <c r="AQ20" i="314"/>
  <c r="AH20" i="314"/>
  <c r="V20" i="314"/>
  <c r="R20" i="314"/>
  <c r="S20" i="314" s="1"/>
  <c r="K20" i="314"/>
  <c r="J20" i="314"/>
  <c r="I20" i="314" s="1"/>
  <c r="G20" i="314"/>
  <c r="E20" i="314"/>
  <c r="AQ19" i="314"/>
  <c r="AH19" i="314"/>
  <c r="V19" i="314"/>
  <c r="R19" i="314"/>
  <c r="S19" i="314" s="1"/>
  <c r="K19" i="314"/>
  <c r="J19" i="314"/>
  <c r="I19" i="314" s="1"/>
  <c r="G19" i="314"/>
  <c r="E19" i="314"/>
  <c r="AQ18" i="314"/>
  <c r="AH18" i="314"/>
  <c r="V18" i="314"/>
  <c r="R18" i="314"/>
  <c r="S18" i="314" s="1"/>
  <c r="K18" i="314"/>
  <c r="J18" i="314"/>
  <c r="I18" i="314" s="1"/>
  <c r="G18" i="314"/>
  <c r="E18" i="314"/>
  <c r="AQ17" i="314"/>
  <c r="AH17" i="314"/>
  <c r="V17" i="314"/>
  <c r="R17" i="314"/>
  <c r="S17" i="314" s="1"/>
  <c r="K17" i="314"/>
  <c r="J17" i="314"/>
  <c r="I17" i="314" s="1"/>
  <c r="G17" i="314"/>
  <c r="E17" i="314"/>
  <c r="AQ16" i="314"/>
  <c r="AH16" i="314"/>
  <c r="V16" i="314"/>
  <c r="R16" i="314"/>
  <c r="S16" i="314" s="1"/>
  <c r="K16" i="314"/>
  <c r="J16" i="314"/>
  <c r="I16" i="314" s="1"/>
  <c r="G16" i="314"/>
  <c r="E16" i="314"/>
  <c r="AQ15" i="314"/>
  <c r="AH15" i="314"/>
  <c r="V15" i="314"/>
  <c r="R15" i="314"/>
  <c r="S15" i="314" s="1"/>
  <c r="K15" i="314"/>
  <c r="J15" i="314"/>
  <c r="I15" i="314" s="1"/>
  <c r="G15" i="314"/>
  <c r="E15" i="314"/>
  <c r="AQ14" i="314"/>
  <c r="AH14" i="314"/>
  <c r="V14" i="314"/>
  <c r="R14" i="314"/>
  <c r="S14" i="314" s="1"/>
  <c r="K14" i="314"/>
  <c r="J14" i="314"/>
  <c r="I14" i="314" s="1"/>
  <c r="G14" i="314"/>
  <c r="E14" i="314"/>
  <c r="AQ13" i="314"/>
  <c r="AH13" i="314"/>
  <c r="V13" i="314"/>
  <c r="R13" i="314"/>
  <c r="S13" i="314" s="1"/>
  <c r="K13" i="314"/>
  <c r="J13" i="314"/>
  <c r="I13" i="314" s="1"/>
  <c r="G13" i="314"/>
  <c r="E13" i="314"/>
  <c r="AQ12" i="314"/>
  <c r="AH12" i="314"/>
  <c r="V12" i="314"/>
  <c r="R12" i="314"/>
  <c r="S12" i="314" s="1"/>
  <c r="K12" i="314"/>
  <c r="J12" i="314"/>
  <c r="I12" i="314" s="1"/>
  <c r="G12" i="314"/>
  <c r="E12" i="314"/>
  <c r="AH11" i="314"/>
  <c r="V11" i="314"/>
  <c r="K11" i="314"/>
  <c r="J11" i="314"/>
  <c r="I11" i="314" s="1"/>
  <c r="G11" i="314"/>
  <c r="E11" i="314"/>
  <c r="R11" i="314"/>
  <c r="AG8" i="314"/>
  <c r="AI34" i="314" l="1"/>
  <c r="S33" i="314"/>
  <c r="T33" i="314"/>
  <c r="AI33" i="314" s="1"/>
  <c r="T31" i="314"/>
  <c r="AI31" i="314" s="1"/>
  <c r="T30" i="314"/>
  <c r="AI30" i="314" s="1"/>
  <c r="T26" i="314"/>
  <c r="AI26" i="314" s="1"/>
  <c r="T22" i="314"/>
  <c r="AI22" i="314" s="1"/>
  <c r="T18" i="314"/>
  <c r="T14" i="314"/>
  <c r="AI14" i="314" s="1"/>
  <c r="T27" i="314"/>
  <c r="AI27" i="314" s="1"/>
  <c r="T16" i="314"/>
  <c r="AI16" i="314" s="1"/>
  <c r="AI18" i="314"/>
  <c r="T20" i="314"/>
  <c r="AI20" i="314" s="1"/>
  <c r="T13" i="314"/>
  <c r="T17" i="314"/>
  <c r="AI17" i="314" s="1"/>
  <c r="T21" i="314"/>
  <c r="AI21" i="314" s="1"/>
  <c r="T25" i="314"/>
  <c r="AI25" i="314" s="1"/>
  <c r="T29" i="314"/>
  <c r="AI29" i="314" s="1"/>
  <c r="S34" i="314"/>
  <c r="AI13" i="314"/>
  <c r="T15" i="314"/>
  <c r="AI15" i="314" s="1"/>
  <c r="T19" i="314"/>
  <c r="AI19" i="314" s="1"/>
  <c r="T23" i="314"/>
  <c r="AI23" i="314" s="1"/>
  <c r="T24" i="314"/>
  <c r="AI24" i="314" s="1"/>
  <c r="T28" i="314"/>
  <c r="AI28" i="314" s="1"/>
  <c r="T32" i="314"/>
  <c r="AI32" i="314" s="1"/>
  <c r="T12" i="314"/>
  <c r="AI12" i="314" s="1"/>
  <c r="T11" i="314"/>
  <c r="S11" i="314"/>
  <c r="R35" i="314"/>
  <c r="AH35" i="314"/>
  <c r="AQ11" i="314"/>
  <c r="AQ35" i="314" s="1"/>
  <c r="S35" i="314" l="1"/>
  <c r="T35" i="314"/>
  <c r="AI35" i="314" s="1"/>
  <c r="AI11" i="314"/>
  <c r="AP10" i="313" l="1"/>
  <c r="AP35" i="313" s="1"/>
  <c r="AG10" i="313"/>
  <c r="AG35" i="313" s="1"/>
  <c r="Q10" i="313"/>
  <c r="R11" i="313" s="1"/>
  <c r="AR35" i="313"/>
  <c r="AQ34" i="313"/>
  <c r="AH34" i="313"/>
  <c r="V34" i="313"/>
  <c r="R34" i="313"/>
  <c r="K34" i="313"/>
  <c r="J34" i="313"/>
  <c r="I34" i="313"/>
  <c r="G34" i="313"/>
  <c r="E34" i="313"/>
  <c r="AQ33" i="313"/>
  <c r="AH33" i="313"/>
  <c r="V33" i="313"/>
  <c r="R33" i="313"/>
  <c r="T33" i="313" s="1"/>
  <c r="K33" i="313"/>
  <c r="J33" i="313"/>
  <c r="I33" i="313"/>
  <c r="G33" i="313"/>
  <c r="E33" i="313"/>
  <c r="AW32" i="313"/>
  <c r="AQ32" i="313"/>
  <c r="AH32" i="313"/>
  <c r="V32" i="313"/>
  <c r="R32" i="313"/>
  <c r="T32" i="313" s="1"/>
  <c r="K32" i="313"/>
  <c r="J32" i="313"/>
  <c r="I32" i="313" s="1"/>
  <c r="G32" i="313"/>
  <c r="E32" i="313"/>
  <c r="AQ31" i="313"/>
  <c r="AH31" i="313"/>
  <c r="V31" i="313"/>
  <c r="R31" i="313"/>
  <c r="T31" i="313" s="1"/>
  <c r="K31" i="313"/>
  <c r="J31" i="313"/>
  <c r="I31" i="313" s="1"/>
  <c r="G31" i="313"/>
  <c r="E31" i="313"/>
  <c r="AQ30" i="313"/>
  <c r="AH30" i="313"/>
  <c r="V30" i="313"/>
  <c r="R30" i="313"/>
  <c r="T30" i="313" s="1"/>
  <c r="K30" i="313"/>
  <c r="J30" i="313"/>
  <c r="I30" i="313" s="1"/>
  <c r="G30" i="313"/>
  <c r="E30" i="313"/>
  <c r="AQ29" i="313"/>
  <c r="AH29" i="313"/>
  <c r="V29" i="313"/>
  <c r="R29" i="313"/>
  <c r="T29" i="313" s="1"/>
  <c r="K29" i="313"/>
  <c r="J29" i="313"/>
  <c r="I29" i="313" s="1"/>
  <c r="G29" i="313"/>
  <c r="E29" i="313"/>
  <c r="AQ28" i="313"/>
  <c r="AH28" i="313"/>
  <c r="V28" i="313"/>
  <c r="R28" i="313"/>
  <c r="T28" i="313" s="1"/>
  <c r="K28" i="313"/>
  <c r="J28" i="313"/>
  <c r="I28" i="313" s="1"/>
  <c r="G28" i="313"/>
  <c r="E28" i="313"/>
  <c r="AQ27" i="313"/>
  <c r="AH27" i="313"/>
  <c r="V27" i="313"/>
  <c r="R27" i="313"/>
  <c r="T27" i="313" s="1"/>
  <c r="K27" i="313"/>
  <c r="J27" i="313"/>
  <c r="I27" i="313" s="1"/>
  <c r="G27" i="313"/>
  <c r="E27" i="313"/>
  <c r="AQ26" i="313"/>
  <c r="AH26" i="313"/>
  <c r="V26" i="313"/>
  <c r="R26" i="313"/>
  <c r="T26" i="313" s="1"/>
  <c r="K26" i="313"/>
  <c r="J26" i="313"/>
  <c r="I26" i="313" s="1"/>
  <c r="G26" i="313"/>
  <c r="E26" i="313"/>
  <c r="AQ25" i="313"/>
  <c r="AH25" i="313"/>
  <c r="V25" i="313"/>
  <c r="R25" i="313"/>
  <c r="T25" i="313" s="1"/>
  <c r="K25" i="313"/>
  <c r="J25" i="313"/>
  <c r="I25" i="313" s="1"/>
  <c r="G25" i="313"/>
  <c r="E25" i="313"/>
  <c r="AQ24" i="313"/>
  <c r="AH24" i="313"/>
  <c r="V24" i="313"/>
  <c r="R24" i="313"/>
  <c r="S24" i="313" s="1"/>
  <c r="K24" i="313"/>
  <c r="J24" i="313"/>
  <c r="I24" i="313" s="1"/>
  <c r="G24" i="313"/>
  <c r="E24" i="313"/>
  <c r="AQ23" i="313"/>
  <c r="AH23" i="313"/>
  <c r="V23" i="313"/>
  <c r="R23" i="313"/>
  <c r="S23" i="313" s="1"/>
  <c r="K23" i="313"/>
  <c r="J23" i="313"/>
  <c r="I23" i="313" s="1"/>
  <c r="G23" i="313"/>
  <c r="E23" i="313"/>
  <c r="AQ22" i="313"/>
  <c r="AH22" i="313"/>
  <c r="V22" i="313"/>
  <c r="R22" i="313"/>
  <c r="S22" i="313" s="1"/>
  <c r="K22" i="313"/>
  <c r="J22" i="313"/>
  <c r="I22" i="313" s="1"/>
  <c r="G22" i="313"/>
  <c r="E22" i="313"/>
  <c r="AQ21" i="313"/>
  <c r="AH21" i="313"/>
  <c r="V21" i="313"/>
  <c r="R21" i="313"/>
  <c r="S21" i="313" s="1"/>
  <c r="K21" i="313"/>
  <c r="J21" i="313"/>
  <c r="I21" i="313" s="1"/>
  <c r="G21" i="313"/>
  <c r="E21" i="313"/>
  <c r="AQ20" i="313"/>
  <c r="AH20" i="313"/>
  <c r="V20" i="313"/>
  <c r="R20" i="313"/>
  <c r="S20" i="313" s="1"/>
  <c r="K20" i="313"/>
  <c r="J20" i="313"/>
  <c r="I20" i="313" s="1"/>
  <c r="G20" i="313"/>
  <c r="E20" i="313"/>
  <c r="AQ19" i="313"/>
  <c r="AH19" i="313"/>
  <c r="V19" i="313"/>
  <c r="R19" i="313"/>
  <c r="S19" i="313" s="1"/>
  <c r="K19" i="313"/>
  <c r="J19" i="313"/>
  <c r="I19" i="313" s="1"/>
  <c r="G19" i="313"/>
  <c r="E19" i="313"/>
  <c r="AQ18" i="313"/>
  <c r="AH18" i="313"/>
  <c r="V18" i="313"/>
  <c r="R18" i="313"/>
  <c r="S18" i="313" s="1"/>
  <c r="K18" i="313"/>
  <c r="J18" i="313"/>
  <c r="I18" i="313" s="1"/>
  <c r="G18" i="313"/>
  <c r="E18" i="313"/>
  <c r="AQ17" i="313"/>
  <c r="AH17" i="313"/>
  <c r="V17" i="313"/>
  <c r="R17" i="313"/>
  <c r="S17" i="313" s="1"/>
  <c r="K17" i="313"/>
  <c r="J17" i="313"/>
  <c r="I17" i="313" s="1"/>
  <c r="G17" i="313"/>
  <c r="E17" i="313"/>
  <c r="AQ16" i="313"/>
  <c r="AH16" i="313"/>
  <c r="V16" i="313"/>
  <c r="R16" i="313"/>
  <c r="S16" i="313" s="1"/>
  <c r="K16" i="313"/>
  <c r="J16" i="313"/>
  <c r="I16" i="313" s="1"/>
  <c r="G16" i="313"/>
  <c r="E16" i="313"/>
  <c r="AQ15" i="313"/>
  <c r="AH15" i="313"/>
  <c r="V15" i="313"/>
  <c r="R15" i="313"/>
  <c r="S15" i="313" s="1"/>
  <c r="K15" i="313"/>
  <c r="J15" i="313"/>
  <c r="I15" i="313" s="1"/>
  <c r="G15" i="313"/>
  <c r="E15" i="313"/>
  <c r="AQ14" i="313"/>
  <c r="AH14" i="313"/>
  <c r="V14" i="313"/>
  <c r="R14" i="313"/>
  <c r="S14" i="313" s="1"/>
  <c r="K14" i="313"/>
  <c r="J14" i="313"/>
  <c r="I14" i="313" s="1"/>
  <c r="G14" i="313"/>
  <c r="E14" i="313"/>
  <c r="AQ13" i="313"/>
  <c r="AH13" i="313"/>
  <c r="V13" i="313"/>
  <c r="R13" i="313"/>
  <c r="S13" i="313" s="1"/>
  <c r="K13" i="313"/>
  <c r="J13" i="313"/>
  <c r="I13" i="313" s="1"/>
  <c r="G13" i="313"/>
  <c r="E13" i="313"/>
  <c r="AQ12" i="313"/>
  <c r="AH12" i="313"/>
  <c r="V12" i="313"/>
  <c r="R12" i="313"/>
  <c r="S12" i="313" s="1"/>
  <c r="K12" i="313"/>
  <c r="J12" i="313"/>
  <c r="I12" i="313" s="1"/>
  <c r="G12" i="313"/>
  <c r="E12" i="313"/>
  <c r="AH11" i="313"/>
  <c r="V11" i="313"/>
  <c r="K11" i="313"/>
  <c r="J11" i="313"/>
  <c r="I11" i="313" s="1"/>
  <c r="G11" i="313"/>
  <c r="E11" i="313"/>
  <c r="AG8" i="313"/>
  <c r="S34" i="313" l="1"/>
  <c r="T34" i="313"/>
  <c r="AI34" i="313" s="1"/>
  <c r="AI33" i="313"/>
  <c r="S33" i="313"/>
  <c r="T23" i="313"/>
  <c r="AI23" i="313" s="1"/>
  <c r="T19" i="313"/>
  <c r="AI19" i="313" s="1"/>
  <c r="AH35" i="313"/>
  <c r="T15" i="313"/>
  <c r="AI15" i="313" s="1"/>
  <c r="T12" i="313"/>
  <c r="AI12" i="313" s="1"/>
  <c r="T16" i="313"/>
  <c r="T20" i="313"/>
  <c r="AI20" i="313" s="1"/>
  <c r="T24" i="313"/>
  <c r="AI24" i="313" s="1"/>
  <c r="T13" i="313"/>
  <c r="AI13" i="313" s="1"/>
  <c r="T17" i="313"/>
  <c r="AI17" i="313" s="1"/>
  <c r="T21" i="313"/>
  <c r="AI21" i="313" s="1"/>
  <c r="T14" i="313"/>
  <c r="AI14" i="313" s="1"/>
  <c r="AI16" i="313"/>
  <c r="T18" i="313"/>
  <c r="AI18" i="313" s="1"/>
  <c r="T22" i="313"/>
  <c r="AI22" i="313" s="1"/>
  <c r="AI25" i="313"/>
  <c r="AI26" i="313"/>
  <c r="AI27" i="313"/>
  <c r="AI28" i="313"/>
  <c r="AI29" i="313"/>
  <c r="AI30" i="313"/>
  <c r="AI31" i="313"/>
  <c r="AI32" i="313"/>
  <c r="R35" i="313"/>
  <c r="T11" i="313"/>
  <c r="S11" i="313"/>
  <c r="S25" i="313"/>
  <c r="S26" i="313"/>
  <c r="S27" i="313"/>
  <c r="S28" i="313"/>
  <c r="S29" i="313"/>
  <c r="S30" i="313"/>
  <c r="S31" i="313"/>
  <c r="S32" i="313"/>
  <c r="AQ11" i="313"/>
  <c r="AQ35" i="313" s="1"/>
  <c r="R32" i="312"/>
  <c r="S35" i="313" l="1"/>
  <c r="T35" i="313"/>
  <c r="AI35" i="313" s="1"/>
  <c r="AI11" i="313"/>
  <c r="AP10" i="312" l="1"/>
  <c r="AG10" i="312"/>
  <c r="Q10" i="312"/>
  <c r="R11" i="312" s="1"/>
  <c r="AR35" i="312"/>
  <c r="AQ34" i="312"/>
  <c r="AH34" i="312"/>
  <c r="V34" i="312"/>
  <c r="R34" i="312"/>
  <c r="T34" i="312" s="1"/>
  <c r="J34" i="312"/>
  <c r="K34" i="312" s="1"/>
  <c r="I34" i="312"/>
  <c r="G34" i="312"/>
  <c r="E34" i="312"/>
  <c r="AQ33" i="312"/>
  <c r="AH33" i="312"/>
  <c r="V33" i="312"/>
  <c r="R33" i="312"/>
  <c r="T33" i="312" s="1"/>
  <c r="J33" i="312"/>
  <c r="K33" i="312" s="1"/>
  <c r="I33" i="312"/>
  <c r="G33" i="312"/>
  <c r="E33" i="312"/>
  <c r="AW32" i="312"/>
  <c r="AQ32" i="312"/>
  <c r="AH32" i="312"/>
  <c r="V32" i="312"/>
  <c r="T32" i="312"/>
  <c r="J32" i="312"/>
  <c r="K32" i="312" s="1"/>
  <c r="I32" i="312"/>
  <c r="G32" i="312"/>
  <c r="E32" i="312"/>
  <c r="AQ31" i="312"/>
  <c r="AH31" i="312"/>
  <c r="V31" i="312"/>
  <c r="R31" i="312"/>
  <c r="S31" i="312" s="1"/>
  <c r="J31" i="312"/>
  <c r="K31" i="312" s="1"/>
  <c r="I31" i="312"/>
  <c r="G31" i="312"/>
  <c r="E31" i="312"/>
  <c r="AQ30" i="312"/>
  <c r="AH30" i="312"/>
  <c r="V30" i="312"/>
  <c r="R30" i="312"/>
  <c r="T30" i="312" s="1"/>
  <c r="J30" i="312"/>
  <c r="K30" i="312" s="1"/>
  <c r="I30" i="312"/>
  <c r="G30" i="312"/>
  <c r="E30" i="312"/>
  <c r="AQ29" i="312"/>
  <c r="AH29" i="312"/>
  <c r="V29" i="312"/>
  <c r="R29" i="312"/>
  <c r="T29" i="312" s="1"/>
  <c r="J29" i="312"/>
  <c r="K29" i="312" s="1"/>
  <c r="I29" i="312"/>
  <c r="G29" i="312"/>
  <c r="E29" i="312"/>
  <c r="AQ28" i="312"/>
  <c r="AH28" i="312"/>
  <c r="V28" i="312"/>
  <c r="R28" i="312"/>
  <c r="T28" i="312" s="1"/>
  <c r="J28" i="312"/>
  <c r="K28" i="312" s="1"/>
  <c r="I28" i="312"/>
  <c r="G28" i="312"/>
  <c r="E28" i="312"/>
  <c r="AQ27" i="312"/>
  <c r="AH27" i="312"/>
  <c r="V27" i="312"/>
  <c r="R27" i="312"/>
  <c r="S27" i="312" s="1"/>
  <c r="J27" i="312"/>
  <c r="K27" i="312" s="1"/>
  <c r="I27" i="312"/>
  <c r="G27" i="312"/>
  <c r="E27" i="312"/>
  <c r="AQ26" i="312"/>
  <c r="AH26" i="312"/>
  <c r="V26" i="312"/>
  <c r="R26" i="312"/>
  <c r="T26" i="312" s="1"/>
  <c r="J26" i="312"/>
  <c r="K26" i="312" s="1"/>
  <c r="I26" i="312"/>
  <c r="G26" i="312"/>
  <c r="E26" i="312"/>
  <c r="AQ25" i="312"/>
  <c r="AH25" i="312"/>
  <c r="V25" i="312"/>
  <c r="R25" i="312"/>
  <c r="T25" i="312" s="1"/>
  <c r="J25" i="312"/>
  <c r="K25" i="312" s="1"/>
  <c r="I25" i="312"/>
  <c r="G25" i="312"/>
  <c r="E25" i="312"/>
  <c r="AQ24" i="312"/>
  <c r="AH24" i="312"/>
  <c r="V24" i="312"/>
  <c r="R24" i="312"/>
  <c r="T24" i="312" s="1"/>
  <c r="J24" i="312"/>
  <c r="K24" i="312" s="1"/>
  <c r="I24" i="312"/>
  <c r="G24" i="312"/>
  <c r="E24" i="312"/>
  <c r="AQ23" i="312"/>
  <c r="AH23" i="312"/>
  <c r="V23" i="312"/>
  <c r="R23" i="312"/>
  <c r="S23" i="312" s="1"/>
  <c r="J23" i="312"/>
  <c r="K23" i="312" s="1"/>
  <c r="I23" i="312"/>
  <c r="G23" i="312"/>
  <c r="E23" i="312"/>
  <c r="AQ22" i="312"/>
  <c r="AH22" i="312"/>
  <c r="V22" i="312"/>
  <c r="R22" i="312"/>
  <c r="T22" i="312" s="1"/>
  <c r="J22" i="312"/>
  <c r="K22" i="312" s="1"/>
  <c r="I22" i="312"/>
  <c r="G22" i="312"/>
  <c r="E22" i="312"/>
  <c r="AQ21" i="312"/>
  <c r="AH21" i="312"/>
  <c r="V21" i="312"/>
  <c r="R21" i="312"/>
  <c r="T21" i="312" s="1"/>
  <c r="J21" i="312"/>
  <c r="K21" i="312" s="1"/>
  <c r="I21" i="312"/>
  <c r="G21" i="312"/>
  <c r="E21" i="312"/>
  <c r="AQ20" i="312"/>
  <c r="AH20" i="312"/>
  <c r="V20" i="312"/>
  <c r="R20" i="312"/>
  <c r="T20" i="312" s="1"/>
  <c r="J20" i="312"/>
  <c r="K20" i="312" s="1"/>
  <c r="I20" i="312"/>
  <c r="G20" i="312"/>
  <c r="E20" i="312"/>
  <c r="AQ19" i="312"/>
  <c r="AH19" i="312"/>
  <c r="V19" i="312"/>
  <c r="R19" i="312"/>
  <c r="S19" i="312" s="1"/>
  <c r="J19" i="312"/>
  <c r="K19" i="312" s="1"/>
  <c r="I19" i="312"/>
  <c r="G19" i="312"/>
  <c r="E19" i="312"/>
  <c r="AQ18" i="312"/>
  <c r="AH18" i="312"/>
  <c r="V18" i="312"/>
  <c r="R18" i="312"/>
  <c r="T18" i="312" s="1"/>
  <c r="J18" i="312"/>
  <c r="K18" i="312" s="1"/>
  <c r="I18" i="312"/>
  <c r="G18" i="312"/>
  <c r="E18" i="312"/>
  <c r="AQ17" i="312"/>
  <c r="AH17" i="312"/>
  <c r="V17" i="312"/>
  <c r="R17" i="312"/>
  <c r="T17" i="312" s="1"/>
  <c r="J17" i="312"/>
  <c r="K17" i="312" s="1"/>
  <c r="I17" i="312"/>
  <c r="G17" i="312"/>
  <c r="E17" i="312"/>
  <c r="AQ16" i="312"/>
  <c r="AH16" i="312"/>
  <c r="V16" i="312"/>
  <c r="R16" i="312"/>
  <c r="T16" i="312" s="1"/>
  <c r="J16" i="312"/>
  <c r="K16" i="312" s="1"/>
  <c r="I16" i="312"/>
  <c r="G16" i="312"/>
  <c r="E16" i="312"/>
  <c r="AQ15" i="312"/>
  <c r="AH15" i="312"/>
  <c r="V15" i="312"/>
  <c r="R15" i="312"/>
  <c r="S15" i="312" s="1"/>
  <c r="J15" i="312"/>
  <c r="K15" i="312" s="1"/>
  <c r="I15" i="312"/>
  <c r="G15" i="312"/>
  <c r="E15" i="312"/>
  <c r="AQ14" i="312"/>
  <c r="AH14" i="312"/>
  <c r="V14" i="312"/>
  <c r="R14" i="312"/>
  <c r="T14" i="312" s="1"/>
  <c r="J14" i="312"/>
  <c r="K14" i="312" s="1"/>
  <c r="I14" i="312"/>
  <c r="G14" i="312"/>
  <c r="E14" i="312"/>
  <c r="AQ13" i="312"/>
  <c r="AH13" i="312"/>
  <c r="V13" i="312"/>
  <c r="R13" i="312"/>
  <c r="S13" i="312" s="1"/>
  <c r="J13" i="312"/>
  <c r="K13" i="312" s="1"/>
  <c r="I13" i="312"/>
  <c r="G13" i="312"/>
  <c r="E13" i="312"/>
  <c r="AQ12" i="312"/>
  <c r="AH12" i="312"/>
  <c r="V12" i="312"/>
  <c r="R12" i="312"/>
  <c r="T12" i="312" s="1"/>
  <c r="J12" i="312"/>
  <c r="K12" i="312" s="1"/>
  <c r="I12" i="312"/>
  <c r="G12" i="312"/>
  <c r="E12" i="312"/>
  <c r="V11" i="312"/>
  <c r="J11" i="312"/>
  <c r="K11" i="312" s="1"/>
  <c r="I11" i="312"/>
  <c r="G11" i="312"/>
  <c r="E11" i="312"/>
  <c r="AQ11" i="312"/>
  <c r="AH11" i="312"/>
  <c r="T31" i="312" l="1"/>
  <c r="T27" i="312"/>
  <c r="AI27" i="312" s="1"/>
  <c r="AI26" i="312"/>
  <c r="AI24" i="312"/>
  <c r="AI25" i="312"/>
  <c r="T23" i="312"/>
  <c r="AI23" i="312" s="1"/>
  <c r="T19" i="312"/>
  <c r="AI19" i="312" s="1"/>
  <c r="T15" i="312"/>
  <c r="AI15" i="312" s="1"/>
  <c r="AQ35" i="312"/>
  <c r="AI20" i="312"/>
  <c r="AI21" i="312"/>
  <c r="AI22" i="312"/>
  <c r="AI12" i="312"/>
  <c r="AI14" i="312"/>
  <c r="AI28" i="312"/>
  <c r="AI29" i="312"/>
  <c r="AI30" i="312"/>
  <c r="AI16" i="312"/>
  <c r="AI17" i="312"/>
  <c r="AI18" i="312"/>
  <c r="AI31" i="312"/>
  <c r="AI32" i="312"/>
  <c r="S14" i="312"/>
  <c r="S18" i="312"/>
  <c r="S22" i="312"/>
  <c r="S26" i="312"/>
  <c r="S30" i="312"/>
  <c r="S17" i="312"/>
  <c r="S21" i="312"/>
  <c r="S25" i="312"/>
  <c r="S29" i="312"/>
  <c r="S12" i="312"/>
  <c r="T13" i="312"/>
  <c r="AI13" i="312" s="1"/>
  <c r="S16" i="312"/>
  <c r="S20" i="312"/>
  <c r="S24" i="312"/>
  <c r="S28" i="312"/>
  <c r="S32" i="312"/>
  <c r="AI33" i="312"/>
  <c r="AI34" i="312"/>
  <c r="R35" i="312"/>
  <c r="T11" i="312"/>
  <c r="S11" i="312"/>
  <c r="AH35" i="312"/>
  <c r="S33" i="312"/>
  <c r="S34" i="312"/>
  <c r="AP35" i="312"/>
  <c r="AG35" i="312"/>
  <c r="AG8" i="312"/>
  <c r="T35" i="312" l="1"/>
  <c r="AI35" i="312" s="1"/>
  <c r="S35" i="312"/>
  <c r="AI11" i="312"/>
  <c r="AP10" i="311" l="1"/>
  <c r="AP35" i="311" s="1"/>
  <c r="AG10" i="311"/>
  <c r="AG35" i="311" s="1"/>
  <c r="Q10" i="311"/>
  <c r="AR35" i="311"/>
  <c r="AQ34" i="311"/>
  <c r="AH34" i="311"/>
  <c r="V34" i="311"/>
  <c r="R34" i="311"/>
  <c r="J34" i="311"/>
  <c r="K34" i="311" s="1"/>
  <c r="G34" i="311"/>
  <c r="E34" i="311"/>
  <c r="AQ33" i="311"/>
  <c r="AH33" i="311"/>
  <c r="V33" i="311"/>
  <c r="R33" i="311"/>
  <c r="J33" i="311"/>
  <c r="K33" i="311" s="1"/>
  <c r="G33" i="311"/>
  <c r="E33" i="311"/>
  <c r="AW32" i="311"/>
  <c r="AQ32" i="311"/>
  <c r="AH32" i="311"/>
  <c r="V32" i="311"/>
  <c r="R32" i="311"/>
  <c r="S32" i="311" s="1"/>
  <c r="K32" i="311"/>
  <c r="J32" i="311"/>
  <c r="I32" i="311" s="1"/>
  <c r="G32" i="311"/>
  <c r="E32" i="311"/>
  <c r="AQ31" i="311"/>
  <c r="AH31" i="311"/>
  <c r="V31" i="311"/>
  <c r="R31" i="311"/>
  <c r="S31" i="311" s="1"/>
  <c r="K31" i="311"/>
  <c r="J31" i="311"/>
  <c r="I31" i="311" s="1"/>
  <c r="G31" i="311"/>
  <c r="E31" i="311"/>
  <c r="AQ30" i="311"/>
  <c r="AH30" i="311"/>
  <c r="V30" i="311"/>
  <c r="R30" i="311"/>
  <c r="S30" i="311" s="1"/>
  <c r="K30" i="311"/>
  <c r="J30" i="311"/>
  <c r="I30" i="311" s="1"/>
  <c r="G30" i="311"/>
  <c r="E30" i="311"/>
  <c r="AQ29" i="311"/>
  <c r="AH29" i="311"/>
  <c r="V29" i="311"/>
  <c r="R29" i="311"/>
  <c r="S29" i="311" s="1"/>
  <c r="K29" i="311"/>
  <c r="J29" i="311"/>
  <c r="I29" i="311" s="1"/>
  <c r="G29" i="311"/>
  <c r="E29" i="311"/>
  <c r="AQ28" i="311"/>
  <c r="AH28" i="311"/>
  <c r="V28" i="311"/>
  <c r="R28" i="311"/>
  <c r="S28" i="311" s="1"/>
  <c r="K28" i="311"/>
  <c r="J28" i="311"/>
  <c r="I28" i="311" s="1"/>
  <c r="G28" i="311"/>
  <c r="E28" i="311"/>
  <c r="AQ27" i="311"/>
  <c r="AH27" i="311"/>
  <c r="V27" i="311"/>
  <c r="R27" i="311"/>
  <c r="S27" i="311" s="1"/>
  <c r="K27" i="311"/>
  <c r="J27" i="311"/>
  <c r="I27" i="311" s="1"/>
  <c r="G27" i="311"/>
  <c r="E27" i="311"/>
  <c r="AQ26" i="311"/>
  <c r="AH26" i="311"/>
  <c r="V26" i="311"/>
  <c r="R26" i="311"/>
  <c r="S26" i="311" s="1"/>
  <c r="K26" i="311"/>
  <c r="J26" i="311"/>
  <c r="I26" i="311" s="1"/>
  <c r="G26" i="311"/>
  <c r="E26" i="311"/>
  <c r="AQ25" i="311"/>
  <c r="AH25" i="311"/>
  <c r="V25" i="311"/>
  <c r="R25" i="311"/>
  <c r="S25" i="311" s="1"/>
  <c r="K25" i="311"/>
  <c r="J25" i="311"/>
  <c r="I25" i="311" s="1"/>
  <c r="G25" i="311"/>
  <c r="E25" i="311"/>
  <c r="AQ24" i="311"/>
  <c r="AH24" i="311"/>
  <c r="V24" i="311"/>
  <c r="R24" i="311"/>
  <c r="S24" i="311" s="1"/>
  <c r="K24" i="311"/>
  <c r="J24" i="311"/>
  <c r="I24" i="311" s="1"/>
  <c r="G24" i="311"/>
  <c r="E24" i="311"/>
  <c r="AQ23" i="311"/>
  <c r="AH23" i="311"/>
  <c r="V23" i="311"/>
  <c r="R23" i="311"/>
  <c r="S23" i="311" s="1"/>
  <c r="K23" i="311"/>
  <c r="J23" i="311"/>
  <c r="I23" i="311" s="1"/>
  <c r="G23" i="311"/>
  <c r="E23" i="311"/>
  <c r="AQ22" i="311"/>
  <c r="AH22" i="311"/>
  <c r="V22" i="311"/>
  <c r="R22" i="311"/>
  <c r="S22" i="311" s="1"/>
  <c r="K22" i="311"/>
  <c r="J22" i="311"/>
  <c r="I22" i="311" s="1"/>
  <c r="G22" i="311"/>
  <c r="E22" i="311"/>
  <c r="AQ21" i="311"/>
  <c r="AH21" i="311"/>
  <c r="V21" i="311"/>
  <c r="R21" i="311"/>
  <c r="S21" i="311" s="1"/>
  <c r="K21" i="311"/>
  <c r="J21" i="311"/>
  <c r="I21" i="311" s="1"/>
  <c r="G21" i="311"/>
  <c r="E21" i="311"/>
  <c r="AQ20" i="311"/>
  <c r="AH20" i="311"/>
  <c r="V20" i="311"/>
  <c r="R20" i="311"/>
  <c r="S20" i="311" s="1"/>
  <c r="K20" i="311"/>
  <c r="J20" i="311"/>
  <c r="I20" i="311" s="1"/>
  <c r="G20" i="311"/>
  <c r="E20" i="311"/>
  <c r="AQ19" i="311"/>
  <c r="AH19" i="311"/>
  <c r="V19" i="311"/>
  <c r="R19" i="311"/>
  <c r="S19" i="311" s="1"/>
  <c r="K19" i="311"/>
  <c r="J19" i="311"/>
  <c r="I19" i="311" s="1"/>
  <c r="G19" i="311"/>
  <c r="E19" i="311"/>
  <c r="AQ18" i="311"/>
  <c r="AH18" i="311"/>
  <c r="V18" i="311"/>
  <c r="R18" i="311"/>
  <c r="S18" i="311" s="1"/>
  <c r="K18" i="311"/>
  <c r="J18" i="311"/>
  <c r="I18" i="311" s="1"/>
  <c r="G18" i="311"/>
  <c r="E18" i="311"/>
  <c r="AQ17" i="311"/>
  <c r="AH17" i="311"/>
  <c r="V17" i="311"/>
  <c r="R17" i="311"/>
  <c r="S17" i="311" s="1"/>
  <c r="J17" i="311"/>
  <c r="K17" i="311" s="1"/>
  <c r="G17" i="311"/>
  <c r="E17" i="311"/>
  <c r="AQ16" i="311"/>
  <c r="AH16" i="311"/>
  <c r="V16" i="311"/>
  <c r="R16" i="311"/>
  <c r="S16" i="311" s="1"/>
  <c r="J16" i="311"/>
  <c r="K16" i="311" s="1"/>
  <c r="G16" i="311"/>
  <c r="E16" i="311"/>
  <c r="AQ15" i="311"/>
  <c r="AH15" i="311"/>
  <c r="V15" i="311"/>
  <c r="R15" i="311"/>
  <c r="S15" i="311" s="1"/>
  <c r="J15" i="311"/>
  <c r="K15" i="311" s="1"/>
  <c r="G15" i="311"/>
  <c r="E15" i="311"/>
  <c r="AQ14" i="311"/>
  <c r="AH14" i="311"/>
  <c r="V14" i="311"/>
  <c r="R14" i="311"/>
  <c r="S14" i="311" s="1"/>
  <c r="J14" i="311"/>
  <c r="K14" i="311" s="1"/>
  <c r="G14" i="311"/>
  <c r="E14" i="311"/>
  <c r="AQ13" i="311"/>
  <c r="AH13" i="311"/>
  <c r="V13" i="311"/>
  <c r="R13" i="311"/>
  <c r="S13" i="311" s="1"/>
  <c r="J13" i="311"/>
  <c r="K13" i="311" s="1"/>
  <c r="G13" i="311"/>
  <c r="E13" i="311"/>
  <c r="AQ12" i="311"/>
  <c r="AH12" i="311"/>
  <c r="V12" i="311"/>
  <c r="R12" i="311"/>
  <c r="S12" i="311" s="1"/>
  <c r="J12" i="311"/>
  <c r="K12" i="311" s="1"/>
  <c r="G12" i="311"/>
  <c r="E12" i="311"/>
  <c r="AH11" i="311"/>
  <c r="V11" i="311"/>
  <c r="J11" i="311"/>
  <c r="I11" i="311" s="1"/>
  <c r="G11" i="311"/>
  <c r="E11" i="311"/>
  <c r="R11" i="311"/>
  <c r="AG8" i="311"/>
  <c r="T33" i="311" l="1"/>
  <c r="S34" i="311"/>
  <c r="T34" i="311"/>
  <c r="AI34" i="311" s="1"/>
  <c r="AI33" i="311"/>
  <c r="S33" i="311"/>
  <c r="T31" i="311"/>
  <c r="AI31" i="311" s="1"/>
  <c r="T30" i="311"/>
  <c r="T26" i="311"/>
  <c r="T22" i="311"/>
  <c r="T18" i="311"/>
  <c r="AI18" i="311" s="1"/>
  <c r="AH35" i="311"/>
  <c r="T19" i="311"/>
  <c r="AI19" i="311" s="1"/>
  <c r="T20" i="311"/>
  <c r="AI20" i="311" s="1"/>
  <c r="AI22" i="311"/>
  <c r="T24" i="311"/>
  <c r="AI24" i="311" s="1"/>
  <c r="AI26" i="311"/>
  <c r="T12" i="311"/>
  <c r="AI12" i="311" s="1"/>
  <c r="T13" i="311"/>
  <c r="AI13" i="311" s="1"/>
  <c r="T14" i="311"/>
  <c r="AI14" i="311" s="1"/>
  <c r="T15" i="311"/>
  <c r="AI15" i="311" s="1"/>
  <c r="T16" i="311"/>
  <c r="AI16" i="311" s="1"/>
  <c r="T17" i="311"/>
  <c r="AI17" i="311" s="1"/>
  <c r="T21" i="311"/>
  <c r="AI21" i="311" s="1"/>
  <c r="T25" i="311"/>
  <c r="AI25" i="311" s="1"/>
  <c r="T29" i="311"/>
  <c r="AI29" i="311" s="1"/>
  <c r="T23" i="311"/>
  <c r="AI23" i="311" s="1"/>
  <c r="T27" i="311"/>
  <c r="AI27" i="311" s="1"/>
  <c r="T28" i="311"/>
  <c r="AI28" i="311" s="1"/>
  <c r="AI30" i="311"/>
  <c r="T32" i="311"/>
  <c r="AI32" i="311" s="1"/>
  <c r="R35" i="311"/>
  <c r="T11" i="311"/>
  <c r="S11" i="311"/>
  <c r="K11" i="311"/>
  <c r="I12" i="311"/>
  <c r="I13" i="311"/>
  <c r="I14" i="311"/>
  <c r="I15" i="311"/>
  <c r="I16" i="311"/>
  <c r="I17" i="311"/>
  <c r="AQ11" i="311"/>
  <c r="AQ35" i="311" s="1"/>
  <c r="I33" i="311"/>
  <c r="I34" i="311"/>
  <c r="S35" i="311" l="1"/>
  <c r="T35" i="311"/>
  <c r="AI35" i="311" s="1"/>
  <c r="AI11" i="311"/>
  <c r="AH13" i="310" l="1"/>
  <c r="AP10" i="310" l="1"/>
  <c r="AG10" i="310"/>
  <c r="Q10" i="310"/>
  <c r="AR35" i="310"/>
  <c r="AQ34" i="310"/>
  <c r="AH34" i="310"/>
  <c r="V34" i="310"/>
  <c r="R34" i="310"/>
  <c r="J34" i="310"/>
  <c r="K34" i="310" s="1"/>
  <c r="I34" i="310"/>
  <c r="G34" i="310"/>
  <c r="E34" i="310"/>
  <c r="AQ33" i="310"/>
  <c r="AH33" i="310"/>
  <c r="V33" i="310"/>
  <c r="R33" i="310"/>
  <c r="J33" i="310"/>
  <c r="K33" i="310" s="1"/>
  <c r="I33" i="310"/>
  <c r="G33" i="310"/>
  <c r="E33" i="310"/>
  <c r="AW32" i="310"/>
  <c r="AQ32" i="310"/>
  <c r="AH32" i="310"/>
  <c r="V32" i="310"/>
  <c r="R32" i="310"/>
  <c r="J32" i="310"/>
  <c r="K32" i="310" s="1"/>
  <c r="I32" i="310"/>
  <c r="G32" i="310"/>
  <c r="E32" i="310"/>
  <c r="AQ31" i="310"/>
  <c r="AH31" i="310"/>
  <c r="V31" i="310"/>
  <c r="R31" i="310"/>
  <c r="J31" i="310"/>
  <c r="K31" i="310" s="1"/>
  <c r="I31" i="310"/>
  <c r="G31" i="310"/>
  <c r="E31" i="310"/>
  <c r="AQ30" i="310"/>
  <c r="AH30" i="310"/>
  <c r="V30" i="310"/>
  <c r="R30" i="310"/>
  <c r="J30" i="310"/>
  <c r="K30" i="310" s="1"/>
  <c r="I30" i="310"/>
  <c r="G30" i="310"/>
  <c r="E30" i="310"/>
  <c r="AQ29" i="310"/>
  <c r="AH29" i="310"/>
  <c r="V29" i="310"/>
  <c r="R29" i="310"/>
  <c r="J29" i="310"/>
  <c r="K29" i="310" s="1"/>
  <c r="I29" i="310"/>
  <c r="G29" i="310"/>
  <c r="E29" i="310"/>
  <c r="AQ28" i="310"/>
  <c r="AH28" i="310"/>
  <c r="V28" i="310"/>
  <c r="R28" i="310"/>
  <c r="T28" i="310" s="1"/>
  <c r="J28" i="310"/>
  <c r="K28" i="310" s="1"/>
  <c r="I28" i="310"/>
  <c r="G28" i="310"/>
  <c r="E28" i="310"/>
  <c r="AQ27" i="310"/>
  <c r="AH27" i="310"/>
  <c r="V27" i="310"/>
  <c r="R27" i="310"/>
  <c r="J27" i="310"/>
  <c r="K27" i="310" s="1"/>
  <c r="I27" i="310"/>
  <c r="G27" i="310"/>
  <c r="E27" i="310"/>
  <c r="AQ26" i="310"/>
  <c r="AH26" i="310"/>
  <c r="V26" i="310"/>
  <c r="R26" i="310"/>
  <c r="J26" i="310"/>
  <c r="K26" i="310" s="1"/>
  <c r="I26" i="310"/>
  <c r="G26" i="310"/>
  <c r="E26" i="310"/>
  <c r="AQ25" i="310"/>
  <c r="AH25" i="310"/>
  <c r="V25" i="310"/>
  <c r="R25" i="310"/>
  <c r="T25" i="310" s="1"/>
  <c r="J25" i="310"/>
  <c r="K25" i="310" s="1"/>
  <c r="I25" i="310"/>
  <c r="G25" i="310"/>
  <c r="E25" i="310"/>
  <c r="AQ24" i="310"/>
  <c r="AH24" i="310"/>
  <c r="V24" i="310"/>
  <c r="R24" i="310"/>
  <c r="S24" i="310" s="1"/>
  <c r="J24" i="310"/>
  <c r="K24" i="310" s="1"/>
  <c r="I24" i="310"/>
  <c r="G24" i="310"/>
  <c r="E24" i="310"/>
  <c r="AQ23" i="310"/>
  <c r="AH23" i="310"/>
  <c r="V23" i="310"/>
  <c r="R23" i="310"/>
  <c r="S23" i="310" s="1"/>
  <c r="J23" i="310"/>
  <c r="K23" i="310" s="1"/>
  <c r="I23" i="310"/>
  <c r="G23" i="310"/>
  <c r="E23" i="310"/>
  <c r="AQ22" i="310"/>
  <c r="AH22" i="310"/>
  <c r="V22" i="310"/>
  <c r="R22" i="310"/>
  <c r="S22" i="310" s="1"/>
  <c r="J22" i="310"/>
  <c r="K22" i="310" s="1"/>
  <c r="I22" i="310"/>
  <c r="G22" i="310"/>
  <c r="E22" i="310"/>
  <c r="AQ21" i="310"/>
  <c r="AH21" i="310"/>
  <c r="V21" i="310"/>
  <c r="R21" i="310"/>
  <c r="T21" i="310" s="1"/>
  <c r="J21" i="310"/>
  <c r="K21" i="310" s="1"/>
  <c r="I21" i="310"/>
  <c r="G21" i="310"/>
  <c r="E21" i="310"/>
  <c r="AQ20" i="310"/>
  <c r="AH20" i="310"/>
  <c r="V20" i="310"/>
  <c r="R20" i="310"/>
  <c r="S20" i="310" s="1"/>
  <c r="J20" i="310"/>
  <c r="K20" i="310" s="1"/>
  <c r="I20" i="310"/>
  <c r="G20" i="310"/>
  <c r="E20" i="310"/>
  <c r="AQ19" i="310"/>
  <c r="AH19" i="310"/>
  <c r="V19" i="310"/>
  <c r="R19" i="310"/>
  <c r="T19" i="310" s="1"/>
  <c r="J19" i="310"/>
  <c r="K19" i="310" s="1"/>
  <c r="I19" i="310"/>
  <c r="G19" i="310"/>
  <c r="E19" i="310"/>
  <c r="AQ18" i="310"/>
  <c r="AH18" i="310"/>
  <c r="V18" i="310"/>
  <c r="R18" i="310"/>
  <c r="T18" i="310" s="1"/>
  <c r="J18" i="310"/>
  <c r="K18" i="310" s="1"/>
  <c r="I18" i="310"/>
  <c r="G18" i="310"/>
  <c r="E18" i="310"/>
  <c r="AQ17" i="310"/>
  <c r="AH17" i="310"/>
  <c r="V17" i="310"/>
  <c r="R17" i="310"/>
  <c r="T17" i="310" s="1"/>
  <c r="J17" i="310"/>
  <c r="K17" i="310" s="1"/>
  <c r="I17" i="310"/>
  <c r="G17" i="310"/>
  <c r="E17" i="310"/>
  <c r="AQ16" i="310"/>
  <c r="AH16" i="310"/>
  <c r="V16" i="310"/>
  <c r="R16" i="310"/>
  <c r="S16" i="310" s="1"/>
  <c r="J16" i="310"/>
  <c r="K16" i="310" s="1"/>
  <c r="I16" i="310"/>
  <c r="G16" i="310"/>
  <c r="E16" i="310"/>
  <c r="AQ15" i="310"/>
  <c r="AH15" i="310"/>
  <c r="V15" i="310"/>
  <c r="R15" i="310"/>
  <c r="T15" i="310" s="1"/>
  <c r="J15" i="310"/>
  <c r="K15" i="310" s="1"/>
  <c r="I15" i="310"/>
  <c r="G15" i="310"/>
  <c r="E15" i="310"/>
  <c r="AQ14" i="310"/>
  <c r="AH14" i="310"/>
  <c r="V14" i="310"/>
  <c r="R14" i="310"/>
  <c r="T14" i="310" s="1"/>
  <c r="J14" i="310"/>
  <c r="K14" i="310" s="1"/>
  <c r="I14" i="310"/>
  <c r="G14" i="310"/>
  <c r="E14" i="310"/>
  <c r="AQ13" i="310"/>
  <c r="V13" i="310"/>
  <c r="R13" i="310"/>
  <c r="T13" i="310" s="1"/>
  <c r="J13" i="310"/>
  <c r="K13" i="310" s="1"/>
  <c r="I13" i="310"/>
  <c r="G13" i="310"/>
  <c r="E13" i="310"/>
  <c r="AQ12" i="310"/>
  <c r="AH12" i="310"/>
  <c r="V12" i="310"/>
  <c r="R12" i="310"/>
  <c r="S12" i="310" s="1"/>
  <c r="J12" i="310"/>
  <c r="K12" i="310" s="1"/>
  <c r="I12" i="310"/>
  <c r="G12" i="310"/>
  <c r="E12" i="310"/>
  <c r="V11" i="310"/>
  <c r="J11" i="310"/>
  <c r="K11" i="310" s="1"/>
  <c r="I11" i="310"/>
  <c r="G11" i="310"/>
  <c r="E11" i="310"/>
  <c r="AP35" i="310"/>
  <c r="AH11" i="310"/>
  <c r="R11" i="310"/>
  <c r="T34" i="310" l="1"/>
  <c r="AI34" i="310" s="1"/>
  <c r="T33" i="310"/>
  <c r="AI33" i="310" s="1"/>
  <c r="S32" i="310"/>
  <c r="T32" i="310"/>
  <c r="AI32" i="310" s="1"/>
  <c r="S31" i="310"/>
  <c r="T31" i="310"/>
  <c r="AI31" i="310" s="1"/>
  <c r="S30" i="310"/>
  <c r="S29" i="310"/>
  <c r="AI28" i="310"/>
  <c r="S28" i="310"/>
  <c r="S27" i="310"/>
  <c r="T26" i="310"/>
  <c r="T27" i="310"/>
  <c r="AI27" i="310" s="1"/>
  <c r="AI26" i="310"/>
  <c r="AI25" i="310"/>
  <c r="T24" i="310"/>
  <c r="AI24" i="310" s="1"/>
  <c r="T23" i="310"/>
  <c r="AI23" i="310" s="1"/>
  <c r="AI21" i="310"/>
  <c r="T20" i="310"/>
  <c r="AI20" i="310" s="1"/>
  <c r="S19" i="310"/>
  <c r="AI19" i="310"/>
  <c r="AI18" i="310"/>
  <c r="AI17" i="310"/>
  <c r="T16" i="310"/>
  <c r="AI16" i="310" s="1"/>
  <c r="AI15" i="310"/>
  <c r="S15" i="310"/>
  <c r="AI14" i="310"/>
  <c r="AI13" i="310"/>
  <c r="T12" i="310"/>
  <c r="AI12" i="310" s="1"/>
  <c r="S14" i="310"/>
  <c r="S18" i="310"/>
  <c r="S26" i="310"/>
  <c r="S13" i="310"/>
  <c r="S17" i="310"/>
  <c r="S21" i="310"/>
  <c r="T22" i="310"/>
  <c r="AI22" i="310" s="1"/>
  <c r="S25" i="310"/>
  <c r="T30" i="310"/>
  <c r="AI30" i="310" s="1"/>
  <c r="T29" i="310"/>
  <c r="AI29" i="310" s="1"/>
  <c r="AH35" i="310"/>
  <c r="R35" i="310"/>
  <c r="T11" i="310"/>
  <c r="S11" i="310"/>
  <c r="AQ11" i="310"/>
  <c r="AQ35" i="310" s="1"/>
  <c r="S33" i="310"/>
  <c r="S34" i="310"/>
  <c r="AG8" i="310"/>
  <c r="AG35" i="310"/>
  <c r="S35" i="310" l="1"/>
  <c r="T35" i="310"/>
  <c r="AI35" i="310" s="1"/>
  <c r="AI11" i="310"/>
  <c r="AP10" i="309" l="1"/>
  <c r="AG10" i="309"/>
  <c r="AG8" i="309" s="1"/>
  <c r="Q10" i="309"/>
  <c r="AR35" i="309"/>
  <c r="AQ34" i="309"/>
  <c r="AH34" i="309"/>
  <c r="V34" i="309"/>
  <c r="R34" i="309"/>
  <c r="S34" i="309" s="1"/>
  <c r="J34" i="309"/>
  <c r="K34" i="309" s="1"/>
  <c r="G34" i="309"/>
  <c r="E34" i="309"/>
  <c r="AQ33" i="309"/>
  <c r="AH33" i="309"/>
  <c r="V33" i="309"/>
  <c r="R33" i="309"/>
  <c r="S33" i="309" s="1"/>
  <c r="J33" i="309"/>
  <c r="K33" i="309" s="1"/>
  <c r="G33" i="309"/>
  <c r="E33" i="309"/>
  <c r="AW32" i="309"/>
  <c r="AQ32" i="309"/>
  <c r="AH32" i="309"/>
  <c r="V32" i="309"/>
  <c r="R32" i="309"/>
  <c r="T32" i="309" s="1"/>
  <c r="K32" i="309"/>
  <c r="J32" i="309"/>
  <c r="I32" i="309"/>
  <c r="G32" i="309"/>
  <c r="E32" i="309"/>
  <c r="AQ31" i="309"/>
  <c r="AH31" i="309"/>
  <c r="V31" i="309"/>
  <c r="R31" i="309"/>
  <c r="T31" i="309" s="1"/>
  <c r="K31" i="309"/>
  <c r="J31" i="309"/>
  <c r="I31" i="309"/>
  <c r="G31" i="309"/>
  <c r="E31" i="309"/>
  <c r="AQ30" i="309"/>
  <c r="AH30" i="309"/>
  <c r="V30" i="309"/>
  <c r="R30" i="309"/>
  <c r="T30" i="309" s="1"/>
  <c r="K30" i="309"/>
  <c r="J30" i="309"/>
  <c r="I30" i="309"/>
  <c r="G30" i="309"/>
  <c r="E30" i="309"/>
  <c r="AQ29" i="309"/>
  <c r="AH29" i="309"/>
  <c r="V29" i="309"/>
  <c r="R29" i="309"/>
  <c r="T29" i="309" s="1"/>
  <c r="K29" i="309"/>
  <c r="J29" i="309"/>
  <c r="I29" i="309"/>
  <c r="G29" i="309"/>
  <c r="E29" i="309"/>
  <c r="AQ28" i="309"/>
  <c r="AH28" i="309"/>
  <c r="V28" i="309"/>
  <c r="R28" i="309"/>
  <c r="T28" i="309" s="1"/>
  <c r="K28" i="309"/>
  <c r="J28" i="309"/>
  <c r="I28" i="309"/>
  <c r="G28" i="309"/>
  <c r="E28" i="309"/>
  <c r="AQ27" i="309"/>
  <c r="AH27" i="309"/>
  <c r="V27" i="309"/>
  <c r="R27" i="309"/>
  <c r="T27" i="309" s="1"/>
  <c r="K27" i="309"/>
  <c r="J27" i="309"/>
  <c r="I27" i="309"/>
  <c r="G27" i="309"/>
  <c r="E27" i="309"/>
  <c r="AQ26" i="309"/>
  <c r="AH26" i="309"/>
  <c r="V26" i="309"/>
  <c r="R26" i="309"/>
  <c r="T26" i="309" s="1"/>
  <c r="K26" i="309"/>
  <c r="J26" i="309"/>
  <c r="I26" i="309"/>
  <c r="G26" i="309"/>
  <c r="E26" i="309"/>
  <c r="AQ25" i="309"/>
  <c r="AH25" i="309"/>
  <c r="V25" i="309"/>
  <c r="R25" i="309"/>
  <c r="T25" i="309" s="1"/>
  <c r="K25" i="309"/>
  <c r="J25" i="309"/>
  <c r="I25" i="309"/>
  <c r="G25" i="309"/>
  <c r="E25" i="309"/>
  <c r="AQ24" i="309"/>
  <c r="AH24" i="309"/>
  <c r="V24" i="309"/>
  <c r="R24" i="309"/>
  <c r="T24" i="309" s="1"/>
  <c r="K24" i="309"/>
  <c r="J24" i="309"/>
  <c r="I24" i="309"/>
  <c r="G24" i="309"/>
  <c r="E24" i="309"/>
  <c r="AQ23" i="309"/>
  <c r="AH23" i="309"/>
  <c r="V23" i="309"/>
  <c r="R23" i="309"/>
  <c r="T23" i="309" s="1"/>
  <c r="K23" i="309"/>
  <c r="J23" i="309"/>
  <c r="I23" i="309"/>
  <c r="G23" i="309"/>
  <c r="E23" i="309"/>
  <c r="AQ22" i="309"/>
  <c r="AH22" i="309"/>
  <c r="V22" i="309"/>
  <c r="R22" i="309"/>
  <c r="T22" i="309" s="1"/>
  <c r="K22" i="309"/>
  <c r="J22" i="309"/>
  <c r="I22" i="309"/>
  <c r="G22" i="309"/>
  <c r="E22" i="309"/>
  <c r="AQ21" i="309"/>
  <c r="AH21" i="309"/>
  <c r="V21" i="309"/>
  <c r="R21" i="309"/>
  <c r="T21" i="309" s="1"/>
  <c r="K21" i="309"/>
  <c r="J21" i="309"/>
  <c r="I21" i="309"/>
  <c r="G21" i="309"/>
  <c r="E21" i="309"/>
  <c r="AQ20" i="309"/>
  <c r="AH20" i="309"/>
  <c r="V20" i="309"/>
  <c r="R20" i="309"/>
  <c r="T20" i="309" s="1"/>
  <c r="K20" i="309"/>
  <c r="J20" i="309"/>
  <c r="I20" i="309"/>
  <c r="G20" i="309"/>
  <c r="E20" i="309"/>
  <c r="AQ19" i="309"/>
  <c r="AH19" i="309"/>
  <c r="V19" i="309"/>
  <c r="R19" i="309"/>
  <c r="T19" i="309" s="1"/>
  <c r="K19" i="309"/>
  <c r="J19" i="309"/>
  <c r="I19" i="309"/>
  <c r="G19" i="309"/>
  <c r="E19" i="309"/>
  <c r="AQ18" i="309"/>
  <c r="AH18" i="309"/>
  <c r="V18" i="309"/>
  <c r="R18" i="309"/>
  <c r="T18" i="309" s="1"/>
  <c r="K18" i="309"/>
  <c r="J18" i="309"/>
  <c r="I18" i="309"/>
  <c r="G18" i="309"/>
  <c r="E18" i="309"/>
  <c r="AQ17" i="309"/>
  <c r="AH17" i="309"/>
  <c r="V17" i="309"/>
  <c r="R17" i="309"/>
  <c r="T17" i="309" s="1"/>
  <c r="K17" i="309"/>
  <c r="J17" i="309"/>
  <c r="I17" i="309"/>
  <c r="G17" i="309"/>
  <c r="E17" i="309"/>
  <c r="AQ16" i="309"/>
  <c r="AH16" i="309"/>
  <c r="V16" i="309"/>
  <c r="R16" i="309"/>
  <c r="T16" i="309" s="1"/>
  <c r="K16" i="309"/>
  <c r="J16" i="309"/>
  <c r="I16" i="309"/>
  <c r="G16" i="309"/>
  <c r="E16" i="309"/>
  <c r="AQ15" i="309"/>
  <c r="AH15" i="309"/>
  <c r="V15" i="309"/>
  <c r="R15" i="309"/>
  <c r="T15" i="309" s="1"/>
  <c r="K15" i="309"/>
  <c r="J15" i="309"/>
  <c r="I15" i="309"/>
  <c r="G15" i="309"/>
  <c r="E15" i="309"/>
  <c r="AQ14" i="309"/>
  <c r="AH14" i="309"/>
  <c r="V14" i="309"/>
  <c r="R14" i="309"/>
  <c r="T14" i="309" s="1"/>
  <c r="K14" i="309"/>
  <c r="J14" i="309"/>
  <c r="I14" i="309"/>
  <c r="G14" i="309"/>
  <c r="E14" i="309"/>
  <c r="AQ13" i="309"/>
  <c r="AH13" i="309"/>
  <c r="V13" i="309"/>
  <c r="R13" i="309"/>
  <c r="T13" i="309" s="1"/>
  <c r="K13" i="309"/>
  <c r="J13" i="309"/>
  <c r="I13" i="309"/>
  <c r="G13" i="309"/>
  <c r="E13" i="309"/>
  <c r="AQ12" i="309"/>
  <c r="AH12" i="309"/>
  <c r="V12" i="309"/>
  <c r="R12" i="309"/>
  <c r="T12" i="309" s="1"/>
  <c r="K12" i="309"/>
  <c r="J12" i="309"/>
  <c r="I12" i="309"/>
  <c r="G12" i="309"/>
  <c r="E12" i="309"/>
  <c r="AH11" i="309"/>
  <c r="V11" i="309"/>
  <c r="K11" i="309"/>
  <c r="J11" i="309"/>
  <c r="I11" i="309"/>
  <c r="G11" i="309"/>
  <c r="E11" i="309"/>
  <c r="AP35" i="309"/>
  <c r="AG35" i="309"/>
  <c r="R11" i="309"/>
  <c r="AI32" i="309" l="1"/>
  <c r="AI31" i="309"/>
  <c r="AI28" i="309"/>
  <c r="S28" i="309"/>
  <c r="S26" i="309"/>
  <c r="AI25" i="309"/>
  <c r="AH35" i="309"/>
  <c r="AI26" i="309"/>
  <c r="AI29" i="309"/>
  <c r="AI24" i="309"/>
  <c r="AI27" i="309"/>
  <c r="AI30" i="309"/>
  <c r="AI18" i="309"/>
  <c r="AI22" i="309"/>
  <c r="S32" i="309"/>
  <c r="AI15" i="309"/>
  <c r="AI19" i="309"/>
  <c r="AI23" i="309"/>
  <c r="S30" i="309"/>
  <c r="AI14" i="309"/>
  <c r="T33" i="309"/>
  <c r="AI33" i="309" s="1"/>
  <c r="S25" i="309"/>
  <c r="S27" i="309"/>
  <c r="S29" i="309"/>
  <c r="S31" i="309"/>
  <c r="T34" i="309"/>
  <c r="AI34" i="309" s="1"/>
  <c r="R35" i="309"/>
  <c r="T11" i="309"/>
  <c r="S11" i="309"/>
  <c r="AI12" i="309"/>
  <c r="AI16" i="309"/>
  <c r="AI20" i="309"/>
  <c r="AI13" i="309"/>
  <c r="AI17" i="309"/>
  <c r="AI21" i="309"/>
  <c r="S12" i="309"/>
  <c r="S13" i="309"/>
  <c r="S14" i="309"/>
  <c r="S15" i="309"/>
  <c r="S16" i="309"/>
  <c r="S17" i="309"/>
  <c r="S18" i="309"/>
  <c r="S19" i="309"/>
  <c r="S20" i="309"/>
  <c r="S21" i="309"/>
  <c r="S22" i="309"/>
  <c r="S23" i="309"/>
  <c r="S24" i="309"/>
  <c r="AQ11" i="309"/>
  <c r="AQ35" i="309" s="1"/>
  <c r="I33" i="309"/>
  <c r="I34" i="309"/>
  <c r="T35" i="309" l="1"/>
  <c r="AI35" i="309" s="1"/>
  <c r="AI11" i="309"/>
  <c r="S35" i="309"/>
  <c r="AP10" i="308" l="1"/>
  <c r="AP35" i="308" s="1"/>
  <c r="AG10" i="308"/>
  <c r="Q10" i="308"/>
  <c r="AR35" i="308"/>
  <c r="AQ34" i="308"/>
  <c r="AH34" i="308"/>
  <c r="V34" i="308"/>
  <c r="R34" i="308"/>
  <c r="S34" i="308" s="1"/>
  <c r="K34" i="308"/>
  <c r="J34" i="308"/>
  <c r="I34" i="308"/>
  <c r="G34" i="308"/>
  <c r="E34" i="308"/>
  <c r="AQ33" i="308"/>
  <c r="AH33" i="308"/>
  <c r="V33" i="308"/>
  <c r="R33" i="308"/>
  <c r="S33" i="308" s="1"/>
  <c r="K33" i="308"/>
  <c r="J33" i="308"/>
  <c r="I33" i="308"/>
  <c r="G33" i="308"/>
  <c r="E33" i="308"/>
  <c r="AW32" i="308"/>
  <c r="AQ32" i="308"/>
  <c r="AH32" i="308"/>
  <c r="V32" i="308"/>
  <c r="R32" i="308"/>
  <c r="T32" i="308" s="1"/>
  <c r="K32" i="308"/>
  <c r="J32" i="308"/>
  <c r="I32" i="308" s="1"/>
  <c r="G32" i="308"/>
  <c r="E32" i="308"/>
  <c r="AQ31" i="308"/>
  <c r="AH31" i="308"/>
  <c r="V31" i="308"/>
  <c r="R31" i="308"/>
  <c r="T31" i="308" s="1"/>
  <c r="K31" i="308"/>
  <c r="J31" i="308"/>
  <c r="I31" i="308" s="1"/>
  <c r="G31" i="308"/>
  <c r="E31" i="308"/>
  <c r="AQ30" i="308"/>
  <c r="AH30" i="308"/>
  <c r="V30" i="308"/>
  <c r="R30" i="308"/>
  <c r="T30" i="308" s="1"/>
  <c r="K30" i="308"/>
  <c r="J30" i="308"/>
  <c r="I30" i="308" s="1"/>
  <c r="G30" i="308"/>
  <c r="E30" i="308"/>
  <c r="AQ29" i="308"/>
  <c r="AH29" i="308"/>
  <c r="V29" i="308"/>
  <c r="R29" i="308"/>
  <c r="T29" i="308" s="1"/>
  <c r="K29" i="308"/>
  <c r="J29" i="308"/>
  <c r="I29" i="308" s="1"/>
  <c r="G29" i="308"/>
  <c r="E29" i="308"/>
  <c r="AQ28" i="308"/>
  <c r="AH28" i="308"/>
  <c r="V28" i="308"/>
  <c r="R28" i="308"/>
  <c r="T28" i="308" s="1"/>
  <c r="K28" i="308"/>
  <c r="J28" i="308"/>
  <c r="I28" i="308" s="1"/>
  <c r="G28" i="308"/>
  <c r="E28" i="308"/>
  <c r="AQ27" i="308"/>
  <c r="AH27" i="308"/>
  <c r="V27" i="308"/>
  <c r="R27" i="308"/>
  <c r="T27" i="308" s="1"/>
  <c r="K27" i="308"/>
  <c r="J27" i="308"/>
  <c r="I27" i="308" s="1"/>
  <c r="G27" i="308"/>
  <c r="E27" i="308"/>
  <c r="AQ26" i="308"/>
  <c r="AH26" i="308"/>
  <c r="V26" i="308"/>
  <c r="R26" i="308"/>
  <c r="T26" i="308" s="1"/>
  <c r="K26" i="308"/>
  <c r="J26" i="308"/>
  <c r="I26" i="308" s="1"/>
  <c r="G26" i="308"/>
  <c r="E26" i="308"/>
  <c r="AQ25" i="308"/>
  <c r="AH25" i="308"/>
  <c r="V25" i="308"/>
  <c r="R25" i="308"/>
  <c r="T25" i="308" s="1"/>
  <c r="K25" i="308"/>
  <c r="J25" i="308"/>
  <c r="I25" i="308" s="1"/>
  <c r="G25" i="308"/>
  <c r="E25" i="308"/>
  <c r="AQ24" i="308"/>
  <c r="AH24" i="308"/>
  <c r="V24" i="308"/>
  <c r="R24" i="308"/>
  <c r="T24" i="308" s="1"/>
  <c r="K24" i="308"/>
  <c r="J24" i="308"/>
  <c r="I24" i="308" s="1"/>
  <c r="G24" i="308"/>
  <c r="E24" i="308"/>
  <c r="AQ23" i="308"/>
  <c r="AH23" i="308"/>
  <c r="V23" i="308"/>
  <c r="R23" i="308"/>
  <c r="T23" i="308" s="1"/>
  <c r="K23" i="308"/>
  <c r="J23" i="308"/>
  <c r="I23" i="308" s="1"/>
  <c r="G23" i="308"/>
  <c r="E23" i="308"/>
  <c r="AQ22" i="308"/>
  <c r="AH22" i="308"/>
  <c r="V22" i="308"/>
  <c r="R22" i="308"/>
  <c r="T22" i="308" s="1"/>
  <c r="K22" i="308"/>
  <c r="J22" i="308"/>
  <c r="I22" i="308" s="1"/>
  <c r="G22" i="308"/>
  <c r="E22" i="308"/>
  <c r="AQ21" i="308"/>
  <c r="AH21" i="308"/>
  <c r="V21" i="308"/>
  <c r="R21" i="308"/>
  <c r="T21" i="308" s="1"/>
  <c r="K21" i="308"/>
  <c r="J21" i="308"/>
  <c r="I21" i="308" s="1"/>
  <c r="G21" i="308"/>
  <c r="E21" i="308"/>
  <c r="AQ20" i="308"/>
  <c r="AH20" i="308"/>
  <c r="V20" i="308"/>
  <c r="R20" i="308"/>
  <c r="S20" i="308" s="1"/>
  <c r="K20" i="308"/>
  <c r="J20" i="308"/>
  <c r="I20" i="308" s="1"/>
  <c r="G20" i="308"/>
  <c r="E20" i="308"/>
  <c r="AQ19" i="308"/>
  <c r="AH19" i="308"/>
  <c r="V19" i="308"/>
  <c r="R19" i="308"/>
  <c r="S19" i="308" s="1"/>
  <c r="K19" i="308"/>
  <c r="J19" i="308"/>
  <c r="I19" i="308" s="1"/>
  <c r="G19" i="308"/>
  <c r="E19" i="308"/>
  <c r="AQ18" i="308"/>
  <c r="AH18" i="308"/>
  <c r="V18" i="308"/>
  <c r="R18" i="308"/>
  <c r="S18" i="308" s="1"/>
  <c r="K18" i="308"/>
  <c r="J18" i="308"/>
  <c r="I18" i="308" s="1"/>
  <c r="G18" i="308"/>
  <c r="E18" i="308"/>
  <c r="AQ17" i="308"/>
  <c r="AH17" i="308"/>
  <c r="V17" i="308"/>
  <c r="R17" i="308"/>
  <c r="S17" i="308" s="1"/>
  <c r="K17" i="308"/>
  <c r="J17" i="308"/>
  <c r="I17" i="308" s="1"/>
  <c r="G17" i="308"/>
  <c r="E17" i="308"/>
  <c r="AQ16" i="308"/>
  <c r="AH16" i="308"/>
  <c r="V16" i="308"/>
  <c r="R16" i="308"/>
  <c r="S16" i="308" s="1"/>
  <c r="K16" i="308"/>
  <c r="J16" i="308"/>
  <c r="I16" i="308" s="1"/>
  <c r="G16" i="308"/>
  <c r="E16" i="308"/>
  <c r="AQ15" i="308"/>
  <c r="AH15" i="308"/>
  <c r="V15" i="308"/>
  <c r="R15" i="308"/>
  <c r="S15" i="308" s="1"/>
  <c r="K15" i="308"/>
  <c r="J15" i="308"/>
  <c r="I15" i="308" s="1"/>
  <c r="G15" i="308"/>
  <c r="E15" i="308"/>
  <c r="AQ14" i="308"/>
  <c r="AH14" i="308"/>
  <c r="V14" i="308"/>
  <c r="R14" i="308"/>
  <c r="S14" i="308" s="1"/>
  <c r="K14" i="308"/>
  <c r="J14" i="308"/>
  <c r="I14" i="308" s="1"/>
  <c r="G14" i="308"/>
  <c r="E14" i="308"/>
  <c r="AQ13" i="308"/>
  <c r="AH13" i="308"/>
  <c r="V13" i="308"/>
  <c r="R13" i="308"/>
  <c r="S13" i="308" s="1"/>
  <c r="K13" i="308"/>
  <c r="J13" i="308"/>
  <c r="I13" i="308" s="1"/>
  <c r="G13" i="308"/>
  <c r="E13" i="308"/>
  <c r="AQ12" i="308"/>
  <c r="AH12" i="308"/>
  <c r="V12" i="308"/>
  <c r="R12" i="308"/>
  <c r="S12" i="308" s="1"/>
  <c r="K12" i="308"/>
  <c r="J12" i="308"/>
  <c r="I12" i="308" s="1"/>
  <c r="G12" i="308"/>
  <c r="E12" i="308"/>
  <c r="AH11" i="308"/>
  <c r="V11" i="308"/>
  <c r="K11" i="308"/>
  <c r="J11" i="308"/>
  <c r="I11" i="308" s="1"/>
  <c r="G11" i="308"/>
  <c r="E11" i="308"/>
  <c r="AG35" i="308"/>
  <c r="R11" i="308"/>
  <c r="AG8" i="308"/>
  <c r="T20" i="308" l="1"/>
  <c r="AI20" i="308" s="1"/>
  <c r="T12" i="308"/>
  <c r="AI12" i="308" s="1"/>
  <c r="T16" i="308"/>
  <c r="AI16" i="308" s="1"/>
  <c r="T33" i="308"/>
  <c r="AI33" i="308" s="1"/>
  <c r="T34" i="308"/>
  <c r="AI34" i="308" s="1"/>
  <c r="T13" i="308"/>
  <c r="AI13" i="308" s="1"/>
  <c r="T17" i="308"/>
  <c r="AI17" i="308" s="1"/>
  <c r="T14" i="308"/>
  <c r="AI14" i="308" s="1"/>
  <c r="T18" i="308"/>
  <c r="AI18" i="308" s="1"/>
  <c r="T15" i="308"/>
  <c r="AI15" i="308" s="1"/>
  <c r="T19" i="308"/>
  <c r="AI19" i="308" s="1"/>
  <c r="R35" i="308"/>
  <c r="T11" i="308"/>
  <c r="S11" i="308"/>
  <c r="AI21" i="308"/>
  <c r="AI22" i="308"/>
  <c r="AI23" i="308"/>
  <c r="AI24" i="308"/>
  <c r="AI25" i="308"/>
  <c r="AI26" i="308"/>
  <c r="AI27" i="308"/>
  <c r="AI28" i="308"/>
  <c r="AI29" i="308"/>
  <c r="AI30" i="308"/>
  <c r="AI31" i="308"/>
  <c r="AI32" i="308"/>
  <c r="AH35" i="308"/>
  <c r="S21" i="308"/>
  <c r="S22" i="308"/>
  <c r="S23" i="308"/>
  <c r="S24" i="308"/>
  <c r="S25" i="308"/>
  <c r="S26" i="308"/>
  <c r="S27" i="308"/>
  <c r="S28" i="308"/>
  <c r="S29" i="308"/>
  <c r="S30" i="308"/>
  <c r="S31" i="308"/>
  <c r="S32" i="308"/>
  <c r="AQ11" i="308"/>
  <c r="AQ35" i="308" s="1"/>
  <c r="T35" i="308" l="1"/>
  <c r="AI35" i="308" s="1"/>
  <c r="S35" i="308"/>
  <c r="AI11" i="308"/>
  <c r="V32" i="307" l="1"/>
  <c r="E33" i="306" l="1"/>
  <c r="AP10" i="307"/>
  <c r="AG10" i="307"/>
  <c r="Q10" i="307"/>
  <c r="AR35" i="307"/>
  <c r="AQ34" i="307"/>
  <c r="AH34" i="307"/>
  <c r="V34" i="307"/>
  <c r="R34" i="307"/>
  <c r="T34" i="307" s="1"/>
  <c r="J34" i="307"/>
  <c r="K34" i="307" s="1"/>
  <c r="I34" i="307"/>
  <c r="G34" i="307"/>
  <c r="E34" i="307"/>
  <c r="AQ33" i="307"/>
  <c r="AH33" i="307"/>
  <c r="V33" i="307"/>
  <c r="R33" i="307"/>
  <c r="T33" i="307" s="1"/>
  <c r="J33" i="307"/>
  <c r="K33" i="307" s="1"/>
  <c r="I33" i="307"/>
  <c r="G33" i="307"/>
  <c r="E33" i="307"/>
  <c r="AW32" i="307"/>
  <c r="AQ32" i="307"/>
  <c r="AH32" i="307"/>
  <c r="R32" i="307"/>
  <c r="T32" i="307" s="1"/>
  <c r="J32" i="307"/>
  <c r="K32" i="307" s="1"/>
  <c r="G32" i="307"/>
  <c r="E32" i="307"/>
  <c r="AQ31" i="307"/>
  <c r="AH31" i="307"/>
  <c r="V31" i="307"/>
  <c r="R31" i="307"/>
  <c r="T31" i="307" s="1"/>
  <c r="J31" i="307"/>
  <c r="K31" i="307" s="1"/>
  <c r="G31" i="307"/>
  <c r="E31" i="307"/>
  <c r="AQ30" i="307"/>
  <c r="AH30" i="307"/>
  <c r="V30" i="307"/>
  <c r="R30" i="307"/>
  <c r="T30" i="307" s="1"/>
  <c r="J30" i="307"/>
  <c r="K30" i="307" s="1"/>
  <c r="G30" i="307"/>
  <c r="E30" i="307"/>
  <c r="AQ29" i="307"/>
  <c r="AH29" i="307"/>
  <c r="V29" i="307"/>
  <c r="R29" i="307"/>
  <c r="T29" i="307" s="1"/>
  <c r="J29" i="307"/>
  <c r="K29" i="307" s="1"/>
  <c r="G29" i="307"/>
  <c r="E29" i="307"/>
  <c r="AQ28" i="307"/>
  <c r="AH28" i="307"/>
  <c r="V28" i="307"/>
  <c r="R28" i="307"/>
  <c r="T28" i="307" s="1"/>
  <c r="J28" i="307"/>
  <c r="K28" i="307" s="1"/>
  <c r="G28" i="307"/>
  <c r="E28" i="307"/>
  <c r="AQ27" i="307"/>
  <c r="AH27" i="307"/>
  <c r="V27" i="307"/>
  <c r="R27" i="307"/>
  <c r="T27" i="307" s="1"/>
  <c r="J27" i="307"/>
  <c r="K27" i="307" s="1"/>
  <c r="G27" i="307"/>
  <c r="E27" i="307"/>
  <c r="AQ26" i="307"/>
  <c r="AH26" i="307"/>
  <c r="V26" i="307"/>
  <c r="R26" i="307"/>
  <c r="T26" i="307" s="1"/>
  <c r="J26" i="307"/>
  <c r="K26" i="307" s="1"/>
  <c r="G26" i="307"/>
  <c r="E26" i="307"/>
  <c r="AQ25" i="307"/>
  <c r="AH25" i="307"/>
  <c r="V25" i="307"/>
  <c r="R25" i="307"/>
  <c r="T25" i="307" s="1"/>
  <c r="J25" i="307"/>
  <c r="K25" i="307" s="1"/>
  <c r="G25" i="307"/>
  <c r="E25" i="307"/>
  <c r="AQ24" i="307"/>
  <c r="AH24" i="307"/>
  <c r="V24" i="307"/>
  <c r="R24" i="307"/>
  <c r="T24" i="307" s="1"/>
  <c r="J24" i="307"/>
  <c r="K24" i="307" s="1"/>
  <c r="G24" i="307"/>
  <c r="E24" i="307"/>
  <c r="AQ23" i="307"/>
  <c r="AH23" i="307"/>
  <c r="V23" i="307"/>
  <c r="R23" i="307"/>
  <c r="T23" i="307" s="1"/>
  <c r="J23" i="307"/>
  <c r="K23" i="307" s="1"/>
  <c r="G23" i="307"/>
  <c r="E23" i="307"/>
  <c r="AQ22" i="307"/>
  <c r="AH22" i="307"/>
  <c r="V22" i="307"/>
  <c r="R22" i="307"/>
  <c r="T22" i="307" s="1"/>
  <c r="J22" i="307"/>
  <c r="K22" i="307" s="1"/>
  <c r="G22" i="307"/>
  <c r="E22" i="307"/>
  <c r="AQ21" i="307"/>
  <c r="AH21" i="307"/>
  <c r="V21" i="307"/>
  <c r="R21" i="307"/>
  <c r="T21" i="307" s="1"/>
  <c r="J21" i="307"/>
  <c r="K21" i="307" s="1"/>
  <c r="G21" i="307"/>
  <c r="E21" i="307"/>
  <c r="AQ20" i="307"/>
  <c r="AH20" i="307"/>
  <c r="V20" i="307"/>
  <c r="R20" i="307"/>
  <c r="T20" i="307" s="1"/>
  <c r="J20" i="307"/>
  <c r="K20" i="307" s="1"/>
  <c r="G20" i="307"/>
  <c r="E20" i="307"/>
  <c r="AQ19" i="307"/>
  <c r="AH19" i="307"/>
  <c r="V19" i="307"/>
  <c r="R19" i="307"/>
  <c r="T19" i="307" s="1"/>
  <c r="J19" i="307"/>
  <c r="K19" i="307" s="1"/>
  <c r="G19" i="307"/>
  <c r="E19" i="307"/>
  <c r="AQ18" i="307"/>
  <c r="AH18" i="307"/>
  <c r="V18" i="307"/>
  <c r="R18" i="307"/>
  <c r="T18" i="307" s="1"/>
  <c r="J18" i="307"/>
  <c r="K18" i="307" s="1"/>
  <c r="G18" i="307"/>
  <c r="E18" i="307"/>
  <c r="AQ17" i="307"/>
  <c r="AH17" i="307"/>
  <c r="V17" i="307"/>
  <c r="R17" i="307"/>
  <c r="T17" i="307" s="1"/>
  <c r="J17" i="307"/>
  <c r="K17" i="307" s="1"/>
  <c r="G17" i="307"/>
  <c r="E17" i="307"/>
  <c r="AQ16" i="307"/>
  <c r="AH16" i="307"/>
  <c r="V16" i="307"/>
  <c r="R16" i="307"/>
  <c r="T16" i="307" s="1"/>
  <c r="J16" i="307"/>
  <c r="K16" i="307" s="1"/>
  <c r="G16" i="307"/>
  <c r="E16" i="307"/>
  <c r="AQ15" i="307"/>
  <c r="AH15" i="307"/>
  <c r="V15" i="307"/>
  <c r="R15" i="307"/>
  <c r="T15" i="307" s="1"/>
  <c r="J15" i="307"/>
  <c r="K15" i="307" s="1"/>
  <c r="G15" i="307"/>
  <c r="E15" i="307"/>
  <c r="AQ14" i="307"/>
  <c r="AH14" i="307"/>
  <c r="V14" i="307"/>
  <c r="R14" i="307"/>
  <c r="T14" i="307" s="1"/>
  <c r="J14" i="307"/>
  <c r="K14" i="307" s="1"/>
  <c r="G14" i="307"/>
  <c r="E14" i="307"/>
  <c r="AQ13" i="307"/>
  <c r="AH13" i="307"/>
  <c r="V13" i="307"/>
  <c r="R13" i="307"/>
  <c r="T13" i="307" s="1"/>
  <c r="J13" i="307"/>
  <c r="K13" i="307" s="1"/>
  <c r="G13" i="307"/>
  <c r="E13" i="307"/>
  <c r="AQ12" i="307"/>
  <c r="AH12" i="307"/>
  <c r="V12" i="307"/>
  <c r="R12" i="307"/>
  <c r="T12" i="307" s="1"/>
  <c r="J12" i="307"/>
  <c r="K12" i="307" s="1"/>
  <c r="G12" i="307"/>
  <c r="E12" i="307"/>
  <c r="AH11" i="307"/>
  <c r="V11" i="307"/>
  <c r="J11" i="307"/>
  <c r="K11" i="307" s="1"/>
  <c r="G11" i="307"/>
  <c r="E11" i="307"/>
  <c r="AQ11" i="307"/>
  <c r="AG8" i="307"/>
  <c r="R11" i="307"/>
  <c r="AI27" i="307" l="1"/>
  <c r="AI23" i="307"/>
  <c r="AI19" i="307"/>
  <c r="AI15" i="307"/>
  <c r="AH35" i="307"/>
  <c r="AQ35" i="307"/>
  <c r="AI32" i="307"/>
  <c r="AI12" i="307"/>
  <c r="AI16" i="307"/>
  <c r="AI20" i="307"/>
  <c r="AI24" i="307"/>
  <c r="AI28" i="307"/>
  <c r="AI33" i="307"/>
  <c r="AI34" i="307"/>
  <c r="AI31" i="307"/>
  <c r="AI14" i="307"/>
  <c r="AI18" i="307"/>
  <c r="AI22" i="307"/>
  <c r="AI26" i="307"/>
  <c r="AI30" i="307"/>
  <c r="R35" i="307"/>
  <c r="T11" i="307"/>
  <c r="T35" i="307" s="1"/>
  <c r="S11" i="307"/>
  <c r="AI13" i="307"/>
  <c r="AI17" i="307"/>
  <c r="AI21" i="307"/>
  <c r="AI25" i="307"/>
  <c r="AI29" i="307"/>
  <c r="I11" i="307"/>
  <c r="AI11" i="307"/>
  <c r="I12" i="307"/>
  <c r="S12" i="307"/>
  <c r="I13" i="307"/>
  <c r="S13" i="307"/>
  <c r="I14" i="307"/>
  <c r="S14" i="307"/>
  <c r="I15" i="307"/>
  <c r="S15" i="307"/>
  <c r="I16" i="307"/>
  <c r="S16" i="307"/>
  <c r="I17" i="307"/>
  <c r="S17" i="307"/>
  <c r="I18" i="307"/>
  <c r="S18" i="307"/>
  <c r="I19" i="307"/>
  <c r="S19" i="307"/>
  <c r="I20" i="307"/>
  <c r="S20" i="307"/>
  <c r="I21" i="307"/>
  <c r="S21" i="307"/>
  <c r="I22" i="307"/>
  <c r="S22" i="307"/>
  <c r="I23" i="307"/>
  <c r="S23" i="307"/>
  <c r="I24" i="307"/>
  <c r="S24" i="307"/>
  <c r="I25" i="307"/>
  <c r="S25" i="307"/>
  <c r="I26" i="307"/>
  <c r="S26" i="307"/>
  <c r="I27" i="307"/>
  <c r="S27" i="307"/>
  <c r="I28" i="307"/>
  <c r="S28" i="307"/>
  <c r="I29" i="307"/>
  <c r="S29" i="307"/>
  <c r="I30" i="307"/>
  <c r="S30" i="307"/>
  <c r="I31" i="307"/>
  <c r="S31" i="307"/>
  <c r="I32" i="307"/>
  <c r="S32" i="307"/>
  <c r="S33" i="307"/>
  <c r="S34" i="307"/>
  <c r="AP35" i="307"/>
  <c r="AG35" i="307"/>
  <c r="AI35" i="307" l="1"/>
  <c r="S35" i="307"/>
  <c r="AP10" i="306" l="1"/>
  <c r="AP35" i="306" s="1"/>
  <c r="AG10" i="306"/>
  <c r="Q10" i="306"/>
  <c r="AR35" i="306"/>
  <c r="AQ34" i="306"/>
  <c r="AH34" i="306"/>
  <c r="V34" i="306"/>
  <c r="R34" i="306"/>
  <c r="T34" i="306" s="1"/>
  <c r="J34" i="306"/>
  <c r="K34" i="306" s="1"/>
  <c r="G34" i="306"/>
  <c r="E34" i="306"/>
  <c r="AQ33" i="306"/>
  <c r="AH33" i="306"/>
  <c r="V33" i="306"/>
  <c r="R33" i="306"/>
  <c r="T33" i="306" s="1"/>
  <c r="J33" i="306"/>
  <c r="K33" i="306" s="1"/>
  <c r="G33" i="306"/>
  <c r="AW32" i="306"/>
  <c r="AQ32" i="306"/>
  <c r="AH32" i="306"/>
  <c r="R32" i="306"/>
  <c r="K32" i="306"/>
  <c r="J32" i="306"/>
  <c r="I32" i="306"/>
  <c r="G32" i="306"/>
  <c r="E32" i="306"/>
  <c r="AQ31" i="306"/>
  <c r="AH31" i="306"/>
  <c r="V31" i="306"/>
  <c r="R31" i="306"/>
  <c r="K31" i="306"/>
  <c r="J31" i="306"/>
  <c r="I31" i="306"/>
  <c r="G31" i="306"/>
  <c r="E31" i="306"/>
  <c r="AQ30" i="306"/>
  <c r="AH30" i="306"/>
  <c r="V30" i="306"/>
  <c r="R30" i="306"/>
  <c r="K30" i="306"/>
  <c r="J30" i="306"/>
  <c r="I30" i="306"/>
  <c r="G30" i="306"/>
  <c r="E30" i="306"/>
  <c r="AQ29" i="306"/>
  <c r="AH29" i="306"/>
  <c r="V29" i="306"/>
  <c r="R29" i="306"/>
  <c r="K29" i="306"/>
  <c r="J29" i="306"/>
  <c r="I29" i="306"/>
  <c r="G29" i="306"/>
  <c r="E29" i="306"/>
  <c r="AQ28" i="306"/>
  <c r="AH28" i="306"/>
  <c r="V28" i="306"/>
  <c r="R28" i="306"/>
  <c r="K28" i="306"/>
  <c r="J28" i="306"/>
  <c r="I28" i="306"/>
  <c r="G28" i="306"/>
  <c r="E28" i="306"/>
  <c r="AQ27" i="306"/>
  <c r="AH27" i="306"/>
  <c r="V27" i="306"/>
  <c r="R27" i="306"/>
  <c r="K27" i="306"/>
  <c r="J27" i="306"/>
  <c r="I27" i="306"/>
  <c r="G27" i="306"/>
  <c r="E27" i="306"/>
  <c r="AQ26" i="306"/>
  <c r="AH26" i="306"/>
  <c r="V26" i="306"/>
  <c r="R26" i="306"/>
  <c r="K26" i="306"/>
  <c r="J26" i="306"/>
  <c r="I26" i="306"/>
  <c r="G26" i="306"/>
  <c r="E26" i="306"/>
  <c r="AQ25" i="306"/>
  <c r="AH25" i="306"/>
  <c r="V25" i="306"/>
  <c r="R25" i="306"/>
  <c r="K25" i="306"/>
  <c r="J25" i="306"/>
  <c r="I25" i="306"/>
  <c r="G25" i="306"/>
  <c r="E25" i="306"/>
  <c r="AQ24" i="306"/>
  <c r="AH24" i="306"/>
  <c r="V24" i="306"/>
  <c r="R24" i="306"/>
  <c r="K24" i="306"/>
  <c r="J24" i="306"/>
  <c r="I24" i="306"/>
  <c r="G24" i="306"/>
  <c r="E24" i="306"/>
  <c r="AQ23" i="306"/>
  <c r="AH23" i="306"/>
  <c r="V23" i="306"/>
  <c r="R23" i="306"/>
  <c r="K23" i="306"/>
  <c r="J23" i="306"/>
  <c r="I23" i="306"/>
  <c r="G23" i="306"/>
  <c r="E23" i="306"/>
  <c r="AQ22" i="306"/>
  <c r="AH22" i="306"/>
  <c r="V22" i="306"/>
  <c r="R22" i="306"/>
  <c r="K22" i="306"/>
  <c r="J22" i="306"/>
  <c r="I22" i="306"/>
  <c r="G22" i="306"/>
  <c r="E22" i="306"/>
  <c r="AQ21" i="306"/>
  <c r="AH21" i="306"/>
  <c r="V21" i="306"/>
  <c r="T21" i="306"/>
  <c r="R21" i="306"/>
  <c r="K21" i="306"/>
  <c r="J21" i="306"/>
  <c r="I21" i="306"/>
  <c r="G21" i="306"/>
  <c r="E21" i="306"/>
  <c r="AQ20" i="306"/>
  <c r="AH20" i="306"/>
  <c r="V20" i="306"/>
  <c r="R20" i="306"/>
  <c r="K20" i="306"/>
  <c r="J20" i="306"/>
  <c r="I20" i="306"/>
  <c r="G20" i="306"/>
  <c r="E20" i="306"/>
  <c r="AQ19" i="306"/>
  <c r="AH19" i="306"/>
  <c r="V19" i="306"/>
  <c r="R19" i="306"/>
  <c r="K19" i="306"/>
  <c r="J19" i="306"/>
  <c r="I19" i="306"/>
  <c r="G19" i="306"/>
  <c r="E19" i="306"/>
  <c r="AQ18" i="306"/>
  <c r="AH18" i="306"/>
  <c r="V18" i="306"/>
  <c r="R18" i="306"/>
  <c r="K18" i="306"/>
  <c r="J18" i="306"/>
  <c r="I18" i="306"/>
  <c r="G18" i="306"/>
  <c r="E18" i="306"/>
  <c r="AQ17" i="306"/>
  <c r="AH17" i="306"/>
  <c r="V17" i="306"/>
  <c r="R17" i="306"/>
  <c r="K17" i="306"/>
  <c r="J17" i="306"/>
  <c r="I17" i="306"/>
  <c r="G17" i="306"/>
  <c r="E17" i="306"/>
  <c r="AQ16" i="306"/>
  <c r="AH16" i="306"/>
  <c r="V16" i="306"/>
  <c r="R16" i="306"/>
  <c r="K16" i="306"/>
  <c r="J16" i="306"/>
  <c r="I16" i="306"/>
  <c r="G16" i="306"/>
  <c r="E16" i="306"/>
  <c r="AQ15" i="306"/>
  <c r="AH15" i="306"/>
  <c r="V15" i="306"/>
  <c r="R15" i="306"/>
  <c r="K15" i="306"/>
  <c r="J15" i="306"/>
  <c r="I15" i="306"/>
  <c r="G15" i="306"/>
  <c r="E15" i="306"/>
  <c r="AQ14" i="306"/>
  <c r="AH14" i="306"/>
  <c r="V14" i="306"/>
  <c r="R14" i="306"/>
  <c r="K14" i="306"/>
  <c r="J14" i="306"/>
  <c r="I14" i="306"/>
  <c r="G14" i="306"/>
  <c r="E14" i="306"/>
  <c r="AQ13" i="306"/>
  <c r="AH13" i="306"/>
  <c r="V13" i="306"/>
  <c r="R13" i="306"/>
  <c r="K13" i="306"/>
  <c r="J13" i="306"/>
  <c r="I13" i="306"/>
  <c r="G13" i="306"/>
  <c r="E13" i="306"/>
  <c r="AQ12" i="306"/>
  <c r="AH12" i="306"/>
  <c r="V12" i="306"/>
  <c r="R12" i="306"/>
  <c r="S12" i="306" s="1"/>
  <c r="K12" i="306"/>
  <c r="J12" i="306"/>
  <c r="I12" i="306"/>
  <c r="G12" i="306"/>
  <c r="E12" i="306"/>
  <c r="V11" i="306"/>
  <c r="K11" i="306"/>
  <c r="J11" i="306"/>
  <c r="I11" i="306"/>
  <c r="G11" i="306"/>
  <c r="E11" i="306"/>
  <c r="AH11" i="306"/>
  <c r="R11" i="306"/>
  <c r="AI34" i="306" l="1"/>
  <c r="T32" i="306"/>
  <c r="AI32" i="306" s="1"/>
  <c r="S32" i="306"/>
  <c r="S30" i="306"/>
  <c r="S31" i="306"/>
  <c r="T31" i="306"/>
  <c r="AI31" i="306" s="1"/>
  <c r="T30" i="306"/>
  <c r="AI30" i="306" s="1"/>
  <c r="T28" i="306"/>
  <c r="S29" i="306"/>
  <c r="T29" i="306"/>
  <c r="AI29" i="306" s="1"/>
  <c r="AI28" i="306"/>
  <c r="S28" i="306"/>
  <c r="T27" i="306"/>
  <c r="AI27" i="306" s="1"/>
  <c r="S27" i="306"/>
  <c r="T26" i="306"/>
  <c r="AI26" i="306" s="1"/>
  <c r="S25" i="306"/>
  <c r="S26" i="306"/>
  <c r="T24" i="306"/>
  <c r="T25" i="306"/>
  <c r="AI25" i="306" s="1"/>
  <c r="AI24" i="306"/>
  <c r="S24" i="306"/>
  <c r="T23" i="306"/>
  <c r="AI23" i="306" s="1"/>
  <c r="S23" i="306"/>
  <c r="S21" i="306"/>
  <c r="T22" i="306"/>
  <c r="AI22" i="306"/>
  <c r="S22" i="306"/>
  <c r="AI21" i="306"/>
  <c r="S20" i="306"/>
  <c r="T20" i="306"/>
  <c r="AI20" i="306" s="1"/>
  <c r="S19" i="306"/>
  <c r="T19" i="306"/>
  <c r="AI19" i="306" s="1"/>
  <c r="S18" i="306"/>
  <c r="T18" i="306"/>
  <c r="AI18" i="306" s="1"/>
  <c r="T17" i="306"/>
  <c r="AI17" i="306" s="1"/>
  <c r="S17" i="306"/>
  <c r="S14" i="306"/>
  <c r="T14" i="306"/>
  <c r="S16" i="306"/>
  <c r="T16" i="306"/>
  <c r="AI16" i="306" s="1"/>
  <c r="T15" i="306"/>
  <c r="AI15" i="306" s="1"/>
  <c r="S15" i="306"/>
  <c r="AI14" i="306"/>
  <c r="T13" i="306"/>
  <c r="AI13" i="306" s="1"/>
  <c r="S13" i="306"/>
  <c r="AI33" i="306"/>
  <c r="T12" i="306"/>
  <c r="AI12" i="306" s="1"/>
  <c r="R35" i="306"/>
  <c r="S11" i="306"/>
  <c r="T11" i="306"/>
  <c r="AH35" i="306"/>
  <c r="AQ11" i="306"/>
  <c r="AQ35" i="306" s="1"/>
  <c r="I33" i="306"/>
  <c r="S33" i="306"/>
  <c r="I34" i="306"/>
  <c r="S34" i="306"/>
  <c r="AG35" i="306"/>
  <c r="AG8" i="306"/>
  <c r="T35" i="306" l="1"/>
  <c r="AI35" i="306" s="1"/>
  <c r="S35" i="306"/>
  <c r="AI11" i="306"/>
  <c r="AP10" i="305" l="1"/>
  <c r="AG10" i="305"/>
  <c r="AG8" i="305" s="1"/>
  <c r="Q10" i="305"/>
  <c r="AR35" i="305"/>
  <c r="AQ34" i="305"/>
  <c r="AH34" i="305"/>
  <c r="V34" i="305"/>
  <c r="R34" i="305"/>
  <c r="K34" i="305"/>
  <c r="J34" i="305"/>
  <c r="I34" i="305" s="1"/>
  <c r="G34" i="305"/>
  <c r="E34" i="305"/>
  <c r="AQ33" i="305"/>
  <c r="AH33" i="305"/>
  <c r="V33" i="305"/>
  <c r="R33" i="305"/>
  <c r="K33" i="305"/>
  <c r="J33" i="305"/>
  <c r="I33" i="305" s="1"/>
  <c r="G33" i="305"/>
  <c r="E33" i="305"/>
  <c r="AW32" i="305"/>
  <c r="AQ32" i="305"/>
  <c r="AH32" i="305"/>
  <c r="V32" i="305"/>
  <c r="R32" i="305"/>
  <c r="K32" i="305"/>
  <c r="J32" i="305"/>
  <c r="I32" i="305"/>
  <c r="G32" i="305"/>
  <c r="E32" i="305"/>
  <c r="AQ31" i="305"/>
  <c r="AH31" i="305"/>
  <c r="V31" i="305"/>
  <c r="R31" i="305"/>
  <c r="K31" i="305"/>
  <c r="J31" i="305"/>
  <c r="I31" i="305"/>
  <c r="G31" i="305"/>
  <c r="E31" i="305"/>
  <c r="AQ30" i="305"/>
  <c r="AH30" i="305"/>
  <c r="V30" i="305"/>
  <c r="R30" i="305"/>
  <c r="K30" i="305"/>
  <c r="J30" i="305"/>
  <c r="I30" i="305"/>
  <c r="G30" i="305"/>
  <c r="E30" i="305"/>
  <c r="AQ29" i="305"/>
  <c r="AH29" i="305"/>
  <c r="V29" i="305"/>
  <c r="R29" i="305"/>
  <c r="K29" i="305"/>
  <c r="J29" i="305"/>
  <c r="I29" i="305"/>
  <c r="G29" i="305"/>
  <c r="E29" i="305"/>
  <c r="AQ28" i="305"/>
  <c r="AH28" i="305"/>
  <c r="V28" i="305"/>
  <c r="R28" i="305"/>
  <c r="K28" i="305"/>
  <c r="J28" i="305"/>
  <c r="I28" i="305"/>
  <c r="G28" i="305"/>
  <c r="E28" i="305"/>
  <c r="AQ27" i="305"/>
  <c r="AH27" i="305"/>
  <c r="V27" i="305"/>
  <c r="R27" i="305"/>
  <c r="K27" i="305"/>
  <c r="J27" i="305"/>
  <c r="I27" i="305"/>
  <c r="G27" i="305"/>
  <c r="E27" i="305"/>
  <c r="AQ26" i="305"/>
  <c r="AH26" i="305"/>
  <c r="V26" i="305"/>
  <c r="R26" i="305"/>
  <c r="K26" i="305"/>
  <c r="J26" i="305"/>
  <c r="I26" i="305"/>
  <c r="G26" i="305"/>
  <c r="E26" i="305"/>
  <c r="AQ25" i="305"/>
  <c r="AH25" i="305"/>
  <c r="V25" i="305"/>
  <c r="R25" i="305"/>
  <c r="K25" i="305"/>
  <c r="J25" i="305"/>
  <c r="I25" i="305"/>
  <c r="G25" i="305"/>
  <c r="E25" i="305"/>
  <c r="AQ24" i="305"/>
  <c r="AH24" i="305"/>
  <c r="V24" i="305"/>
  <c r="R24" i="305"/>
  <c r="K24" i="305"/>
  <c r="J24" i="305"/>
  <c r="I24" i="305"/>
  <c r="G24" i="305"/>
  <c r="E24" i="305"/>
  <c r="AQ23" i="305"/>
  <c r="AH23" i="305"/>
  <c r="V23" i="305"/>
  <c r="R23" i="305"/>
  <c r="K23" i="305"/>
  <c r="J23" i="305"/>
  <c r="I23" i="305"/>
  <c r="G23" i="305"/>
  <c r="E23" i="305"/>
  <c r="AQ22" i="305"/>
  <c r="AH22" i="305"/>
  <c r="V22" i="305"/>
  <c r="R22" i="305"/>
  <c r="K22" i="305"/>
  <c r="J22" i="305"/>
  <c r="I22" i="305"/>
  <c r="G22" i="305"/>
  <c r="E22" i="305"/>
  <c r="AQ21" i="305"/>
  <c r="AH21" i="305"/>
  <c r="V21" i="305"/>
  <c r="R21" i="305"/>
  <c r="K21" i="305"/>
  <c r="J21" i="305"/>
  <c r="I21" i="305"/>
  <c r="G21" i="305"/>
  <c r="E21" i="305"/>
  <c r="AQ20" i="305"/>
  <c r="AH20" i="305"/>
  <c r="V20" i="305"/>
  <c r="R20" i="305"/>
  <c r="K20" i="305"/>
  <c r="J20" i="305"/>
  <c r="I20" i="305"/>
  <c r="G20" i="305"/>
  <c r="E20" i="305"/>
  <c r="AQ19" i="305"/>
  <c r="AH19" i="305"/>
  <c r="V19" i="305"/>
  <c r="R19" i="305"/>
  <c r="K19" i="305"/>
  <c r="J19" i="305"/>
  <c r="I19" i="305"/>
  <c r="G19" i="305"/>
  <c r="E19" i="305"/>
  <c r="AQ18" i="305"/>
  <c r="AH18" i="305"/>
  <c r="V18" i="305"/>
  <c r="R18" i="305"/>
  <c r="K18" i="305"/>
  <c r="J18" i="305"/>
  <c r="I18" i="305"/>
  <c r="G18" i="305"/>
  <c r="E18" i="305"/>
  <c r="AQ17" i="305"/>
  <c r="AH17" i="305"/>
  <c r="V17" i="305"/>
  <c r="R17" i="305"/>
  <c r="K17" i="305"/>
  <c r="J17" i="305"/>
  <c r="I17" i="305"/>
  <c r="G17" i="305"/>
  <c r="E17" i="305"/>
  <c r="AQ16" i="305"/>
  <c r="AH16" i="305"/>
  <c r="V16" i="305"/>
  <c r="R16" i="305"/>
  <c r="K16" i="305"/>
  <c r="J16" i="305"/>
  <c r="I16" i="305"/>
  <c r="G16" i="305"/>
  <c r="E16" i="305"/>
  <c r="AQ15" i="305"/>
  <c r="AH15" i="305"/>
  <c r="V15" i="305"/>
  <c r="R15" i="305"/>
  <c r="K15" i="305"/>
  <c r="J15" i="305"/>
  <c r="I15" i="305"/>
  <c r="G15" i="305"/>
  <c r="E15" i="305"/>
  <c r="AQ14" i="305"/>
  <c r="AH14" i="305"/>
  <c r="V14" i="305"/>
  <c r="R14" i="305"/>
  <c r="K14" i="305"/>
  <c r="J14" i="305"/>
  <c r="I14" i="305"/>
  <c r="G14" i="305"/>
  <c r="E14" i="305"/>
  <c r="AQ13" i="305"/>
  <c r="AH13" i="305"/>
  <c r="V13" i="305"/>
  <c r="R13" i="305"/>
  <c r="K13" i="305"/>
  <c r="J13" i="305"/>
  <c r="I13" i="305"/>
  <c r="G13" i="305"/>
  <c r="E13" i="305"/>
  <c r="AQ12" i="305"/>
  <c r="AH12" i="305"/>
  <c r="V12" i="305"/>
  <c r="R12" i="305"/>
  <c r="K12" i="305"/>
  <c r="J12" i="305"/>
  <c r="I12" i="305"/>
  <c r="G12" i="305"/>
  <c r="E12" i="305"/>
  <c r="AH11" i="305"/>
  <c r="V11" i="305"/>
  <c r="K11" i="305"/>
  <c r="J11" i="305"/>
  <c r="I11" i="305"/>
  <c r="G11" i="305"/>
  <c r="E11" i="305"/>
  <c r="AP35" i="305"/>
  <c r="AG35" i="305"/>
  <c r="R11" i="305"/>
  <c r="T34" i="305" l="1"/>
  <c r="AI34" i="305" s="1"/>
  <c r="T33" i="305"/>
  <c r="AI33" i="305" s="1"/>
  <c r="T32" i="305"/>
  <c r="AI32" i="305" s="1"/>
  <c r="T31" i="305"/>
  <c r="T30" i="305"/>
  <c r="AI30" i="305" s="1"/>
  <c r="T29" i="305"/>
  <c r="AI29" i="305" s="1"/>
  <c r="T28" i="305"/>
  <c r="T27" i="305"/>
  <c r="AI27" i="305" s="1"/>
  <c r="T26" i="305"/>
  <c r="AI26" i="305" s="1"/>
  <c r="T25" i="305"/>
  <c r="AI25" i="305" s="1"/>
  <c r="T24" i="305"/>
  <c r="AI24" i="305" s="1"/>
  <c r="T23" i="305"/>
  <c r="AI23" i="305" s="1"/>
  <c r="T22" i="305"/>
  <c r="AI22" i="305" s="1"/>
  <c r="T21" i="305"/>
  <c r="AI21" i="305" s="1"/>
  <c r="T20" i="305"/>
  <c r="AI20" i="305" s="1"/>
  <c r="T19" i="305"/>
  <c r="T18" i="305"/>
  <c r="AI18" i="305" s="1"/>
  <c r="T17" i="305"/>
  <c r="AI17" i="305" s="1"/>
  <c r="T16" i="305"/>
  <c r="AI16" i="305" s="1"/>
  <c r="T15" i="305"/>
  <c r="T14" i="305"/>
  <c r="AI14" i="305" s="1"/>
  <c r="T13" i="305"/>
  <c r="AI13" i="305" s="1"/>
  <c r="T12" i="305"/>
  <c r="AI12" i="305" s="1"/>
  <c r="AH35" i="305"/>
  <c r="R35" i="305"/>
  <c r="T11" i="305"/>
  <c r="S11" i="305"/>
  <c r="AI15" i="305"/>
  <c r="AI19" i="305"/>
  <c r="AI31" i="305"/>
  <c r="AI28" i="305"/>
  <c r="S12" i="305"/>
  <c r="S13" i="305"/>
  <c r="S14" i="305"/>
  <c r="S15" i="305"/>
  <c r="S16" i="305"/>
  <c r="S17" i="305"/>
  <c r="S18" i="305"/>
  <c r="S19" i="305"/>
  <c r="S20" i="305"/>
  <c r="S21" i="305"/>
  <c r="S22" i="305"/>
  <c r="S23" i="305"/>
  <c r="S24" i="305"/>
  <c r="S25" i="305"/>
  <c r="S26" i="305"/>
  <c r="S27" i="305"/>
  <c r="S28" i="305"/>
  <c r="S29" i="305"/>
  <c r="S30" i="305"/>
  <c r="S31" i="305"/>
  <c r="S32" i="305"/>
  <c r="AQ11" i="305"/>
  <c r="AQ35" i="305" s="1"/>
  <c r="S33" i="305"/>
  <c r="S34" i="305"/>
  <c r="T35" i="305" l="1"/>
  <c r="AI35" i="305" s="1"/>
  <c r="S35" i="305"/>
  <c r="AI11" i="305"/>
  <c r="AP10" i="304" l="1"/>
  <c r="AG10" i="304"/>
  <c r="Q10" i="304"/>
  <c r="R28" i="304" l="1"/>
  <c r="E26" i="304" l="1"/>
  <c r="AG8" i="304" l="1"/>
  <c r="R11" i="304"/>
  <c r="AR35" i="304"/>
  <c r="AQ34" i="304"/>
  <c r="AH34" i="304"/>
  <c r="V34" i="304"/>
  <c r="R34" i="304"/>
  <c r="J34" i="304"/>
  <c r="I34" i="304" s="1"/>
  <c r="G34" i="304"/>
  <c r="E34" i="304"/>
  <c r="AQ33" i="304"/>
  <c r="AH33" i="304"/>
  <c r="V33" i="304"/>
  <c r="R33" i="304"/>
  <c r="J33" i="304"/>
  <c r="I33" i="304" s="1"/>
  <c r="G33" i="304"/>
  <c r="E33" i="304"/>
  <c r="AW32" i="304"/>
  <c r="AQ32" i="304"/>
  <c r="AH32" i="304"/>
  <c r="V32" i="304"/>
  <c r="R32" i="304"/>
  <c r="J32" i="304"/>
  <c r="K32" i="304" s="1"/>
  <c r="G32" i="304"/>
  <c r="E32" i="304"/>
  <c r="AQ31" i="304"/>
  <c r="AH31" i="304"/>
  <c r="V31" i="304"/>
  <c r="R31" i="304"/>
  <c r="J31" i="304"/>
  <c r="I31" i="304" s="1"/>
  <c r="G31" i="304"/>
  <c r="E31" i="304"/>
  <c r="AQ30" i="304"/>
  <c r="AH30" i="304"/>
  <c r="V30" i="304"/>
  <c r="R30" i="304"/>
  <c r="J30" i="304"/>
  <c r="I30" i="304" s="1"/>
  <c r="G30" i="304"/>
  <c r="E30" i="304"/>
  <c r="AQ29" i="304"/>
  <c r="AH29" i="304"/>
  <c r="V29" i="304"/>
  <c r="R29" i="304"/>
  <c r="J29" i="304"/>
  <c r="K29" i="304" s="1"/>
  <c r="G29" i="304"/>
  <c r="E29" i="304"/>
  <c r="AQ28" i="304"/>
  <c r="AH28" i="304"/>
  <c r="V28" i="304"/>
  <c r="J28" i="304"/>
  <c r="I28" i="304" s="1"/>
  <c r="G28" i="304"/>
  <c r="E28" i="304"/>
  <c r="AQ27" i="304"/>
  <c r="AH27" i="304"/>
  <c r="V27" i="304"/>
  <c r="R27" i="304"/>
  <c r="J27" i="304"/>
  <c r="K27" i="304" s="1"/>
  <c r="G27" i="304"/>
  <c r="E27" i="304"/>
  <c r="AQ26" i="304"/>
  <c r="AH26" i="304"/>
  <c r="V26" i="304"/>
  <c r="R26" i="304"/>
  <c r="J26" i="304"/>
  <c r="K26" i="304" s="1"/>
  <c r="G26" i="304"/>
  <c r="AQ25" i="304"/>
  <c r="AH25" i="304"/>
  <c r="V25" i="304"/>
  <c r="R25" i="304"/>
  <c r="J25" i="304"/>
  <c r="I25" i="304" s="1"/>
  <c r="G25" i="304"/>
  <c r="E25" i="304"/>
  <c r="AQ24" i="304"/>
  <c r="AH24" i="304"/>
  <c r="V24" i="304"/>
  <c r="R24" i="304"/>
  <c r="J24" i="304"/>
  <c r="I24" i="304" s="1"/>
  <c r="G24" i="304"/>
  <c r="E24" i="304"/>
  <c r="AQ23" i="304"/>
  <c r="AH23" i="304"/>
  <c r="V23" i="304"/>
  <c r="R23" i="304"/>
  <c r="J23" i="304"/>
  <c r="I23" i="304" s="1"/>
  <c r="G23" i="304"/>
  <c r="E23" i="304"/>
  <c r="AQ22" i="304"/>
  <c r="AH22" i="304"/>
  <c r="V22" i="304"/>
  <c r="R22" i="304"/>
  <c r="J22" i="304"/>
  <c r="I22" i="304" s="1"/>
  <c r="G22" i="304"/>
  <c r="E22" i="304"/>
  <c r="AQ21" i="304"/>
  <c r="AH21" i="304"/>
  <c r="V21" i="304"/>
  <c r="R21" i="304"/>
  <c r="J21" i="304"/>
  <c r="I21" i="304" s="1"/>
  <c r="G21" i="304"/>
  <c r="E21" i="304"/>
  <c r="AQ20" i="304"/>
  <c r="AH20" i="304"/>
  <c r="V20" i="304"/>
  <c r="R20" i="304"/>
  <c r="J20" i="304"/>
  <c r="I20" i="304" s="1"/>
  <c r="G20" i="304"/>
  <c r="E20" i="304"/>
  <c r="AQ19" i="304"/>
  <c r="AH19" i="304"/>
  <c r="V19" i="304"/>
  <c r="R19" i="304"/>
  <c r="J19" i="304"/>
  <c r="I19" i="304" s="1"/>
  <c r="G19" i="304"/>
  <c r="E19" i="304"/>
  <c r="AQ18" i="304"/>
  <c r="AH18" i="304"/>
  <c r="V18" i="304"/>
  <c r="R18" i="304"/>
  <c r="J18" i="304"/>
  <c r="I18" i="304" s="1"/>
  <c r="G18" i="304"/>
  <c r="E18" i="304"/>
  <c r="AQ17" i="304"/>
  <c r="AH17" i="304"/>
  <c r="V17" i="304"/>
  <c r="R17" i="304"/>
  <c r="J17" i="304"/>
  <c r="I17" i="304" s="1"/>
  <c r="G17" i="304"/>
  <c r="E17" i="304"/>
  <c r="AQ16" i="304"/>
  <c r="AH16" i="304"/>
  <c r="V16" i="304"/>
  <c r="R16" i="304"/>
  <c r="J16" i="304"/>
  <c r="I16" i="304" s="1"/>
  <c r="G16" i="304"/>
  <c r="E16" i="304"/>
  <c r="AQ15" i="304"/>
  <c r="AH15" i="304"/>
  <c r="V15" i="304"/>
  <c r="R15" i="304"/>
  <c r="J15" i="304"/>
  <c r="I15" i="304" s="1"/>
  <c r="G15" i="304"/>
  <c r="E15" i="304"/>
  <c r="AQ14" i="304"/>
  <c r="AH14" i="304"/>
  <c r="V14" i="304"/>
  <c r="R14" i="304"/>
  <c r="J14" i="304"/>
  <c r="I14" i="304" s="1"/>
  <c r="G14" i="304"/>
  <c r="E14" i="304"/>
  <c r="AQ13" i="304"/>
  <c r="AH13" i="304"/>
  <c r="V13" i="304"/>
  <c r="R13" i="304"/>
  <c r="J13" i="304"/>
  <c r="I13" i="304" s="1"/>
  <c r="G13" i="304"/>
  <c r="E13" i="304"/>
  <c r="AQ12" i="304"/>
  <c r="AH12" i="304"/>
  <c r="V12" i="304"/>
  <c r="R12" i="304"/>
  <c r="J12" i="304"/>
  <c r="I12" i="304" s="1"/>
  <c r="G12" i="304"/>
  <c r="E12" i="304"/>
  <c r="V11" i="304"/>
  <c r="J11" i="304"/>
  <c r="I11" i="304" s="1"/>
  <c r="G11" i="304"/>
  <c r="E11" i="304"/>
  <c r="AQ11" i="304"/>
  <c r="AG35" i="304"/>
  <c r="S32" i="304" l="1"/>
  <c r="S30" i="304"/>
  <c r="I26" i="304"/>
  <c r="I27" i="304"/>
  <c r="I29" i="304"/>
  <c r="K30" i="304"/>
  <c r="K28" i="304"/>
  <c r="I32" i="304"/>
  <c r="K33" i="304"/>
  <c r="K34" i="304"/>
  <c r="K11" i="304"/>
  <c r="T28" i="304"/>
  <c r="AI28" i="304" s="1"/>
  <c r="K31" i="304"/>
  <c r="T33" i="304"/>
  <c r="AI33" i="304" s="1"/>
  <c r="T34" i="304"/>
  <c r="AI34" i="304" s="1"/>
  <c r="K12" i="304"/>
  <c r="K13" i="304"/>
  <c r="K14" i="304"/>
  <c r="K15" i="304"/>
  <c r="K16" i="304"/>
  <c r="K17" i="304"/>
  <c r="K18" i="304"/>
  <c r="K19" i="304"/>
  <c r="K20" i="304"/>
  <c r="K21" i="304"/>
  <c r="K22" i="304"/>
  <c r="K23" i="304"/>
  <c r="K24" i="304"/>
  <c r="K25" i="304"/>
  <c r="S28" i="304"/>
  <c r="T31" i="304"/>
  <c r="AI31" i="304" s="1"/>
  <c r="T30" i="304"/>
  <c r="AI30" i="304" s="1"/>
  <c r="T12" i="304"/>
  <c r="AI12" i="304" s="1"/>
  <c r="T13" i="304"/>
  <c r="AI13" i="304" s="1"/>
  <c r="T14" i="304"/>
  <c r="AI14" i="304" s="1"/>
  <c r="T15" i="304"/>
  <c r="AI15" i="304" s="1"/>
  <c r="T16" i="304"/>
  <c r="AI16" i="304" s="1"/>
  <c r="T17" i="304"/>
  <c r="AI17" i="304" s="1"/>
  <c r="T18" i="304"/>
  <c r="AI18" i="304" s="1"/>
  <c r="T19" i="304"/>
  <c r="AI19" i="304" s="1"/>
  <c r="T20" i="304"/>
  <c r="AI20" i="304" s="1"/>
  <c r="T21" i="304"/>
  <c r="AI21" i="304" s="1"/>
  <c r="T22" i="304"/>
  <c r="AI22" i="304" s="1"/>
  <c r="T29" i="304"/>
  <c r="AI29" i="304" s="1"/>
  <c r="T32" i="304"/>
  <c r="AI32" i="304" s="1"/>
  <c r="T27" i="304"/>
  <c r="AI27" i="304" s="1"/>
  <c r="T26" i="304"/>
  <c r="AI26" i="304" s="1"/>
  <c r="S26" i="304"/>
  <c r="T25" i="304"/>
  <c r="AI25" i="304" s="1"/>
  <c r="T23" i="304"/>
  <c r="AI23" i="304" s="1"/>
  <c r="T24" i="304"/>
  <c r="AI24" i="304" s="1"/>
  <c r="AH11" i="304"/>
  <c r="AQ35" i="304"/>
  <c r="S27" i="304"/>
  <c r="S29" i="304"/>
  <c r="S31" i="304"/>
  <c r="R35" i="304"/>
  <c r="T11" i="304"/>
  <c r="S11" i="304"/>
  <c r="S12" i="304"/>
  <c r="S13" i="304"/>
  <c r="S14" i="304"/>
  <c r="S15" i="304"/>
  <c r="S16" i="304"/>
  <c r="S17" i="304"/>
  <c r="S18" i="304"/>
  <c r="S19" i="304"/>
  <c r="S20" i="304"/>
  <c r="S21" i="304"/>
  <c r="S22" i="304"/>
  <c r="S23" i="304"/>
  <c r="S24" i="304"/>
  <c r="S25" i="304"/>
  <c r="S33" i="304"/>
  <c r="S34" i="304"/>
  <c r="AP35" i="304"/>
  <c r="T35" i="304" l="1"/>
  <c r="AH35" i="304"/>
  <c r="AI11" i="304"/>
  <c r="S35" i="304"/>
  <c r="AI35" i="304" l="1"/>
</calcChain>
</file>

<file path=xl/sharedStrings.xml><?xml version="1.0" encoding="utf-8"?>
<sst xmlns="http://schemas.openxmlformats.org/spreadsheetml/2006/main" count="11249" uniqueCount="254">
  <si>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</si>
  <si>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</si>
  <si>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</si>
  <si>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</si>
  <si>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</si>
  <si>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</si>
  <si>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</si>
  <si>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</si>
  <si>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</si>
  <si>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</si>
  <si>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</si>
  <si>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</si>
  <si>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</si>
  <si>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</si>
  <si>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</si>
  <si>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</si>
  <si>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</si>
  <si>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</si>
  <si>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</si>
  <si>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</si>
  <si>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</si>
  <si>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</si>
  <si>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</si>
  <si>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</si>
  <si>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</si>
  <si>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</si>
  <si>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</si>
  <si>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</si>
  <si>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</si>
  <si>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</si>
  <si>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</si>
  <si>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</si>
  <si>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</si>
  <si>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</si>
  <si>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</si>
  <si>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</si>
  <si>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</si>
  <si>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</si>
  <si>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</si>
  <si>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</si>
  <si>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</si>
  <si>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</si>
  <si>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</si>
  <si>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</si>
  <si>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</si>
  <si>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</si>
  <si>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</si>
  <si>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</si>
  <si>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</si>
  <si>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</si>
  <si>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</si>
  <si>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</si>
  <si>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</si>
  <si>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</si>
  <si>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</si>
  <si>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</si>
  <si>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</si>
  <si>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</si>
  <si>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</si>
  <si>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</si>
  <si>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</si>
  <si>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</si>
  <si>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</si>
  <si>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</si>
  <si>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</si>
  <si>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</si>
  <si>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</si>
  <si>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</si>
  <si>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</si>
  <si>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</si>
  <si>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</si>
  <si>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</si>
  <si>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</si>
  <si>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</si>
  <si>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</si>
  <si>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</si>
  <si>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</si>
  <si>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</si>
  <si>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</si>
  <si>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</si>
  <si>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</si>
  <si>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</si>
  <si>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</si>
  <si>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</si>
  <si>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</si>
  <si>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</si>
  <si>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</si>
  <si>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</si>
  <si>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</si>
  <si>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</si>
  <si>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</si>
  <si>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</si>
  <si>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</si>
  <si>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</si>
  <si>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</si>
  <si>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</si>
  <si>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</si>
  <si>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</si>
  <si>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</si>
  <si>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</si>
  <si>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</si>
  <si>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</si>
  <si>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</si>
  <si>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</si>
  <si>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</si>
  <si>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</si>
  <si>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</si>
  <si>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</si>
  <si>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</si>
  <si>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</si>
  <si>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</si>
  <si>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</si>
  <si>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</si>
  <si>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</si>
  <si>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</si>
  <si>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</si>
  <si>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</si>
  <si>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</si>
  <si>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</si>
  <si>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</si>
  <si>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</si>
  <si>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</si>
  <si>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</si>
  <si>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</si>
  <si>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 </t>
  </si>
  <si>
    <t>FIDEL RAMOS</t>
  </si>
  <si>
    <t>GLITTERS SY</t>
  </si>
  <si>
    <t>Additional 3 psi to target discharge pressure from 12:01 am to 5am as per request of Engr.Frances Morla (SPM-South), due to shifting of WSR and Posadas Influence area.</t>
  </si>
  <si>
    <t xml:space="preserve"> </t>
  </si>
  <si>
    <t>3B</t>
  </si>
  <si>
    <t>Target Discharge Pressure set to 83psi @ 12:01 am as per request of Engr.FRANCIS MORLA (SPM-South)</t>
  </si>
  <si>
    <t>TARGET DISCHARGE PRESSURE SET TO  83 PSI @ 12:01 AM TO 3:01 aM AS PER SCHEDULE</t>
  </si>
  <si>
    <t>Change operation as per advise sir Alvin Cruz effective tonight SEPTEMBER 7.2016,target pressure for 12MN-3AM will be changed to from 75 psi to 83 psi only. This was requested by sir GIGI effective tonight until further notice.</t>
  </si>
  <si>
    <t>TARGET DISCHARGE PRESSURE SET TO  83 PSI @ 3:01 AM TO 5:01 AM AS PER SCHEDULE</t>
  </si>
  <si>
    <t>TARGET DISCHARGE PRESSURE SET TO  83 PSI @ 5:01 AM TO 6:01 AM AS PER SCHEDULE</t>
  </si>
  <si>
    <t>RANDY REGENCIA</t>
  </si>
  <si>
    <t>XCV2- INCREASE OPENING  @ 12:01 AM (75%)</t>
  </si>
  <si>
    <t>XCV2- CLOSED @ 3:12 AM,WATER  ELEVATION  (9.5M)</t>
  </si>
  <si>
    <t>TARGET DISCHARGE PRESSURE SET TO  83 PSI @ 6:01 AM TO 12:01 PM AS PER SCHEDULE</t>
  </si>
  <si>
    <t>TARGET DISCHARGE PRESSURE SET TO 81 PSI @ 12:00 PM TO 5:00PM AS PER SCHEDULE</t>
  </si>
  <si>
    <t>TARGET DISCHARGE PRESSURE SET TO 78 PSI @ 5:01 PM TO 7:01PM AS PER SCHEDULE</t>
  </si>
  <si>
    <t>TARGET DISCHARGE PRESSURE SET TO 76 PSI @ 7:01 PM TO 8:01 PM AS PER SCHEDULE</t>
  </si>
  <si>
    <t>TARGET DISCHARGE PRESSURE SET TO 83 PSI @ 8:01 PM TO 10:01 PM AS PER SCHEDULE</t>
  </si>
  <si>
    <t>SP2 - STOPPED @ 10:00 PM DUE TO PARAMETER CAPACITY OF 1.3 ELIVATION LEVEL</t>
  </si>
  <si>
    <t>TARGET DISCHARGE PRESSURE SET TO 83PSI @ 10:01 PM TO 12:01 AM AS PER SCHEDULE</t>
  </si>
  <si>
    <t>XCV2 -OPENED @ 10:01 PM (30%)</t>
  </si>
  <si>
    <t>FIDEL RAMOS/RANIEL MANA</t>
  </si>
  <si>
    <t>SP2- STARTED @ 9:00 AM TO MEET 83 PSI TARGET DISCHARGE PRESSURE</t>
  </si>
  <si>
    <t>3B+1S</t>
  </si>
  <si>
    <t>Additional 3 psi to target discharge pressure from 12:01 PM to 5PM (NOV 01, 2016) as per request of Engr. Frances Morla (SPM-South), due to shifting of WSR and Posadas Influence area.</t>
  </si>
  <si>
    <t>SP1 - STOPPED @ 10:00 PM DUE TO PARAMETER CAPACITY OF 1.3 ELIVATION LEVEL</t>
  </si>
  <si>
    <t>PAUL LABIAN</t>
  </si>
  <si>
    <t>XCV2- INCREASE OPENING  @ 12:01 AM (70%)</t>
  </si>
  <si>
    <t>XCV2- CLOSED @ 3:35 AM,WATER  ELEVATION  (9.5M)</t>
  </si>
  <si>
    <t>SP1- STARTED @ 7:00 AM TO MEET 83 PSI TARGET DISCHARGE PRESSURE</t>
  </si>
  <si>
    <t>Additional 3 psi to target discharge pressure from 12:01 PM to 5PM (NOV 02, 2016) as per request of Engr. Frances Morla (SPM-South), due to shifting of WSR and Posadas Influence area.</t>
  </si>
  <si>
    <t>XCV2- CLOSED @ 4:10 AM,WATER  ELEVATION  (9.5M)</t>
  </si>
  <si>
    <t>G.SY / RANIEL MANA</t>
  </si>
  <si>
    <t>SP2- STARTED @ 7:00 AM TO MEET 83 PSI TARGET DISCHARGE PRESSURE</t>
  </si>
  <si>
    <t>Additional 3 psi to target discharge pressure from 12:01 PM to 5PM (NOV 03, 2016) as per request of Engr. Frances Morla (SPM-South), due to shifting of WSR and Posadas Influence area.</t>
  </si>
  <si>
    <t>G.SY / JEFF LAMAYO</t>
  </si>
  <si>
    <t xml:space="preserve">P. LABIAN /A.DIONELA </t>
  </si>
  <si>
    <t>XCV2- CLOSED @ 4:40 AM,WATER  ELEVATION  (9.5M)</t>
  </si>
  <si>
    <t>SP1- STARTED @ 6:00 AM TO MEET 83 PSI TARGET DISCHARGE PRESSURE</t>
  </si>
  <si>
    <t>Additional 3 psi to target discharge pressure from 12:01 PM to 5PM (NOV 04, 2016) as per request of Engr. Frances Morla (SPM-South), due to shifting of WSR and Posadas Influence area.</t>
  </si>
  <si>
    <t>XCV2- CLOSED @ 4:25 AM,WATER  ELEVATION  (9.5M)</t>
  </si>
  <si>
    <t>Additional 3 psi to target discharge pressure from 12:01 PM to 5PM (NOV 05, 2016) as per request of Engr. Frances Morla (SPM-South), due to shifting of WSR and Posadas Influence area.</t>
  </si>
  <si>
    <t>XCV2- CLOSED @ 4:38 AM,WATER  ELEVATION  (9.5M)</t>
  </si>
  <si>
    <t>Additional 3 psi to target discharge pressure from 12:01 PM to 5PM (NOV 06, 2016) as per request of Engr. Frances Morla (SPM-South), due to shifting of WSR and Posadas Influence area.</t>
  </si>
  <si>
    <t>FIDEL  A.  RAMOS / JEFF LAMAYO</t>
  </si>
  <si>
    <t>PAUL LABIAN / JEFF LAMAYO</t>
  </si>
  <si>
    <t>XCV2- CLOSED @ 3:45 AM,WATER  ELEVATION  (9.5M)</t>
  </si>
  <si>
    <t>SP2- STARTED @ 6:00 AM TO MEET 83 PSI TARGET DISCHARGE PRESSURE</t>
  </si>
  <si>
    <t>Additional 3 psi to target discharge pressure from 12:01 PM to 5PM (NOV 07, 2016) as per request of Engr. Frances Morla (SPM-South), due to shifting of WSR and Posadas Influence area.</t>
  </si>
  <si>
    <t>POWER INTERRUPTION AT 3:56PM</t>
  </si>
  <si>
    <t>ALL PUMP STOPPED DUE TO INTERRUPTION @ 3:56PM / GENSET I OPERATED</t>
  </si>
  <si>
    <t>BP2 POWER RESUME @ 3:58PM</t>
  </si>
  <si>
    <t>BP3 POWER RESUME @ 4:00PM</t>
  </si>
  <si>
    <t>BP1 POWER RESUME @ 4:02PM</t>
  </si>
  <si>
    <t>SP2 POWER RESUME @ 4:04PM</t>
  </si>
  <si>
    <t>MERALCO POWER RESUME @ 4:00PM</t>
  </si>
  <si>
    <t>SP2 - STOPPED @ 10:00 PM AS PER SCHEDULE</t>
  </si>
  <si>
    <t>XCV2 -OPENED @ 10:01 PM (20%)</t>
  </si>
  <si>
    <t>XCV2- CLOSED @ 3:40 AM,WATER  ELEVATION  (9.5M)</t>
  </si>
  <si>
    <t>Additional 3 psi to target discharge pressure from 12:01 PM to 5PM (NOV 08, 2016) as per request of Engr. Frances Morla (SPM-South), due to shifting of WSR and Posadas Influence area.</t>
  </si>
  <si>
    <t>SP2- STARTED @ 5:40 AM TO MEET 83 PSI TARGET DISCHARGE PRESSURE</t>
  </si>
  <si>
    <t>Additional 3 psi to target discharge pressure from 12:01 PM to 5PM (NOV 09, 2016) as per request of Engr. Frances Morla (SPM-South), due to shifting of WSR and Posadas Influence area.</t>
  </si>
  <si>
    <t>XCV2- CLOSED @ 3:46 AM,WATER  ELEVATION  (9.5M)</t>
  </si>
  <si>
    <t>Additional 3 psi to target discharge pressure from 12:01 PM to 5PM (NOV 10, 2016) as per request of Engr. Frances Morla (SPM-South), due to shifting of WSR and Posadas Influence area.</t>
  </si>
  <si>
    <t>XCV2- CLOSED @ 4:15 AM,WATER  ELEVATION  (9.5M)</t>
  </si>
  <si>
    <t>Additional 3 psi to target discharge pressure from 12:01 PM to 5PM (NOV 11, 2016) as per request of Engr. Frances Morla (SPM-South), due to shifting of WSR and Posadas Influence area.</t>
  </si>
  <si>
    <t>PAUL LABIAN /GLITTERS SY</t>
  </si>
  <si>
    <t>XCV2- CLOSED @ 4:02 AM,WATER  ELEVATION  (9.5M)</t>
  </si>
  <si>
    <t>Additional 3 psi to target discharge pressure from 12:01 PM to 5PM (NOV 12, 2016) as per request of Engr. Frances Morla (SPM-South), due to shifting of WSR and Posadas Influence area.</t>
  </si>
  <si>
    <t>Additional 3 psi to target discharge pressure from 12:01 PM to 5PM (NOV 13, 2016) as per request of Engr. Frances Morla (SPM-South), due to shifting of WSR and Posadas Influence area.</t>
  </si>
  <si>
    <t>XCV2- CLOSED @ 3:50 AM,WATER  ELEVATION  (9.5M)</t>
  </si>
  <si>
    <t>Additional 3 psi to target discharge pressure from 12:01 PM to 5PM (NOV 14, 2016) as per request of Engr. Frances Morla (SPM-South), due to shifting of WSR and Posadas Influence area.</t>
  </si>
  <si>
    <t>G.SY / A. DIONELA</t>
  </si>
  <si>
    <t>XCV2- CLOSED @ 3:48 AM,WATER  ELEVATION  (9.5M)</t>
  </si>
  <si>
    <t>Additional 3 psi to target discharge pressure from 12:01 PM to 5PM (NOV 15, 2016) as per request of Engr. Frances Morla (SPM-South), due to shifting of WSR and Posadas Influence area.</t>
  </si>
  <si>
    <t xml:space="preserve"> ALL BOOSTER STOP DUE POWER INTERUPTION @ 7:37 PM</t>
  </si>
  <si>
    <t>GENSET START @ 7:47 PM</t>
  </si>
  <si>
    <t>RNOG 2B+1S @ 7:55PM</t>
  </si>
  <si>
    <t>BP1- START @ 7:50 PM</t>
  </si>
  <si>
    <t>BP3- START @ 7:52 PM</t>
  </si>
  <si>
    <t>SP2- START @7:54 PM</t>
  </si>
  <si>
    <t>BP2 FAILED TO OPERATED</t>
  </si>
  <si>
    <t>RNOM @8:37 PM</t>
  </si>
  <si>
    <t>2B+1S</t>
  </si>
  <si>
    <t>2B</t>
  </si>
  <si>
    <t xml:space="preserve"> AS PER ADVISE SIR ALVIN CRUZ STARTED 5:OO AM WE OPERATED 2B+2S TO MEET 83 PSI UNTIL WE REACH A WATER LEVEL LIMIT OF RESERVOIR.</t>
  </si>
  <si>
    <t>DUE TO BP2 FAILED TO OPERATED</t>
  </si>
  <si>
    <t>XCV2- CLOSED @ 4:35 AM,WATER  ELEVATION  (9.5M)</t>
  </si>
  <si>
    <t>SP2- STARTED @ 5:00 AM TO MEET 83 PSI TARGET DISCHARGE PRESSURE</t>
  </si>
  <si>
    <t>SP1- STARTED @ 6:10 AM TO MEET 83 PSI TARGET DISCHARGE PRESSURE</t>
  </si>
  <si>
    <t>SP1 - STOPPED @ 10:30 AM DUE TO PARAMETER CAPACITY OF 1.3 ELIVATION LEVEL</t>
  </si>
  <si>
    <t>SP2 - STOPPED @ 10:30 AM DUE TO PARAMETER CAPACITY OF 1.3 ELIVATION LEVEL</t>
  </si>
  <si>
    <t>2B+2S</t>
  </si>
  <si>
    <t>Additional 3 psi to target discharge pressure from 12:01 PM to 5PM (NOV 16, 2016) as per request of Engr. Frances Morla (SPM-South), due to shifting of WSR and Posadas Influence area.</t>
  </si>
  <si>
    <t>BP2- STARTED @ 6:26 PM TO MEET 83 PSI TARGET DISCHARGE PRESSURE</t>
  </si>
  <si>
    <t>SP2- STARTED @ 8:08 PM TO MEET 76 PSI TARGET DISCHARGE PRESSURE</t>
  </si>
  <si>
    <t>XCV2- CLOSED @ 4:30 AM,WATER  ELEVATION  (9.5M)</t>
  </si>
  <si>
    <t>Additional 3 psi to target discharge pressure from 12:01 PM to 5PM (NOV 17, 2016) as per request of Engr. Frances Morla (SPM-South), due to shifting of WSR and Posadas Influence area.</t>
  </si>
  <si>
    <t>XCV2 -OPENED @ 10:01 PM (25%)</t>
  </si>
  <si>
    <t>Additional 3 psi to target discharge pressure from 12:01 PM to 5PM (NOV 18, 2016) as per request of Engr. Frances Morla (SPM-South), due to shifting of WSR and Posadas Influence area.</t>
  </si>
  <si>
    <t>FA.RAMOS / G.SY</t>
  </si>
  <si>
    <t>F.A.RAMOS / G.SY</t>
  </si>
  <si>
    <t>XCV2- CLOSED @ 4:16 AM,WATER  ELEVATION  (9.5M)</t>
  </si>
  <si>
    <t>Additional 3 psi to target discharge pressure from 12:01 PM to 5PM (NOV 19, 2016) as per request of Engr. Frances Morla (SPM-South), due to shifting of WSR and Posadas Influence area.</t>
  </si>
  <si>
    <t>XCV2- CLOSED @ 4:00 AM,WATER  ELEVATION  (9.5M)</t>
  </si>
  <si>
    <t>XCV2- CLOSED @ 4:01 AM,WATER  ELEVATION  (9.5M)</t>
  </si>
  <si>
    <t>Additional 3 psi to target discharge pressure from 12:01 PM to 5PM (NOV 20, 2016) as per request of Engr. Frances Morla (SPM-South), due to shifting of WSR and Posadas Influence area.</t>
  </si>
  <si>
    <t>XCV2- CLOSED @ 3:43 AM,WATER  ELEVATION  (9.5M)</t>
  </si>
  <si>
    <t>Additional 3 psi to target discharge pressure from 12:01 PM to 5PM (NOV 21, 2016) as per request of Engr. Frances Morla (SPM-South), due to shifting of WSR and Posadas Influence area.</t>
  </si>
  <si>
    <t>XCV2- CLOSED @ 3:26 AM,WATER  ELEVATION  (9.5M)</t>
  </si>
  <si>
    <t>Additional 3 psi to target discharge pressure from 12:01 PM to 5PM (NOV 22, 2016) as per request of Engr. Frances Morla (SPM-South), due to shifting of WSR and Posadas Influence area.</t>
  </si>
  <si>
    <t>XCV2- CLOSED @ 3:30 AM,WATER  ELEVATION  (9.5M)</t>
  </si>
  <si>
    <t>Additional 3 psi to target discharge pressure from 12:01 PM to 5PM (NOV 23, 2016) as per request of Engr. Frances Morla (SPM-South), due to shifting of WSR and Posadas Influence area.</t>
  </si>
  <si>
    <t>XCV2- CLOSED @ 4:14 AM,WATER  ELEVATION  (9.5M)</t>
  </si>
  <si>
    <t>G.SY / R.RAMOS</t>
  </si>
  <si>
    <t>Additional 3 psi to target discharge pressure from 12:01 PM to 5PM (NOV 24, 2016) as per request of Engr. Frances Morla (SPM-South), due to shifting of WSR and Posadas Influence area.</t>
  </si>
  <si>
    <t>XCV2- CLOSED @ 3:23 AM,WATER  ELEVATION  (9.5M)</t>
  </si>
  <si>
    <t>J. LAMAYO / R. MANA</t>
  </si>
  <si>
    <t>XCV2- CLOSED @ 3:20 AM,WATER  ELEVATION  (9.5M)</t>
  </si>
  <si>
    <t>SP2- STARTED @ 7:32 AM TO MEET 83 PSI TARGET DISCHARGE PRESSURE</t>
  </si>
  <si>
    <t>Additional 3 psi to target discharge pressure from 12:01 PM to 5PM (NOV 26, 2016) as per request of Engr. Frances Morla (SPM-South), due to shifting of WSR and Posadas Influence area.</t>
  </si>
  <si>
    <t>XCV2- CLOSED @ 4:12 AM,WATER  ELEVATION  (9.5M)</t>
  </si>
  <si>
    <t>Additional 3 psi to target discharge pressure from 12:01 PM to 5PM (NOV 27, 2016) as per request of Engr. Frances Morla (SPM-South), due to shifting of WSR and Posadas Influence area.</t>
  </si>
  <si>
    <t>Additional 3 psi to target discharge pressure from 12:01 PM to 5PM (NOV 28, 2016) as per request of Engr. Frances Morla (SPM-South), due to shifting of WSR and Posadas Influence area.</t>
  </si>
  <si>
    <t>SP2 - STOPPED @ 10:00 PM DUE PLANT SCHEDULE</t>
  </si>
  <si>
    <t>XCV2- INCREASE OPENING  @ 12:01 AM (85%)</t>
  </si>
  <si>
    <t>Additional 3 psi to target discharge pressure from 12:01 PM to 5PM (NOV 29, 2016) as per request of Engr. Frances Morla (SPM-South), due to shifting of WSR and Posadas Influence area.</t>
  </si>
  <si>
    <t>SP1 - STOPPED @ 10:00 PM DUE PLANT SCHEDULE</t>
  </si>
  <si>
    <t>Additional 3 psi to target discharge pressure from 12:01 PM to 5PM (NOV 30,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</si>
</sst>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0" applyNumberFormat="0" applyBorder="0" applyAlignment="0" applyProtection="0"/>
    <xf numFmtId="0" fontId="39" fillId="21" borderId="16" applyNumberFormat="0" applyAlignment="0" applyProtection="0"/>
    <xf numFmtId="0" fontId="40" fillId="22" borderId="17" applyNumberFormat="0" applyAlignment="0" applyProtection="0"/>
    <xf numFmtId="0" fontId="41" fillId="22" borderId="16" applyNumberFormat="0" applyAlignment="0" applyProtection="0"/>
    <xf numFmtId="0" fontId="42" fillId="0" borderId="18" applyNumberFormat="0" applyFill="0" applyAlignment="0" applyProtection="0"/>
    <xf numFmtId="0" fontId="43" fillId="23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5" fillId="48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4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57">
    <xf numFmtId="0" fontId="0" fillId="0" borderId="0" xfId="0"/>
    <xf numFmtId="1" fontId="5" fillId="49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0" borderId="1" xfId="0" applyNumberFormat="1" applyFont="1" applyFill="1" applyBorder="1" applyAlignment="1" applyProtection="1">
      <alignment horizontal="center" vertical="center"/>
    </xf>
    <xf numFmtId="167" fontId="19" fillId="10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 applyProtection="1">
      <alignment horizontal="center" vertical="center"/>
    </xf>
    <xf numFmtId="167" fontId="5" fillId="11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/>
    </xf>
    <xf numFmtId="43" fontId="2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5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1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3" borderId="1" xfId="1" applyNumberFormat="1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3" borderId="1" xfId="1" applyNumberFormat="1" applyFont="1" applyFill="1" applyBorder="1" applyAlignment="1">
      <alignment horizontal="center" vertical="center"/>
    </xf>
    <xf numFmtId="43" fontId="12" fillId="13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6" borderId="1" xfId="0" applyNumberFormat="1" applyFont="1" applyFill="1" applyBorder="1" applyAlignment="1"/>
    <xf numFmtId="2" fontId="22" fillId="1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7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7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left"/>
    </xf>
    <xf numFmtId="0" fontId="27" fillId="17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7" borderId="11" xfId="4" applyFont="1" applyFill="1" applyBorder="1" applyAlignment="1">
      <alignment horizontal="left"/>
    </xf>
    <xf numFmtId="0" fontId="29" fillId="17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7" borderId="11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7" borderId="3" xfId="0" applyFill="1" applyBorder="1"/>
    <xf numFmtId="2" fontId="51" fillId="1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30" fillId="17" borderId="11" xfId="0" applyFont="1" applyFill="1" applyBorder="1" applyAlignment="1"/>
    <xf numFmtId="0" fontId="0" fillId="17" borderId="0" xfId="0" applyFill="1"/>
    <xf numFmtId="0" fontId="31" fillId="17" borderId="11" xfId="0" applyFont="1" applyFill="1" applyBorder="1" applyAlignment="1"/>
    <xf numFmtId="1" fontId="5" fillId="3" borderId="1" xfId="0" applyNumberFormat="1" applyFont="1" applyFill="1" applyBorder="1" applyAlignment="1">
      <alignment horizontal="center" vertical="center"/>
    </xf>
    <xf numFmtId="0" fontId="52" fillId="17" borderId="11" xfId="4" applyFont="1" applyFill="1" applyBorder="1" applyAlignment="1">
      <alignment horizontal="left"/>
    </xf>
    <xf numFmtId="0" fontId="53" fillId="17" borderId="11" xfId="0" applyFont="1" applyFill="1" applyBorder="1"/>
    <xf numFmtId="0" fontId="52" fillId="17" borderId="11" xfId="0" applyFont="1" applyFill="1" applyBorder="1" applyAlignment="1">
      <alignment horizontal="left"/>
    </xf>
    <xf numFmtId="0" fontId="54" fillId="0" borderId="11" xfId="0" applyFont="1" applyFill="1" applyBorder="1" applyAlignment="1"/>
    <xf numFmtId="0" fontId="53" fillId="17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2" fillId="0" borderId="11" xfId="4" applyFont="1" applyFill="1" applyBorder="1" applyAlignment="1">
      <alignment horizontal="left"/>
    </xf>
    <xf numFmtId="0" fontId="53" fillId="0" borderId="11" xfId="0" applyFont="1" applyFill="1" applyBorder="1"/>
    <xf numFmtId="0" fontId="52" fillId="0" borderId="11" xfId="0" applyFont="1" applyFill="1" applyBorder="1" applyAlignment="1">
      <alignment horizontal="left"/>
    </xf>
    <xf numFmtId="0" fontId="54" fillId="0" borderId="3" xfId="4" applyFont="1" applyFill="1" applyBorder="1" applyAlignment="1">
      <alignment horizontal="left"/>
    </xf>
    <xf numFmtId="0" fontId="55" fillId="0" borderId="3" xfId="0" applyFont="1" applyFill="1" applyBorder="1"/>
    <xf numFmtId="0" fontId="52" fillId="0" borderId="3" xfId="4" applyFont="1" applyFill="1" applyBorder="1" applyAlignment="1">
      <alignment horizontal="left"/>
    </xf>
    <xf numFmtId="0" fontId="53" fillId="0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17" borderId="3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7" fillId="17" borderId="3" xfId="4" applyFont="1" applyFill="1" applyBorder="1" applyAlignment="1">
      <alignment horizontal="left"/>
    </xf>
    <xf numFmtId="0" fontId="29" fillId="17" borderId="3" xfId="4" applyFont="1" applyFill="1" applyBorder="1" applyAlignment="1">
      <alignment horizontal="left"/>
    </xf>
    <xf numFmtId="0" fontId="28" fillId="17" borderId="3" xfId="4" applyFont="1" applyFill="1" applyBorder="1" applyAlignment="1">
      <alignment horizontal="left"/>
    </xf>
    <xf numFmtId="0" fontId="27" fillId="17" borderId="3" xfId="4" applyFont="1" applyFill="1" applyBorder="1" applyAlignment="1">
      <alignment horizontal="left"/>
    </xf>
    <xf numFmtId="0" fontId="56" fillId="50" borderId="7" xfId="0" applyFont="1" applyFill="1" applyBorder="1" applyAlignment="1">
      <alignment vertical="center"/>
    </xf>
    <xf numFmtId="0" fontId="28" fillId="0" borderId="3" xfId="0" applyFont="1" applyBorder="1"/>
    <xf numFmtId="0" fontId="29" fillId="50" borderId="11" xfId="0" applyFont="1" applyFill="1" applyBorder="1" applyAlignment="1">
      <alignment horizontal="left"/>
    </xf>
    <xf numFmtId="0" fontId="5" fillId="50" borderId="11" xfId="0" applyFont="1" applyFill="1" applyBorder="1"/>
    <xf numFmtId="1" fontId="5" fillId="51" borderId="1" xfId="0" applyNumberFormat="1" applyFont="1" applyFill="1" applyBorder="1" applyAlignment="1">
      <alignment horizontal="center" vertical="center"/>
    </xf>
    <xf numFmtId="1" fontId="5" fillId="52" borderId="1" xfId="0" applyNumberFormat="1" applyFont="1" applyFill="1" applyBorder="1" applyAlignment="1">
      <alignment horizontal="center" vertical="center"/>
    </xf>
    <xf numFmtId="1" fontId="5" fillId="15" borderId="1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/>
    </xf>
    <xf numFmtId="0" fontId="29" fillId="17" borderId="7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7" fillId="17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8" fillId="50" borderId="3" xfId="4" applyFont="1" applyFill="1" applyBorder="1" applyAlignment="1">
      <alignment horizontal="left"/>
    </xf>
    <xf numFmtId="0" fontId="58" fillId="50" borderId="11" xfId="4" applyFont="1" applyFill="1" applyBorder="1" applyAlignment="1">
      <alignment horizontal="left"/>
    </xf>
    <xf numFmtId="0" fontId="59" fillId="50" borderId="11" xfId="0" applyFont="1" applyFill="1" applyBorder="1"/>
    <xf numFmtId="0" fontId="52" fillId="50" borderId="11" xfId="4" applyFont="1" applyFill="1" applyBorder="1" applyAlignment="1">
      <alignment horizontal="left"/>
    </xf>
    <xf numFmtId="0" fontId="28" fillId="50" borderId="11" xfId="4" applyFont="1" applyFill="1" applyBorder="1" applyAlignment="1">
      <alignment horizontal="left"/>
    </xf>
    <xf numFmtId="0" fontId="49" fillId="50" borderId="11" xfId="0" applyFont="1" applyFill="1" applyBorder="1"/>
    <xf numFmtId="0" fontId="60" fillId="6" borderId="3" xfId="4" applyFont="1" applyFill="1" applyBorder="1" applyAlignment="1">
      <alignment horizontal="left"/>
    </xf>
    <xf numFmtId="0" fontId="58" fillId="6" borderId="11" xfId="4" applyFont="1" applyFill="1" applyBorder="1" applyAlignment="1">
      <alignment horizontal="left"/>
    </xf>
    <xf numFmtId="0" fontId="60" fillId="6" borderId="11" xfId="0" applyFont="1" applyFill="1" applyBorder="1" applyAlignment="1">
      <alignment horizontal="left"/>
    </xf>
    <xf numFmtId="0" fontId="52" fillId="6" borderId="3" xfId="4" applyFont="1" applyFill="1" applyBorder="1" applyAlignment="1">
      <alignment horizontal="left"/>
    </xf>
    <xf numFmtId="0" fontId="58" fillId="6" borderId="3" xfId="4" applyFont="1" applyFill="1" applyBorder="1" applyAlignment="1">
      <alignment horizontal="left"/>
    </xf>
    <xf numFmtId="0" fontId="59" fillId="6" borderId="11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8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VILLAMOR%20DAILY%20DATA%20-%20OCT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</sheetNames>
    <sheetDataSet>
      <sheetData sheetId="0">
        <row r="11">
          <cell r="D11">
            <v>6</v>
          </cell>
        </row>
      </sheetData>
      <sheetData sheetId="1">
        <row r="11">
          <cell r="D11">
            <v>5</v>
          </cell>
        </row>
      </sheetData>
      <sheetData sheetId="2">
        <row r="11">
          <cell r="D11">
            <v>5</v>
          </cell>
        </row>
      </sheetData>
      <sheetData sheetId="3">
        <row r="11">
          <cell r="D11">
            <v>5</v>
          </cell>
        </row>
      </sheetData>
      <sheetData sheetId="4">
        <row r="11">
          <cell r="D11">
            <v>6</v>
          </cell>
        </row>
      </sheetData>
      <sheetData sheetId="5">
        <row r="11">
          <cell r="D11">
            <v>6</v>
          </cell>
        </row>
      </sheetData>
      <sheetData sheetId="6">
        <row r="11">
          <cell r="D11">
            <v>6</v>
          </cell>
        </row>
      </sheetData>
      <sheetData sheetId="7">
        <row r="11">
          <cell r="D11">
            <v>5</v>
          </cell>
        </row>
      </sheetData>
      <sheetData sheetId="8">
        <row r="11">
          <cell r="D11">
            <v>6</v>
          </cell>
        </row>
      </sheetData>
      <sheetData sheetId="9">
        <row r="11">
          <cell r="D11">
            <v>5</v>
          </cell>
        </row>
      </sheetData>
      <sheetData sheetId="10">
        <row r="11">
          <cell r="D11">
            <v>6</v>
          </cell>
        </row>
      </sheetData>
      <sheetData sheetId="11">
        <row r="11">
          <cell r="D11">
            <v>6</v>
          </cell>
        </row>
      </sheetData>
      <sheetData sheetId="12">
        <row r="11">
          <cell r="D11">
            <v>6</v>
          </cell>
        </row>
      </sheetData>
      <sheetData sheetId="13">
        <row r="11">
          <cell r="D11">
            <v>6</v>
          </cell>
        </row>
      </sheetData>
      <sheetData sheetId="14">
        <row r="11">
          <cell r="D11">
            <v>5</v>
          </cell>
        </row>
      </sheetData>
      <sheetData sheetId="15">
        <row r="11">
          <cell r="D11">
            <v>5</v>
          </cell>
        </row>
      </sheetData>
      <sheetData sheetId="16">
        <row r="11">
          <cell r="D11">
            <v>11</v>
          </cell>
        </row>
      </sheetData>
      <sheetData sheetId="17">
        <row r="11">
          <cell r="D11">
            <v>6</v>
          </cell>
        </row>
      </sheetData>
      <sheetData sheetId="18">
        <row r="11">
          <cell r="D11">
            <v>5</v>
          </cell>
        </row>
      </sheetData>
      <sheetData sheetId="19">
        <row r="11">
          <cell r="D11">
            <v>6</v>
          </cell>
        </row>
      </sheetData>
      <sheetData sheetId="20">
        <row r="11">
          <cell r="D11">
            <v>6</v>
          </cell>
        </row>
      </sheetData>
      <sheetData sheetId="21">
        <row r="11">
          <cell r="D11">
            <v>5</v>
          </cell>
        </row>
      </sheetData>
      <sheetData sheetId="22">
        <row r="11">
          <cell r="D11">
            <v>4</v>
          </cell>
        </row>
      </sheetData>
      <sheetData sheetId="23">
        <row r="11">
          <cell r="D11">
            <v>5</v>
          </cell>
        </row>
      </sheetData>
      <sheetData sheetId="24">
        <row r="11">
          <cell r="D11">
            <v>5</v>
          </cell>
        </row>
      </sheetData>
      <sheetData sheetId="25">
        <row r="11">
          <cell r="D11">
            <v>5</v>
          </cell>
        </row>
      </sheetData>
      <sheetData sheetId="26">
        <row r="11">
          <cell r="D11">
            <v>5</v>
          </cell>
        </row>
      </sheetData>
      <sheetData sheetId="27">
        <row r="11">
          <cell r="D11">
            <v>6</v>
          </cell>
        </row>
      </sheetData>
      <sheetData sheetId="28">
        <row r="11">
          <cell r="D11">
            <v>5</v>
          </cell>
        </row>
      </sheetData>
      <sheetData sheetId="29">
        <row r="11">
          <cell r="D11">
            <v>5</v>
          </cell>
        </row>
      </sheetData>
      <sheetData sheetId="30">
        <row r="11">
          <cell r="D11">
            <v>6</v>
          </cell>
        </row>
        <row r="34">
          <cell r="Q34">
            <v>23570585</v>
          </cell>
          <cell r="AG34">
            <v>792101</v>
          </cell>
          <cell r="AP34">
            <v>11416241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28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125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151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36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39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39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42675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25881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37" t="s">
        <v>51</v>
      </c>
      <c r="V9" s="137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35" t="s">
        <v>55</v>
      </c>
      <c r="AG9" s="135" t="s">
        <v>56</v>
      </c>
      <c r="AH9" s="209" t="s">
        <v>57</v>
      </c>
      <c r="AI9" s="224" t="s">
        <v>58</v>
      </c>
      <c r="AJ9" s="137" t="s">
        <v>59</v>
      </c>
      <c r="AK9" s="137" t="s">
        <v>60</v>
      </c>
      <c r="AL9" s="137" t="s">
        <v>61</v>
      </c>
      <c r="AM9" s="137" t="s">
        <v>62</v>
      </c>
      <c r="AN9" s="137" t="s">
        <v>63</v>
      </c>
      <c r="AO9" s="137" t="s">
        <v>64</v>
      </c>
      <c r="AP9" s="137" t="s">
        <v>65</v>
      </c>
      <c r="AQ9" s="226" t="s">
        <v>66</v>
      </c>
      <c r="AR9" s="137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37" t="s">
        <v>72</v>
      </c>
      <c r="C10" s="137" t="s">
        <v>73</v>
      </c>
      <c r="D10" s="137" t="s">
        <v>74</v>
      </c>
      <c r="E10" s="137" t="s">
        <v>75</v>
      </c>
      <c r="F10" s="137" t="s">
        <v>74</v>
      </c>
      <c r="G10" s="137" t="s">
        <v>75</v>
      </c>
      <c r="H10" s="235"/>
      <c r="I10" s="137" t="s">
        <v>75</v>
      </c>
      <c r="J10" s="137" t="s">
        <v>75</v>
      </c>
      <c r="K10" s="137" t="s">
        <v>75</v>
      </c>
      <c r="L10" s="28" t="s">
        <v>29</v>
      </c>
      <c r="M10" s="238"/>
      <c r="N10" s="28" t="s">
        <v>29</v>
      </c>
      <c r="O10" s="227"/>
      <c r="P10" s="227"/>
      <c r="Q10" s="1">
        <f>'[1]OCT 31'!Q34</f>
        <v>23570585</v>
      </c>
      <c r="R10" s="217"/>
      <c r="S10" s="218"/>
      <c r="T10" s="219"/>
      <c r="U10" s="137" t="s">
        <v>75</v>
      </c>
      <c r="V10" s="137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'[1]OCT 31'!AG34</f>
        <v>792101</v>
      </c>
      <c r="AH10" s="209"/>
      <c r="AI10" s="225"/>
      <c r="AJ10" s="137" t="s">
        <v>84</v>
      </c>
      <c r="AK10" s="137" t="s">
        <v>84</v>
      </c>
      <c r="AL10" s="137" t="s">
        <v>84</v>
      </c>
      <c r="AM10" s="137" t="s">
        <v>84</v>
      </c>
      <c r="AN10" s="137" t="s">
        <v>84</v>
      </c>
      <c r="AO10" s="137" t="s">
        <v>84</v>
      </c>
      <c r="AP10" s="1">
        <f>'[1]OCT 31'!AP34</f>
        <v>11416241</v>
      </c>
      <c r="AQ10" s="227"/>
      <c r="AR10" s="138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137</v>
      </c>
      <c r="P11" s="108">
        <v>107</v>
      </c>
      <c r="Q11" s="108">
        <v>23574988</v>
      </c>
      <c r="R11" s="46">
        <f>IF(ISBLANK(Q11),"-",Q11-Q10)</f>
        <v>4403</v>
      </c>
      <c r="S11" s="47">
        <f>R11*24/1000</f>
        <v>105.672</v>
      </c>
      <c r="T11" s="47">
        <f>R11/1000</f>
        <v>4.4029999999999996</v>
      </c>
      <c r="U11" s="109">
        <v>6.5</v>
      </c>
      <c r="V11" s="109">
        <f t="shared" ref="V11:V34" si="1">U11</f>
        <v>6.5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1086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793036</v>
      </c>
      <c r="AH11" s="49">
        <f>IF(ISBLANK(AG11),"-",AG11-AG10)</f>
        <v>935</v>
      </c>
      <c r="AI11" s="50">
        <f>AH11/T11</f>
        <v>212.35521235521239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11417004</v>
      </c>
      <c r="AQ11" s="112">
        <f t="shared" ref="AQ11:AQ34" si="2">AP11-AP10</f>
        <v>763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111</v>
      </c>
      <c r="Q12" s="108">
        <v>23579433</v>
      </c>
      <c r="R12" s="46">
        <f t="shared" ref="R12:R34" si="5">IF(ISBLANK(Q12),"-",Q12-Q11)</f>
        <v>4445</v>
      </c>
      <c r="S12" s="47">
        <f t="shared" ref="S12:S34" si="6">R12*24/1000</f>
        <v>106.68</v>
      </c>
      <c r="T12" s="47">
        <f t="shared" ref="T12:T34" si="7">R12/1000</f>
        <v>4.4450000000000003</v>
      </c>
      <c r="U12" s="109">
        <v>7.9</v>
      </c>
      <c r="V12" s="109">
        <f t="shared" si="1"/>
        <v>7.9</v>
      </c>
      <c r="W12" s="110" t="s">
        <v>129</v>
      </c>
      <c r="X12" s="112">
        <v>0</v>
      </c>
      <c r="Y12" s="112">
        <v>0</v>
      </c>
      <c r="Z12" s="112">
        <v>1147</v>
      </c>
      <c r="AA12" s="112">
        <v>1185</v>
      </c>
      <c r="AB12" s="112">
        <v>1086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793996</v>
      </c>
      <c r="AH12" s="49">
        <f>IF(ISBLANK(AG12),"-",AG12-AG11)</f>
        <v>960</v>
      </c>
      <c r="AI12" s="50">
        <f t="shared" ref="AI12:AI34" si="8">AH12/T12</f>
        <v>215.97300337457816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11417722</v>
      </c>
      <c r="AQ12" s="112">
        <f t="shared" si="2"/>
        <v>718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109</v>
      </c>
      <c r="Q13" s="108">
        <v>23583993</v>
      </c>
      <c r="R13" s="46">
        <f t="shared" si="5"/>
        <v>4560</v>
      </c>
      <c r="S13" s="47">
        <f t="shared" si="6"/>
        <v>109.44</v>
      </c>
      <c r="T13" s="47">
        <f t="shared" si="7"/>
        <v>4.5599999999999996</v>
      </c>
      <c r="U13" s="109">
        <v>9.1999999999999993</v>
      </c>
      <c r="V13" s="109">
        <f t="shared" si="1"/>
        <v>9.1999999999999993</v>
      </c>
      <c r="W13" s="110" t="s">
        <v>129</v>
      </c>
      <c r="X13" s="112">
        <v>0</v>
      </c>
      <c r="Y13" s="112">
        <v>0</v>
      </c>
      <c r="Z13" s="112">
        <v>1147</v>
      </c>
      <c r="AA13" s="112">
        <v>1185</v>
      </c>
      <c r="AB13" s="112">
        <v>1086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794985</v>
      </c>
      <c r="AH13" s="49">
        <f>IF(ISBLANK(AG13),"-",AG13-AG12)</f>
        <v>989</v>
      </c>
      <c r="AI13" s="50">
        <f t="shared" si="8"/>
        <v>216.88596491228071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11418464</v>
      </c>
      <c r="AQ13" s="112">
        <f t="shared" si="2"/>
        <v>742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111</v>
      </c>
      <c r="Q14" s="108">
        <v>23588495</v>
      </c>
      <c r="R14" s="46">
        <f t="shared" si="5"/>
        <v>4502</v>
      </c>
      <c r="S14" s="47">
        <f t="shared" si="6"/>
        <v>108.048</v>
      </c>
      <c r="T14" s="47">
        <f t="shared" si="7"/>
        <v>4.5019999999999998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1046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795917</v>
      </c>
      <c r="AH14" s="49">
        <f t="shared" ref="AH14:AH34" si="9">IF(ISBLANK(AG14),"-",AG14-AG13)</f>
        <v>932</v>
      </c>
      <c r="AI14" s="50">
        <f t="shared" si="8"/>
        <v>207.01910262105733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11418605</v>
      </c>
      <c r="AQ14" s="112">
        <f t="shared" si="2"/>
        <v>141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151</v>
      </c>
    </row>
    <row r="15" spans="2:51" x14ac:dyDescent="0.25">
      <c r="B15" s="40">
        <v>2.1666666666666701</v>
      </c>
      <c r="C15" s="40">
        <v>0.20833333333333301</v>
      </c>
      <c r="D15" s="107">
        <v>8</v>
      </c>
      <c r="E15" s="41">
        <f t="shared" si="0"/>
        <v>5.6338028169014089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115</v>
      </c>
      <c r="P15" s="108">
        <v>110</v>
      </c>
      <c r="Q15" s="108">
        <v>23593102</v>
      </c>
      <c r="R15" s="46">
        <f t="shared" si="5"/>
        <v>4607</v>
      </c>
      <c r="S15" s="47">
        <f t="shared" si="6"/>
        <v>110.568</v>
      </c>
      <c r="T15" s="47">
        <f t="shared" si="7"/>
        <v>4.6070000000000002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1116</v>
      </c>
      <c r="AA15" s="112">
        <v>1185</v>
      </c>
      <c r="AB15" s="112">
        <v>1046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796879</v>
      </c>
      <c r="AH15" s="49">
        <f t="shared" si="9"/>
        <v>962</v>
      </c>
      <c r="AI15" s="50">
        <f t="shared" si="8"/>
        <v>208.81267636205772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11418605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126</v>
      </c>
      <c r="P16" s="108">
        <v>120</v>
      </c>
      <c r="Q16" s="108">
        <v>23598598</v>
      </c>
      <c r="R16" s="46">
        <f t="shared" si="5"/>
        <v>5496</v>
      </c>
      <c r="S16" s="47">
        <f t="shared" si="6"/>
        <v>131.904</v>
      </c>
      <c r="T16" s="47">
        <f t="shared" si="7"/>
        <v>5.4960000000000004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1076</v>
      </c>
      <c r="AA16" s="112">
        <v>1185</v>
      </c>
      <c r="AB16" s="112">
        <v>1016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797876</v>
      </c>
      <c r="AH16" s="49">
        <f t="shared" si="9"/>
        <v>997</v>
      </c>
      <c r="AI16" s="50">
        <f t="shared" si="8"/>
        <v>181.40465793304219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11418605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11</v>
      </c>
      <c r="E17" s="41">
        <f t="shared" si="0"/>
        <v>7.746478873239437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137</v>
      </c>
      <c r="P17" s="108">
        <v>137</v>
      </c>
      <c r="Q17" s="108">
        <v>23604207</v>
      </c>
      <c r="R17" s="46">
        <f t="shared" si="5"/>
        <v>5609</v>
      </c>
      <c r="S17" s="47">
        <f t="shared" si="6"/>
        <v>134.61600000000001</v>
      </c>
      <c r="T17" s="47">
        <f t="shared" si="7"/>
        <v>5.609</v>
      </c>
      <c r="U17" s="109">
        <v>9.4</v>
      </c>
      <c r="V17" s="109">
        <f t="shared" si="1"/>
        <v>9.4</v>
      </c>
      <c r="W17" s="110" t="s">
        <v>129</v>
      </c>
      <c r="X17" s="112">
        <v>0</v>
      </c>
      <c r="Y17" s="112">
        <v>0</v>
      </c>
      <c r="Z17" s="112">
        <v>1116</v>
      </c>
      <c r="AA17" s="112">
        <v>1185</v>
      </c>
      <c r="AB17" s="112">
        <v>1106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798840</v>
      </c>
      <c r="AH17" s="49">
        <f t="shared" si="9"/>
        <v>964</v>
      </c>
      <c r="AI17" s="50">
        <f t="shared" si="8"/>
        <v>171.86664289534676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11418605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11</v>
      </c>
      <c r="E18" s="41">
        <f t="shared" si="0"/>
        <v>7.746478873239437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140</v>
      </c>
      <c r="P18" s="108">
        <v>135</v>
      </c>
      <c r="Q18" s="108">
        <v>23609977</v>
      </c>
      <c r="R18" s="46">
        <f t="shared" si="5"/>
        <v>5770</v>
      </c>
      <c r="S18" s="47">
        <f t="shared" si="6"/>
        <v>138.47999999999999</v>
      </c>
      <c r="T18" s="47">
        <f t="shared" si="7"/>
        <v>5.77</v>
      </c>
      <c r="U18" s="109">
        <v>9.4</v>
      </c>
      <c r="V18" s="109">
        <f t="shared" si="1"/>
        <v>9.4</v>
      </c>
      <c r="W18" s="110" t="s">
        <v>129</v>
      </c>
      <c r="X18" s="112">
        <v>0</v>
      </c>
      <c r="Y18" s="112">
        <v>0</v>
      </c>
      <c r="Z18" s="112">
        <v>1147</v>
      </c>
      <c r="AA18" s="112">
        <v>1185</v>
      </c>
      <c r="AB18" s="112">
        <v>1147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799860</v>
      </c>
      <c r="AH18" s="49">
        <f t="shared" si="9"/>
        <v>1020</v>
      </c>
      <c r="AI18" s="50">
        <f t="shared" si="8"/>
        <v>176.77642980935877</v>
      </c>
      <c r="AJ18" s="96">
        <v>0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11418605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11</v>
      </c>
      <c r="E19" s="41">
        <f t="shared" si="0"/>
        <v>7.746478873239437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144</v>
      </c>
      <c r="P19" s="108">
        <v>140</v>
      </c>
      <c r="Q19" s="108">
        <v>23615374</v>
      </c>
      <c r="R19" s="46">
        <f t="shared" si="5"/>
        <v>5397</v>
      </c>
      <c r="S19" s="47">
        <f t="shared" si="6"/>
        <v>129.52799999999999</v>
      </c>
      <c r="T19" s="47">
        <f t="shared" si="7"/>
        <v>5.3970000000000002</v>
      </c>
      <c r="U19" s="109">
        <v>9.4</v>
      </c>
      <c r="V19" s="109">
        <f t="shared" si="1"/>
        <v>9.4</v>
      </c>
      <c r="W19" s="110" t="s">
        <v>129</v>
      </c>
      <c r="X19" s="112">
        <v>0</v>
      </c>
      <c r="Y19" s="112">
        <v>0</v>
      </c>
      <c r="Z19" s="112">
        <v>1177</v>
      </c>
      <c r="AA19" s="112">
        <v>1185</v>
      </c>
      <c r="AB19" s="112">
        <v>1178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800886</v>
      </c>
      <c r="AH19" s="49">
        <f t="shared" si="9"/>
        <v>1026</v>
      </c>
      <c r="AI19" s="50">
        <f t="shared" si="8"/>
        <v>190.10561423012783</v>
      </c>
      <c r="AJ19" s="96">
        <v>0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11418605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10</v>
      </c>
      <c r="E20" s="41">
        <f t="shared" si="0"/>
        <v>7.042253521126761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143</v>
      </c>
      <c r="P20" s="108">
        <v>143</v>
      </c>
      <c r="Q20" s="108">
        <v>23621246</v>
      </c>
      <c r="R20" s="46">
        <f t="shared" si="5"/>
        <v>5872</v>
      </c>
      <c r="S20" s="47">
        <f t="shared" si="6"/>
        <v>140.928</v>
      </c>
      <c r="T20" s="47">
        <f t="shared" si="7"/>
        <v>5.8719999999999999</v>
      </c>
      <c r="U20" s="109">
        <v>9.3000000000000007</v>
      </c>
      <c r="V20" s="109">
        <f t="shared" si="1"/>
        <v>9.3000000000000007</v>
      </c>
      <c r="W20" s="110" t="s">
        <v>148</v>
      </c>
      <c r="X20" s="112">
        <v>0</v>
      </c>
      <c r="Y20" s="112">
        <v>976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802059</v>
      </c>
      <c r="AH20" s="49">
        <f t="shared" si="9"/>
        <v>1173</v>
      </c>
      <c r="AI20" s="50">
        <f t="shared" si="8"/>
        <v>199.76158038147139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11418605</v>
      </c>
      <c r="AQ20" s="112">
        <f t="shared" si="2"/>
        <v>0</v>
      </c>
      <c r="AR20" s="53">
        <v>0.92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10</v>
      </c>
      <c r="E21" s="41">
        <f t="shared" si="0"/>
        <v>7.042253521126761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141</v>
      </c>
      <c r="P21" s="108">
        <v>156</v>
      </c>
      <c r="Q21" s="108">
        <v>23627526</v>
      </c>
      <c r="R21" s="46">
        <f t="shared" si="5"/>
        <v>6280</v>
      </c>
      <c r="S21" s="47">
        <f t="shared" si="6"/>
        <v>150.72</v>
      </c>
      <c r="T21" s="47">
        <f t="shared" si="7"/>
        <v>6.28</v>
      </c>
      <c r="U21" s="109">
        <v>9</v>
      </c>
      <c r="V21" s="109">
        <f t="shared" si="1"/>
        <v>9</v>
      </c>
      <c r="W21" s="110" t="s">
        <v>148</v>
      </c>
      <c r="X21" s="112">
        <v>0</v>
      </c>
      <c r="Y21" s="112">
        <v>1015</v>
      </c>
      <c r="Z21" s="112">
        <v>1188</v>
      </c>
      <c r="AA21" s="112">
        <v>1185</v>
      </c>
      <c r="AB21" s="112">
        <v>1188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803268</v>
      </c>
      <c r="AH21" s="49">
        <f t="shared" si="9"/>
        <v>1209</v>
      </c>
      <c r="AI21" s="50">
        <f t="shared" si="8"/>
        <v>192.51592356687897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11418605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10</v>
      </c>
      <c r="E22" s="41">
        <f t="shared" si="0"/>
        <v>7.042253521126761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139</v>
      </c>
      <c r="P22" s="108">
        <v>146</v>
      </c>
      <c r="Q22" s="108">
        <v>23633484</v>
      </c>
      <c r="R22" s="46">
        <f t="shared" si="5"/>
        <v>5958</v>
      </c>
      <c r="S22" s="47">
        <f t="shared" si="6"/>
        <v>142.99199999999999</v>
      </c>
      <c r="T22" s="47">
        <f t="shared" si="7"/>
        <v>5.9580000000000002</v>
      </c>
      <c r="U22" s="109">
        <v>8.6999999999999993</v>
      </c>
      <c r="V22" s="109">
        <f t="shared" si="1"/>
        <v>8.6999999999999993</v>
      </c>
      <c r="W22" s="110" t="s">
        <v>148</v>
      </c>
      <c r="X22" s="112">
        <v>0</v>
      </c>
      <c r="Y22" s="112">
        <v>1015</v>
      </c>
      <c r="Z22" s="112">
        <v>1186</v>
      </c>
      <c r="AA22" s="112">
        <v>1185</v>
      </c>
      <c r="AB22" s="112">
        <v>1886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804452</v>
      </c>
      <c r="AH22" s="49">
        <f t="shared" si="9"/>
        <v>1184</v>
      </c>
      <c r="AI22" s="50">
        <f t="shared" si="8"/>
        <v>198.72440416247062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11418605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10</v>
      </c>
      <c r="E23" s="41">
        <f t="shared" si="0"/>
        <v>7.042253521126761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132</v>
      </c>
      <c r="Q23" s="108">
        <v>23639964</v>
      </c>
      <c r="R23" s="46">
        <f t="shared" si="5"/>
        <v>6480</v>
      </c>
      <c r="S23" s="47">
        <f t="shared" si="6"/>
        <v>155.52000000000001</v>
      </c>
      <c r="T23" s="47">
        <f t="shared" si="7"/>
        <v>6.48</v>
      </c>
      <c r="U23" s="109">
        <v>8.5</v>
      </c>
      <c r="V23" s="109">
        <f t="shared" si="1"/>
        <v>8.5</v>
      </c>
      <c r="W23" s="110" t="s">
        <v>148</v>
      </c>
      <c r="X23" s="112">
        <v>0</v>
      </c>
      <c r="Y23" s="112">
        <v>985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805700</v>
      </c>
      <c r="AH23" s="49">
        <f t="shared" si="9"/>
        <v>1248</v>
      </c>
      <c r="AI23" s="50">
        <f t="shared" si="8"/>
        <v>192.59259259259258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11418605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8</v>
      </c>
      <c r="E24" s="41">
        <f t="shared" si="0"/>
        <v>5.6338028169014089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133</v>
      </c>
      <c r="Q24" s="108">
        <v>23645306</v>
      </c>
      <c r="R24" s="46">
        <f t="shared" si="5"/>
        <v>5342</v>
      </c>
      <c r="S24" s="47">
        <f t="shared" si="6"/>
        <v>128.208</v>
      </c>
      <c r="T24" s="47">
        <f t="shared" si="7"/>
        <v>5.3419999999999996</v>
      </c>
      <c r="U24" s="109">
        <v>8.1</v>
      </c>
      <c r="V24" s="109">
        <f t="shared" si="1"/>
        <v>8.1</v>
      </c>
      <c r="W24" s="110" t="s">
        <v>148</v>
      </c>
      <c r="X24" s="112">
        <v>0</v>
      </c>
      <c r="Y24" s="112">
        <v>1016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806750</v>
      </c>
      <c r="AH24" s="49">
        <f>IF(ISBLANK(AG24),"-",AG24-AG23)</f>
        <v>1050</v>
      </c>
      <c r="AI24" s="50">
        <f t="shared" si="8"/>
        <v>196.55559715462374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11418605</v>
      </c>
      <c r="AQ24" s="112">
        <f t="shared" si="2"/>
        <v>0</v>
      </c>
      <c r="AR24" s="53">
        <v>1.1000000000000001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8</v>
      </c>
      <c r="E25" s="41">
        <f t="shared" si="0"/>
        <v>5.6338028169014089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138</v>
      </c>
      <c r="Q25" s="108">
        <v>23650998</v>
      </c>
      <c r="R25" s="46">
        <f t="shared" si="5"/>
        <v>5692</v>
      </c>
      <c r="S25" s="47">
        <f t="shared" si="6"/>
        <v>136.608</v>
      </c>
      <c r="T25" s="47">
        <f t="shared" si="7"/>
        <v>5.6920000000000002</v>
      </c>
      <c r="U25" s="109">
        <v>7.8</v>
      </c>
      <c r="V25" s="109">
        <f t="shared" si="1"/>
        <v>7.8</v>
      </c>
      <c r="W25" s="110" t="s">
        <v>148</v>
      </c>
      <c r="X25" s="112">
        <v>0</v>
      </c>
      <c r="Y25" s="112">
        <v>1005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807918</v>
      </c>
      <c r="AH25" s="49">
        <f t="shared" si="9"/>
        <v>1168</v>
      </c>
      <c r="AI25" s="50">
        <f t="shared" si="8"/>
        <v>205.20028109627546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11418605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8</v>
      </c>
      <c r="E26" s="41">
        <f t="shared" si="0"/>
        <v>5.6338028169014089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135</v>
      </c>
      <c r="Q26" s="108">
        <v>23656886</v>
      </c>
      <c r="R26" s="46">
        <f t="shared" si="5"/>
        <v>5888</v>
      </c>
      <c r="S26" s="47">
        <f t="shared" si="6"/>
        <v>141.31200000000001</v>
      </c>
      <c r="T26" s="47">
        <f t="shared" si="7"/>
        <v>5.8879999999999999</v>
      </c>
      <c r="U26" s="109">
        <v>7.5</v>
      </c>
      <c r="V26" s="109">
        <f t="shared" si="1"/>
        <v>7.5</v>
      </c>
      <c r="W26" s="110" t="s">
        <v>148</v>
      </c>
      <c r="X26" s="112">
        <v>0</v>
      </c>
      <c r="Y26" s="112">
        <v>996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809112</v>
      </c>
      <c r="AH26" s="49">
        <f t="shared" si="9"/>
        <v>1194</v>
      </c>
      <c r="AI26" s="50">
        <f t="shared" si="8"/>
        <v>202.78532608695653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11418605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8</v>
      </c>
      <c r="E27" s="41">
        <f t="shared" si="0"/>
        <v>5.6338028169014089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137</v>
      </c>
      <c r="Q27" s="108">
        <v>23662722</v>
      </c>
      <c r="R27" s="46">
        <f t="shared" si="5"/>
        <v>5836</v>
      </c>
      <c r="S27" s="47">
        <f t="shared" si="6"/>
        <v>140.06399999999999</v>
      </c>
      <c r="T27" s="47">
        <f t="shared" si="7"/>
        <v>5.8360000000000003</v>
      </c>
      <c r="U27" s="109">
        <v>7.3</v>
      </c>
      <c r="V27" s="109">
        <f t="shared" si="1"/>
        <v>7.3</v>
      </c>
      <c r="W27" s="110" t="s">
        <v>148</v>
      </c>
      <c r="X27" s="112">
        <v>0</v>
      </c>
      <c r="Y27" s="112">
        <v>1005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810284</v>
      </c>
      <c r="AH27" s="49">
        <f t="shared" si="9"/>
        <v>1172</v>
      </c>
      <c r="AI27" s="50">
        <f t="shared" si="8"/>
        <v>200.8224811514736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11418605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7</v>
      </c>
      <c r="E28" s="41">
        <f t="shared" si="0"/>
        <v>4.9295774647887329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136</v>
      </c>
      <c r="P28" s="108">
        <v>132</v>
      </c>
      <c r="Q28" s="108">
        <v>23668156</v>
      </c>
      <c r="R28" s="46">
        <f t="shared" si="5"/>
        <v>5434</v>
      </c>
      <c r="S28" s="47">
        <f t="shared" si="6"/>
        <v>130.416</v>
      </c>
      <c r="T28" s="47">
        <f t="shared" si="7"/>
        <v>5.4340000000000002</v>
      </c>
      <c r="U28" s="109">
        <v>7.2</v>
      </c>
      <c r="V28" s="109">
        <f t="shared" si="1"/>
        <v>7.2</v>
      </c>
      <c r="W28" s="110" t="s">
        <v>148</v>
      </c>
      <c r="X28" s="112">
        <v>0</v>
      </c>
      <c r="Y28" s="112">
        <v>965</v>
      </c>
      <c r="Z28" s="112">
        <v>1187</v>
      </c>
      <c r="AA28" s="112">
        <v>1185</v>
      </c>
      <c r="AB28" s="112">
        <v>1186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811394</v>
      </c>
      <c r="AH28" s="49">
        <f t="shared" si="9"/>
        <v>1110</v>
      </c>
      <c r="AI28" s="50">
        <f t="shared" si="8"/>
        <v>204.26941479573057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11418605</v>
      </c>
      <c r="AQ28" s="112">
        <f t="shared" si="2"/>
        <v>0</v>
      </c>
      <c r="AR28" s="53">
        <v>0.93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7</v>
      </c>
      <c r="E29" s="41">
        <f t="shared" si="0"/>
        <v>4.9295774647887329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136</v>
      </c>
      <c r="P29" s="108">
        <v>135</v>
      </c>
      <c r="Q29" s="108">
        <v>23674098</v>
      </c>
      <c r="R29" s="46">
        <f t="shared" si="5"/>
        <v>5942</v>
      </c>
      <c r="S29" s="47">
        <f t="shared" si="6"/>
        <v>142.608</v>
      </c>
      <c r="T29" s="47">
        <f t="shared" si="7"/>
        <v>5.9420000000000002</v>
      </c>
      <c r="U29" s="109">
        <v>7</v>
      </c>
      <c r="V29" s="109">
        <f t="shared" si="1"/>
        <v>7</v>
      </c>
      <c r="W29" s="110" t="s">
        <v>148</v>
      </c>
      <c r="X29" s="112">
        <v>0</v>
      </c>
      <c r="Y29" s="112">
        <v>975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812582</v>
      </c>
      <c r="AH29" s="49">
        <f t="shared" si="9"/>
        <v>1188</v>
      </c>
      <c r="AI29" s="50">
        <f t="shared" si="8"/>
        <v>199.93268259845169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11418605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7</v>
      </c>
      <c r="E30" s="41">
        <f t="shared" si="0"/>
        <v>4.9295774647887329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127</v>
      </c>
      <c r="P30" s="108">
        <v>124</v>
      </c>
      <c r="Q30" s="108">
        <v>23679730</v>
      </c>
      <c r="R30" s="46">
        <f t="shared" si="5"/>
        <v>5632</v>
      </c>
      <c r="S30" s="47">
        <f t="shared" si="6"/>
        <v>135.16800000000001</v>
      </c>
      <c r="T30" s="47">
        <f t="shared" si="7"/>
        <v>5.6319999999999997</v>
      </c>
      <c r="U30" s="109">
        <v>6.8</v>
      </c>
      <c r="V30" s="109">
        <f t="shared" si="1"/>
        <v>6.8</v>
      </c>
      <c r="W30" s="110" t="s">
        <v>148</v>
      </c>
      <c r="X30" s="112">
        <v>0</v>
      </c>
      <c r="Y30" s="112">
        <v>995</v>
      </c>
      <c r="Z30" s="112">
        <v>1147</v>
      </c>
      <c r="AA30" s="112">
        <v>1185</v>
      </c>
      <c r="AB30" s="112">
        <v>1147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813709</v>
      </c>
      <c r="AH30" s="49">
        <f t="shared" si="9"/>
        <v>1127</v>
      </c>
      <c r="AI30" s="50">
        <f t="shared" si="8"/>
        <v>200.10653409090909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11418605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7</v>
      </c>
      <c r="E31" s="41">
        <f t="shared" si="0"/>
        <v>4.9295774647887329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132</v>
      </c>
      <c r="P31" s="108">
        <v>128</v>
      </c>
      <c r="Q31" s="108">
        <v>23685315</v>
      </c>
      <c r="R31" s="46">
        <f t="shared" si="5"/>
        <v>5585</v>
      </c>
      <c r="S31" s="47">
        <f t="shared" si="6"/>
        <v>134.04</v>
      </c>
      <c r="T31" s="47">
        <f t="shared" si="7"/>
        <v>5.585</v>
      </c>
      <c r="U31" s="109">
        <v>6.6</v>
      </c>
      <c r="V31" s="109">
        <f t="shared" si="1"/>
        <v>6.6</v>
      </c>
      <c r="W31" s="110" t="s">
        <v>148</v>
      </c>
      <c r="X31" s="112">
        <v>0</v>
      </c>
      <c r="Y31" s="112">
        <v>995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814848</v>
      </c>
      <c r="AH31" s="49">
        <f t="shared" si="9"/>
        <v>1139</v>
      </c>
      <c r="AI31" s="50">
        <f t="shared" si="8"/>
        <v>203.93912264995524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11418605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7</v>
      </c>
      <c r="E32" s="41">
        <f t="shared" si="0"/>
        <v>4.9295774647887329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125</v>
      </c>
      <c r="P32" s="108">
        <v>123</v>
      </c>
      <c r="Q32" s="108">
        <v>23690572</v>
      </c>
      <c r="R32" s="46">
        <f t="shared" si="5"/>
        <v>5257</v>
      </c>
      <c r="S32" s="47">
        <f t="shared" si="6"/>
        <v>126.16800000000001</v>
      </c>
      <c r="T32" s="47">
        <f t="shared" si="7"/>
        <v>5.2569999999999997</v>
      </c>
      <c r="U32" s="109">
        <v>6.4</v>
      </c>
      <c r="V32" s="109">
        <f t="shared" si="1"/>
        <v>6.4</v>
      </c>
      <c r="W32" s="110" t="s">
        <v>148</v>
      </c>
      <c r="X32" s="112">
        <v>0</v>
      </c>
      <c r="Y32" s="112">
        <v>995</v>
      </c>
      <c r="Z32" s="112">
        <v>1147</v>
      </c>
      <c r="AA32" s="112">
        <v>1185</v>
      </c>
      <c r="AB32" s="112">
        <v>1147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815964</v>
      </c>
      <c r="AH32" s="49">
        <f t="shared" si="9"/>
        <v>1116</v>
      </c>
      <c r="AI32" s="50">
        <f t="shared" si="8"/>
        <v>212.28837740155984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11418605</v>
      </c>
      <c r="AQ32" s="112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7</v>
      </c>
      <c r="E33" s="41">
        <f t="shared" si="0"/>
        <v>4.9295774647887329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124</v>
      </c>
      <c r="P33" s="108">
        <v>115</v>
      </c>
      <c r="Q33" s="108">
        <v>23695688</v>
      </c>
      <c r="R33" s="46">
        <f t="shared" si="5"/>
        <v>5116</v>
      </c>
      <c r="S33" s="47">
        <f t="shared" si="6"/>
        <v>122.78400000000001</v>
      </c>
      <c r="T33" s="47">
        <f t="shared" si="7"/>
        <v>5.1159999999999997</v>
      </c>
      <c r="U33" s="109">
        <v>6.6</v>
      </c>
      <c r="V33" s="109">
        <f t="shared" si="1"/>
        <v>6.6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816983</v>
      </c>
      <c r="AH33" s="49">
        <f t="shared" si="9"/>
        <v>1019</v>
      </c>
      <c r="AI33" s="50">
        <f t="shared" si="8"/>
        <v>199.1790461297889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11418735</v>
      </c>
      <c r="AQ33" s="112">
        <f t="shared" si="2"/>
        <v>130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7</v>
      </c>
      <c r="E34" s="41">
        <f t="shared" si="0"/>
        <v>4.9295774647887329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123</v>
      </c>
      <c r="P34" s="108">
        <v>110</v>
      </c>
      <c r="Q34" s="108">
        <v>23700691</v>
      </c>
      <c r="R34" s="46">
        <f t="shared" si="5"/>
        <v>5003</v>
      </c>
      <c r="S34" s="47">
        <f t="shared" si="6"/>
        <v>120.072</v>
      </c>
      <c r="T34" s="47">
        <f t="shared" si="7"/>
        <v>5.0030000000000001</v>
      </c>
      <c r="U34" s="109">
        <v>6.9</v>
      </c>
      <c r="V34" s="109">
        <f t="shared" si="1"/>
        <v>6.9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817982</v>
      </c>
      <c r="AH34" s="49">
        <f t="shared" si="9"/>
        <v>999</v>
      </c>
      <c r="AI34" s="50">
        <f t="shared" si="8"/>
        <v>199.68019188486906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11418906</v>
      </c>
      <c r="AQ34" s="112">
        <f t="shared" si="2"/>
        <v>171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130106</v>
      </c>
      <c r="S35" s="65">
        <f>AVERAGE(S11:S34)</f>
        <v>130.10600000000002</v>
      </c>
      <c r="T35" s="65">
        <f>SUM(T11:T34)</f>
        <v>130.10599999999999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25881</v>
      </c>
      <c r="AH35" s="67">
        <f>SUM(AH11:AH34)</f>
        <v>25881</v>
      </c>
      <c r="AI35" s="68">
        <f>$AH$35/$T35</f>
        <v>198.922417106052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2665</v>
      </c>
      <c r="AQ35" s="71">
        <f>SUM(AQ11:AQ34)</f>
        <v>2665</v>
      </c>
      <c r="AR35" s="72">
        <f>AVERAGE(AR11:AR34)</f>
        <v>1.0333333333333334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137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147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149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3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1"/>
      <c r="C61" s="142"/>
      <c r="D61" s="114"/>
      <c r="E61" s="142"/>
      <c r="F61" s="142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2"/>
      <c r="C62" s="142"/>
      <c r="D62" s="114"/>
      <c r="E62" s="142"/>
      <c r="F62" s="142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6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73" priority="25" operator="containsText" text="N/A">
      <formula>NOT(ISERROR(SEARCH("N/A",X11)))</formula>
    </cfRule>
    <cfRule type="cellIs" dxfId="872" priority="39" operator="equal">
      <formula>0</formula>
    </cfRule>
  </conditionalFormatting>
  <conditionalFormatting sqref="AC11:AE34 X11:Y34 AA11:AA34">
    <cfRule type="cellIs" dxfId="871" priority="38" operator="greaterThanOrEqual">
      <formula>1185</formula>
    </cfRule>
  </conditionalFormatting>
  <conditionalFormatting sqref="AC11:AE34 X11:Y34 AA11:AA34">
    <cfRule type="cellIs" dxfId="870" priority="37" operator="between">
      <formula>0.1</formula>
      <formula>1184</formula>
    </cfRule>
  </conditionalFormatting>
  <conditionalFormatting sqref="X8">
    <cfRule type="cellIs" dxfId="869" priority="36" operator="equal">
      <formula>0</formula>
    </cfRule>
  </conditionalFormatting>
  <conditionalFormatting sqref="X8">
    <cfRule type="cellIs" dxfId="868" priority="35" operator="greaterThan">
      <formula>1179</formula>
    </cfRule>
  </conditionalFormatting>
  <conditionalFormatting sqref="X8">
    <cfRule type="cellIs" dxfId="867" priority="34" operator="greaterThan">
      <formula>99</formula>
    </cfRule>
  </conditionalFormatting>
  <conditionalFormatting sqref="X8">
    <cfRule type="cellIs" dxfId="866" priority="33" operator="greaterThan">
      <formula>0.99</formula>
    </cfRule>
  </conditionalFormatting>
  <conditionalFormatting sqref="AB8">
    <cfRule type="cellIs" dxfId="865" priority="32" operator="equal">
      <formula>0</formula>
    </cfRule>
  </conditionalFormatting>
  <conditionalFormatting sqref="AB8">
    <cfRule type="cellIs" dxfId="864" priority="31" operator="greaterThan">
      <formula>1179</formula>
    </cfRule>
  </conditionalFormatting>
  <conditionalFormatting sqref="AB8">
    <cfRule type="cellIs" dxfId="863" priority="30" operator="greaterThan">
      <formula>99</formula>
    </cfRule>
  </conditionalFormatting>
  <conditionalFormatting sqref="AB8">
    <cfRule type="cellIs" dxfId="862" priority="29" operator="greaterThan">
      <formula>0.99</formula>
    </cfRule>
  </conditionalFormatting>
  <conditionalFormatting sqref="AI11:AI34">
    <cfRule type="cellIs" dxfId="861" priority="28" operator="greaterThan">
      <formula>$AI$8</formula>
    </cfRule>
  </conditionalFormatting>
  <conditionalFormatting sqref="AH11:AH34">
    <cfRule type="cellIs" dxfId="860" priority="26" operator="greaterThan">
      <formula>$AH$8</formula>
    </cfRule>
    <cfRule type="cellIs" dxfId="859" priority="27" operator="greaterThan">
      <formula>$AH$8</formula>
    </cfRule>
  </conditionalFormatting>
  <conditionalFormatting sqref="AB11:AB34">
    <cfRule type="containsText" dxfId="858" priority="21" operator="containsText" text="N/A">
      <formula>NOT(ISERROR(SEARCH("N/A",AB11)))</formula>
    </cfRule>
    <cfRule type="cellIs" dxfId="857" priority="24" operator="equal">
      <formula>0</formula>
    </cfRule>
  </conditionalFormatting>
  <conditionalFormatting sqref="AB11:AB34">
    <cfRule type="cellIs" dxfId="856" priority="23" operator="greaterThanOrEqual">
      <formula>1185</formula>
    </cfRule>
  </conditionalFormatting>
  <conditionalFormatting sqref="AB11:AB34">
    <cfRule type="cellIs" dxfId="855" priority="22" operator="between">
      <formula>0.1</formula>
      <formula>1184</formula>
    </cfRule>
  </conditionalFormatting>
  <conditionalFormatting sqref="AN11:AO11 AO12:AO34 AN12:AN35">
    <cfRule type="cellIs" dxfId="854" priority="20" operator="equal">
      <formula>0</formula>
    </cfRule>
  </conditionalFormatting>
  <conditionalFormatting sqref="AN11:AO11 AO12:AO34 AN12:AN35">
    <cfRule type="cellIs" dxfId="853" priority="19" operator="greaterThan">
      <formula>1179</formula>
    </cfRule>
  </conditionalFormatting>
  <conditionalFormatting sqref="AN11:AO11 AO12:AO34 AN12:AN35">
    <cfRule type="cellIs" dxfId="852" priority="18" operator="greaterThan">
      <formula>99</formula>
    </cfRule>
  </conditionalFormatting>
  <conditionalFormatting sqref="AN11:AO11 AO12:AO34 AN12:AN35">
    <cfRule type="cellIs" dxfId="851" priority="17" operator="greaterThan">
      <formula>0.99</formula>
    </cfRule>
  </conditionalFormatting>
  <conditionalFormatting sqref="AQ11:AQ34">
    <cfRule type="cellIs" dxfId="850" priority="16" operator="equal">
      <formula>0</formula>
    </cfRule>
  </conditionalFormatting>
  <conditionalFormatting sqref="AQ11:AQ34">
    <cfRule type="cellIs" dxfId="849" priority="15" operator="greaterThan">
      <formula>1179</formula>
    </cfRule>
  </conditionalFormatting>
  <conditionalFormatting sqref="AQ11:AQ34">
    <cfRule type="cellIs" dxfId="848" priority="14" operator="greaterThan">
      <formula>99</formula>
    </cfRule>
  </conditionalFormatting>
  <conditionalFormatting sqref="AQ11:AQ34">
    <cfRule type="cellIs" dxfId="847" priority="13" operator="greaterThan">
      <formula>0.99</formula>
    </cfRule>
  </conditionalFormatting>
  <conditionalFormatting sqref="Z11:Z34">
    <cfRule type="containsText" dxfId="846" priority="9" operator="containsText" text="N/A">
      <formula>NOT(ISERROR(SEARCH("N/A",Z11)))</formula>
    </cfRule>
    <cfRule type="cellIs" dxfId="845" priority="12" operator="equal">
      <formula>0</formula>
    </cfRule>
  </conditionalFormatting>
  <conditionalFormatting sqref="Z11:Z34">
    <cfRule type="cellIs" dxfId="844" priority="11" operator="greaterThanOrEqual">
      <formula>1185</formula>
    </cfRule>
  </conditionalFormatting>
  <conditionalFormatting sqref="Z11:Z34">
    <cfRule type="cellIs" dxfId="843" priority="10" operator="between">
      <formula>0.1</formula>
      <formula>1184</formula>
    </cfRule>
  </conditionalFormatting>
  <conditionalFormatting sqref="AJ11:AN35">
    <cfRule type="cellIs" dxfId="842" priority="8" operator="equal">
      <formula>0</formula>
    </cfRule>
  </conditionalFormatting>
  <conditionalFormatting sqref="AJ11:AN35">
    <cfRule type="cellIs" dxfId="841" priority="7" operator="greaterThan">
      <formula>1179</formula>
    </cfRule>
  </conditionalFormatting>
  <conditionalFormatting sqref="AJ11:AN35">
    <cfRule type="cellIs" dxfId="840" priority="6" operator="greaterThan">
      <formula>99</formula>
    </cfRule>
  </conditionalFormatting>
  <conditionalFormatting sqref="AJ11:AN35">
    <cfRule type="cellIs" dxfId="839" priority="5" operator="greaterThan">
      <formula>0.99</formula>
    </cfRule>
  </conditionalFormatting>
  <conditionalFormatting sqref="AP11:AP34">
    <cfRule type="cellIs" dxfId="838" priority="4" operator="equal">
      <formula>0</formula>
    </cfRule>
  </conditionalFormatting>
  <conditionalFormatting sqref="AP11:AP34">
    <cfRule type="cellIs" dxfId="837" priority="3" operator="greaterThan">
      <formula>1179</formula>
    </cfRule>
  </conditionalFormatting>
  <conditionalFormatting sqref="AP11:AP34">
    <cfRule type="cellIs" dxfId="836" priority="2" operator="greaterThan">
      <formula>99</formula>
    </cfRule>
  </conditionalFormatting>
  <conditionalFormatting sqref="AP11:AP34">
    <cfRule type="cellIs" dxfId="83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6"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157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7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7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42684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8" t="s">
        <v>51</v>
      </c>
      <c r="V9" s="16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6" t="s">
        <v>55</v>
      </c>
      <c r="AG9" s="166" t="s">
        <v>56</v>
      </c>
      <c r="AH9" s="209" t="s">
        <v>57</v>
      </c>
      <c r="AI9" s="224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26" t="s">
        <v>66</v>
      </c>
      <c r="AR9" s="16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35"/>
      <c r="I10" s="168" t="s">
        <v>75</v>
      </c>
      <c r="J10" s="168" t="s">
        <v>75</v>
      </c>
      <c r="K10" s="16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9'!Q34</f>
        <v>24766971</v>
      </c>
      <c r="R10" s="217"/>
      <c r="S10" s="218"/>
      <c r="T10" s="219"/>
      <c r="U10" s="168" t="s">
        <v>75</v>
      </c>
      <c r="V10" s="16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9'!AG34</f>
        <v>1032781</v>
      </c>
      <c r="AH10" s="209"/>
      <c r="AI10" s="225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'NOV 9'!AP34</f>
        <v>11442098</v>
      </c>
      <c r="AQ10" s="227"/>
      <c r="AR10" s="16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106</v>
      </c>
      <c r="Q11" s="108">
        <v>24771710</v>
      </c>
      <c r="R11" s="46">
        <f>IF(ISBLANK(Q11),"-",Q11-Q10)</f>
        <v>4739</v>
      </c>
      <c r="S11" s="47">
        <f>R11*24/1000</f>
        <v>113.736</v>
      </c>
      <c r="T11" s="47">
        <f>R11/1000</f>
        <v>4.7389999999999999</v>
      </c>
      <c r="U11" s="109">
        <v>5.7</v>
      </c>
      <c r="V11" s="109">
        <f t="shared" ref="V11:V34" si="1">U11</f>
        <v>5.7</v>
      </c>
      <c r="W11" s="110" t="s">
        <v>129</v>
      </c>
      <c r="X11" s="112">
        <v>0</v>
      </c>
      <c r="Y11" s="112">
        <v>0</v>
      </c>
      <c r="Z11" s="112">
        <v>1127</v>
      </c>
      <c r="AA11" s="112">
        <v>1185</v>
      </c>
      <c r="AB11" s="112">
        <v>1127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1033763</v>
      </c>
      <c r="AH11" s="49">
        <f>IF(ISBLANK(AG11),"-",AG11-AG10)</f>
        <v>982</v>
      </c>
      <c r="AI11" s="50">
        <f>AH11/T11</f>
        <v>207.21671238657945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11442702</v>
      </c>
      <c r="AQ11" s="112">
        <f t="shared" ref="AQ11:AQ34" si="2">AP11-AP10</f>
        <v>604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133</v>
      </c>
      <c r="P12" s="108">
        <v>107</v>
      </c>
      <c r="Q12" s="108">
        <v>24776287</v>
      </c>
      <c r="R12" s="46">
        <f t="shared" ref="R12:R34" si="5">IF(ISBLANK(Q12),"-",Q12-Q11)</f>
        <v>4577</v>
      </c>
      <c r="S12" s="47">
        <f t="shared" ref="S12:S34" si="6">R12*24/1000</f>
        <v>109.848</v>
      </c>
      <c r="T12" s="47">
        <f t="shared" ref="T12:T34" si="7">R12/1000</f>
        <v>4.577</v>
      </c>
      <c r="U12" s="109">
        <v>7.2</v>
      </c>
      <c r="V12" s="109">
        <f t="shared" si="1"/>
        <v>7.2</v>
      </c>
      <c r="W12" s="110" t="s">
        <v>129</v>
      </c>
      <c r="X12" s="112">
        <v>0</v>
      </c>
      <c r="Y12" s="112">
        <v>0</v>
      </c>
      <c r="Z12" s="112">
        <v>1127</v>
      </c>
      <c r="AA12" s="112">
        <v>1185</v>
      </c>
      <c r="AB12" s="112">
        <v>1127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1034706</v>
      </c>
      <c r="AH12" s="49">
        <f>IF(ISBLANK(AG12),"-",AG12-AG11)</f>
        <v>943</v>
      </c>
      <c r="AI12" s="50">
        <f t="shared" ref="AI12:AI34" si="8">AH12/T12</f>
        <v>206.03015075376885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11443309</v>
      </c>
      <c r="AQ12" s="112">
        <f t="shared" si="2"/>
        <v>607</v>
      </c>
      <c r="AR12" s="115">
        <v>0.95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122</v>
      </c>
      <c r="P13" s="108">
        <v>108</v>
      </c>
      <c r="Q13" s="108">
        <v>24780703</v>
      </c>
      <c r="R13" s="46">
        <f t="shared" si="5"/>
        <v>4416</v>
      </c>
      <c r="S13" s="47">
        <f t="shared" si="6"/>
        <v>105.98399999999999</v>
      </c>
      <c r="T13" s="47">
        <f t="shared" si="7"/>
        <v>4.4160000000000004</v>
      </c>
      <c r="U13" s="109">
        <v>8.6</v>
      </c>
      <c r="V13" s="109">
        <f t="shared" si="1"/>
        <v>8.6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1035630</v>
      </c>
      <c r="AH13" s="49">
        <f>IF(ISBLANK(AG13),"-",AG13-AG12)</f>
        <v>924</v>
      </c>
      <c r="AI13" s="50">
        <f t="shared" si="8"/>
        <v>209.2391304347826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11443910</v>
      </c>
      <c r="AQ13" s="112">
        <f t="shared" si="2"/>
        <v>601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157</v>
      </c>
      <c r="P14" s="108">
        <v>110</v>
      </c>
      <c r="Q14" s="108">
        <v>24784912</v>
      </c>
      <c r="R14" s="46">
        <f t="shared" si="5"/>
        <v>4209</v>
      </c>
      <c r="S14" s="47">
        <f t="shared" si="6"/>
        <v>101.01600000000001</v>
      </c>
      <c r="T14" s="47">
        <f t="shared" si="7"/>
        <v>4.2089999999999996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1126</v>
      </c>
      <c r="AA14" s="112">
        <v>1185</v>
      </c>
      <c r="AB14" s="112">
        <v>1126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1036668</v>
      </c>
      <c r="AH14" s="49">
        <f t="shared" ref="AH14:AH34" si="9">IF(ISBLANK(AG14),"-",AG14-AG13)</f>
        <v>1038</v>
      </c>
      <c r="AI14" s="50">
        <f t="shared" si="8"/>
        <v>246.61439771917321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11444225</v>
      </c>
      <c r="AQ14" s="112">
        <f t="shared" si="2"/>
        <v>315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131</v>
      </c>
      <c r="P15" s="108">
        <v>137</v>
      </c>
      <c r="Q15" s="108">
        <v>24789764</v>
      </c>
      <c r="R15" s="46">
        <f t="shared" si="5"/>
        <v>4852</v>
      </c>
      <c r="S15" s="47">
        <f t="shared" si="6"/>
        <v>116.44799999999999</v>
      </c>
      <c r="T15" s="47">
        <f t="shared" si="7"/>
        <v>4.8520000000000003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1146</v>
      </c>
      <c r="AA15" s="112">
        <v>1185</v>
      </c>
      <c r="AB15" s="112">
        <v>1146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1037723</v>
      </c>
      <c r="AH15" s="49">
        <f t="shared" si="9"/>
        <v>1055</v>
      </c>
      <c r="AI15" s="50">
        <f t="shared" si="8"/>
        <v>217.43610882110468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11444225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126</v>
      </c>
      <c r="Q16" s="108">
        <v>24795150</v>
      </c>
      <c r="R16" s="46">
        <f t="shared" si="5"/>
        <v>5386</v>
      </c>
      <c r="S16" s="47">
        <f t="shared" si="6"/>
        <v>129.26400000000001</v>
      </c>
      <c r="T16" s="47">
        <f t="shared" si="7"/>
        <v>5.3860000000000001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1188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1038684</v>
      </c>
      <c r="AH16" s="49">
        <f t="shared" si="9"/>
        <v>961</v>
      </c>
      <c r="AI16" s="50">
        <f t="shared" si="8"/>
        <v>178.42554771630151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11444225</v>
      </c>
      <c r="AQ16" s="112">
        <f t="shared" si="2"/>
        <v>0</v>
      </c>
      <c r="AR16" s="53">
        <v>1.03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137</v>
      </c>
      <c r="P17" s="108">
        <v>144</v>
      </c>
      <c r="Q17" s="108">
        <v>24801384</v>
      </c>
      <c r="R17" s="46">
        <f t="shared" si="5"/>
        <v>6234</v>
      </c>
      <c r="S17" s="47">
        <f t="shared" si="6"/>
        <v>149.61600000000001</v>
      </c>
      <c r="T17" s="47">
        <f t="shared" si="7"/>
        <v>6.234</v>
      </c>
      <c r="U17" s="109">
        <v>9.1</v>
      </c>
      <c r="V17" s="109">
        <f t="shared" si="1"/>
        <v>9.1</v>
      </c>
      <c r="W17" s="110" t="s">
        <v>148</v>
      </c>
      <c r="X17" s="112">
        <v>1006</v>
      </c>
      <c r="Y17" s="112">
        <v>0</v>
      </c>
      <c r="Z17" s="112">
        <v>1188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1039872</v>
      </c>
      <c r="AH17" s="49">
        <f t="shared" si="9"/>
        <v>1188</v>
      </c>
      <c r="AI17" s="50">
        <f t="shared" si="8"/>
        <v>190.56785370548604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11444225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135</v>
      </c>
      <c r="Q18" s="108">
        <v>24807744</v>
      </c>
      <c r="R18" s="46">
        <f t="shared" si="5"/>
        <v>6360</v>
      </c>
      <c r="S18" s="47">
        <f t="shared" si="6"/>
        <v>152.63999999999999</v>
      </c>
      <c r="T18" s="47">
        <f t="shared" si="7"/>
        <v>6.36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1016</v>
      </c>
      <c r="Y18" s="112">
        <v>0</v>
      </c>
      <c r="Z18" s="112">
        <v>1188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1041070</v>
      </c>
      <c r="AH18" s="49">
        <f t="shared" si="9"/>
        <v>1198</v>
      </c>
      <c r="AI18" s="50">
        <f t="shared" si="8"/>
        <v>188.36477987421384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11444225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139</v>
      </c>
      <c r="Q19" s="108">
        <v>24814194</v>
      </c>
      <c r="R19" s="46">
        <f t="shared" si="5"/>
        <v>6450</v>
      </c>
      <c r="S19" s="47">
        <f t="shared" si="6"/>
        <v>154.80000000000001</v>
      </c>
      <c r="T19" s="47">
        <f t="shared" si="7"/>
        <v>6.45</v>
      </c>
      <c r="U19" s="109">
        <v>8.1999999999999993</v>
      </c>
      <c r="V19" s="109">
        <f t="shared" si="1"/>
        <v>8.1999999999999993</v>
      </c>
      <c r="W19" s="110" t="s">
        <v>148</v>
      </c>
      <c r="X19" s="112">
        <v>1016</v>
      </c>
      <c r="Y19" s="112">
        <v>0</v>
      </c>
      <c r="Z19" s="112">
        <v>1188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1042270</v>
      </c>
      <c r="AH19" s="49">
        <f t="shared" si="9"/>
        <v>1200</v>
      </c>
      <c r="AI19" s="50">
        <f t="shared" si="8"/>
        <v>186.04651162790697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11444225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137</v>
      </c>
      <c r="P20" s="108">
        <v>136</v>
      </c>
      <c r="Q20" s="108">
        <v>24820487</v>
      </c>
      <c r="R20" s="46">
        <f t="shared" si="5"/>
        <v>6293</v>
      </c>
      <c r="S20" s="47">
        <f t="shared" si="6"/>
        <v>151.03200000000001</v>
      </c>
      <c r="T20" s="47">
        <f t="shared" si="7"/>
        <v>6.2930000000000001</v>
      </c>
      <c r="U20" s="109">
        <v>7.7</v>
      </c>
      <c r="V20" s="109">
        <f t="shared" si="1"/>
        <v>7.7</v>
      </c>
      <c r="W20" s="110" t="s">
        <v>148</v>
      </c>
      <c r="X20" s="112">
        <v>1016</v>
      </c>
      <c r="Y20" s="112">
        <v>0</v>
      </c>
      <c r="Z20" s="112">
        <v>1188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1043469</v>
      </c>
      <c r="AH20" s="49">
        <f t="shared" si="9"/>
        <v>1199</v>
      </c>
      <c r="AI20" s="50">
        <f t="shared" si="8"/>
        <v>190.52915938344191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11444225</v>
      </c>
      <c r="AQ20" s="112">
        <f t="shared" si="2"/>
        <v>0</v>
      </c>
      <c r="AR20" s="53">
        <v>1.1299999999999999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137</v>
      </c>
      <c r="P21" s="108">
        <v>138</v>
      </c>
      <c r="Q21" s="108">
        <v>24826625</v>
      </c>
      <c r="R21" s="46">
        <f t="shared" si="5"/>
        <v>6138</v>
      </c>
      <c r="S21" s="47">
        <f t="shared" si="6"/>
        <v>147.31200000000001</v>
      </c>
      <c r="T21" s="47">
        <f t="shared" si="7"/>
        <v>6.1379999999999999</v>
      </c>
      <c r="U21" s="109">
        <v>7.4</v>
      </c>
      <c r="V21" s="109">
        <f t="shared" si="1"/>
        <v>7.4</v>
      </c>
      <c r="W21" s="110" t="s">
        <v>148</v>
      </c>
      <c r="X21" s="112">
        <v>1016</v>
      </c>
      <c r="Y21" s="112">
        <v>0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1044656</v>
      </c>
      <c r="AH21" s="49">
        <f t="shared" si="9"/>
        <v>1187</v>
      </c>
      <c r="AI21" s="50">
        <f t="shared" si="8"/>
        <v>193.38546757901597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11444225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134</v>
      </c>
      <c r="P22" s="108">
        <v>133</v>
      </c>
      <c r="Q22" s="108">
        <v>24832594</v>
      </c>
      <c r="R22" s="46">
        <f t="shared" si="5"/>
        <v>5969</v>
      </c>
      <c r="S22" s="47">
        <f t="shared" si="6"/>
        <v>143.256</v>
      </c>
      <c r="T22" s="47">
        <f t="shared" si="7"/>
        <v>5.9690000000000003</v>
      </c>
      <c r="U22" s="109">
        <v>7</v>
      </c>
      <c r="V22" s="109">
        <f t="shared" si="1"/>
        <v>7</v>
      </c>
      <c r="W22" s="110" t="s">
        <v>148</v>
      </c>
      <c r="X22" s="112">
        <v>1016</v>
      </c>
      <c r="Y22" s="112">
        <v>0</v>
      </c>
      <c r="Z22" s="112">
        <v>1188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1045834</v>
      </c>
      <c r="AH22" s="49">
        <f t="shared" si="9"/>
        <v>1178</v>
      </c>
      <c r="AI22" s="50">
        <f t="shared" si="8"/>
        <v>197.35299045066174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11444225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133</v>
      </c>
      <c r="Q23" s="108">
        <v>24838604</v>
      </c>
      <c r="R23" s="46">
        <f t="shared" si="5"/>
        <v>6010</v>
      </c>
      <c r="S23" s="47">
        <f t="shared" si="6"/>
        <v>144.24</v>
      </c>
      <c r="T23" s="47">
        <f t="shared" si="7"/>
        <v>6.01</v>
      </c>
      <c r="U23" s="109">
        <v>6.7</v>
      </c>
      <c r="V23" s="109">
        <f t="shared" si="1"/>
        <v>6.7</v>
      </c>
      <c r="W23" s="110" t="s">
        <v>148</v>
      </c>
      <c r="X23" s="112">
        <v>1016</v>
      </c>
      <c r="Y23" s="112">
        <v>0</v>
      </c>
      <c r="Z23" s="112">
        <v>1188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1047001</v>
      </c>
      <c r="AH23" s="49">
        <f t="shared" si="9"/>
        <v>1167</v>
      </c>
      <c r="AI23" s="50">
        <f t="shared" si="8"/>
        <v>194.17637271214642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11444225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130</v>
      </c>
      <c r="Q24" s="108">
        <v>24844611</v>
      </c>
      <c r="R24" s="46">
        <f t="shared" si="5"/>
        <v>6007</v>
      </c>
      <c r="S24" s="47">
        <f t="shared" si="6"/>
        <v>144.16800000000001</v>
      </c>
      <c r="T24" s="47">
        <f t="shared" si="7"/>
        <v>6.0069999999999997</v>
      </c>
      <c r="U24" s="109">
        <v>6.4</v>
      </c>
      <c r="V24" s="109">
        <f t="shared" si="1"/>
        <v>6.4</v>
      </c>
      <c r="W24" s="110" t="s">
        <v>148</v>
      </c>
      <c r="X24" s="112">
        <v>1016</v>
      </c>
      <c r="Y24" s="112">
        <v>0</v>
      </c>
      <c r="Z24" s="112">
        <v>1188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1048162</v>
      </c>
      <c r="AH24" s="49">
        <f>IF(ISBLANK(AG24),"-",AG24-AG23)</f>
        <v>1161</v>
      </c>
      <c r="AI24" s="50">
        <f t="shared" si="8"/>
        <v>193.27451306808723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11444225</v>
      </c>
      <c r="AQ24" s="112">
        <f t="shared" si="2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132</v>
      </c>
      <c r="Q25" s="108">
        <v>24850284</v>
      </c>
      <c r="R25" s="46">
        <f t="shared" si="5"/>
        <v>5673</v>
      </c>
      <c r="S25" s="47">
        <f t="shared" si="6"/>
        <v>136.15199999999999</v>
      </c>
      <c r="T25" s="47">
        <f t="shared" si="7"/>
        <v>5.673</v>
      </c>
      <c r="U25" s="109">
        <v>6.1</v>
      </c>
      <c r="V25" s="109">
        <f t="shared" si="1"/>
        <v>6.1</v>
      </c>
      <c r="W25" s="110" t="s">
        <v>148</v>
      </c>
      <c r="X25" s="112">
        <v>1016</v>
      </c>
      <c r="Y25" s="112">
        <v>0</v>
      </c>
      <c r="Z25" s="112">
        <v>1188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1049319</v>
      </c>
      <c r="AH25" s="49">
        <f t="shared" si="9"/>
        <v>1157</v>
      </c>
      <c r="AI25" s="50">
        <f t="shared" si="8"/>
        <v>203.94852811563547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11444225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8</v>
      </c>
      <c r="E26" s="41">
        <f t="shared" si="0"/>
        <v>5.6338028169014089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131</v>
      </c>
      <c r="P26" s="108">
        <v>133</v>
      </c>
      <c r="Q26" s="108">
        <v>24856061</v>
      </c>
      <c r="R26" s="46">
        <f t="shared" si="5"/>
        <v>5777</v>
      </c>
      <c r="S26" s="47">
        <f t="shared" si="6"/>
        <v>138.648</v>
      </c>
      <c r="T26" s="47">
        <f t="shared" si="7"/>
        <v>5.7770000000000001</v>
      </c>
      <c r="U26" s="109">
        <v>5.9</v>
      </c>
      <c r="V26" s="109">
        <f t="shared" si="1"/>
        <v>5.9</v>
      </c>
      <c r="W26" s="110" t="s">
        <v>148</v>
      </c>
      <c r="X26" s="112">
        <v>1016</v>
      </c>
      <c r="Y26" s="112">
        <v>0</v>
      </c>
      <c r="Z26" s="112">
        <v>1188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1050486</v>
      </c>
      <c r="AH26" s="49">
        <f t="shared" si="9"/>
        <v>1167</v>
      </c>
      <c r="AI26" s="50">
        <f t="shared" si="8"/>
        <v>202.0079626103514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11444225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129</v>
      </c>
      <c r="Q27" s="108">
        <v>24861903</v>
      </c>
      <c r="R27" s="46">
        <f t="shared" si="5"/>
        <v>5842</v>
      </c>
      <c r="S27" s="47">
        <f t="shared" si="6"/>
        <v>140.208</v>
      </c>
      <c r="T27" s="47">
        <f t="shared" si="7"/>
        <v>5.8419999999999996</v>
      </c>
      <c r="U27" s="109">
        <v>5.6</v>
      </c>
      <c r="V27" s="109">
        <f t="shared" si="1"/>
        <v>5.6</v>
      </c>
      <c r="W27" s="110" t="s">
        <v>148</v>
      </c>
      <c r="X27" s="112">
        <v>1016</v>
      </c>
      <c r="Y27" s="112">
        <v>0</v>
      </c>
      <c r="Z27" s="112">
        <v>1188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1051600</v>
      </c>
      <c r="AH27" s="49">
        <f t="shared" si="9"/>
        <v>1114</v>
      </c>
      <c r="AI27" s="50">
        <f t="shared" si="8"/>
        <v>190.6881205066758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11444225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131</v>
      </c>
      <c r="Q28" s="108">
        <v>24867762</v>
      </c>
      <c r="R28" s="46">
        <f t="shared" si="5"/>
        <v>5859</v>
      </c>
      <c r="S28" s="47">
        <f t="shared" si="6"/>
        <v>140.61600000000001</v>
      </c>
      <c r="T28" s="47">
        <f t="shared" si="7"/>
        <v>5.859</v>
      </c>
      <c r="U28" s="109">
        <v>5.3</v>
      </c>
      <c r="V28" s="109">
        <f t="shared" si="1"/>
        <v>5.3</v>
      </c>
      <c r="W28" s="110" t="s">
        <v>148</v>
      </c>
      <c r="X28" s="112">
        <v>1016</v>
      </c>
      <c r="Y28" s="112">
        <v>0</v>
      </c>
      <c r="Z28" s="112">
        <v>1188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1052770</v>
      </c>
      <c r="AH28" s="49">
        <f t="shared" si="9"/>
        <v>1170</v>
      </c>
      <c r="AI28" s="50">
        <f t="shared" si="8"/>
        <v>199.69278033794163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11444225</v>
      </c>
      <c r="AQ28" s="112">
        <f t="shared" si="2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128</v>
      </c>
      <c r="P29" s="108">
        <v>134</v>
      </c>
      <c r="Q29" s="108">
        <v>24874027</v>
      </c>
      <c r="R29" s="46">
        <f t="shared" si="5"/>
        <v>6265</v>
      </c>
      <c r="S29" s="47">
        <f t="shared" si="6"/>
        <v>150.36000000000001</v>
      </c>
      <c r="T29" s="47">
        <f t="shared" si="7"/>
        <v>6.2649999999999997</v>
      </c>
      <c r="U29" s="109">
        <v>5</v>
      </c>
      <c r="V29" s="109">
        <f t="shared" si="1"/>
        <v>5</v>
      </c>
      <c r="W29" s="110" t="s">
        <v>148</v>
      </c>
      <c r="X29" s="112">
        <v>1016</v>
      </c>
      <c r="Y29" s="112">
        <v>0</v>
      </c>
      <c r="Z29" s="112">
        <v>1188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1053935</v>
      </c>
      <c r="AH29" s="49">
        <f t="shared" si="9"/>
        <v>1165</v>
      </c>
      <c r="AI29" s="50">
        <f t="shared" si="8"/>
        <v>185.95371109337592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11444225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125</v>
      </c>
      <c r="P30" s="108">
        <v>125</v>
      </c>
      <c r="Q30" s="108">
        <v>24880057</v>
      </c>
      <c r="R30" s="46">
        <f t="shared" si="5"/>
        <v>6030</v>
      </c>
      <c r="S30" s="47">
        <f t="shared" si="6"/>
        <v>144.72</v>
      </c>
      <c r="T30" s="47">
        <f t="shared" si="7"/>
        <v>6.03</v>
      </c>
      <c r="U30" s="109">
        <v>4.5999999999999996</v>
      </c>
      <c r="V30" s="109">
        <f t="shared" si="1"/>
        <v>4.5999999999999996</v>
      </c>
      <c r="W30" s="110" t="s">
        <v>148</v>
      </c>
      <c r="X30" s="112">
        <v>1016</v>
      </c>
      <c r="Y30" s="112">
        <v>0</v>
      </c>
      <c r="Z30" s="112">
        <v>1156</v>
      </c>
      <c r="AA30" s="112">
        <v>1185</v>
      </c>
      <c r="AB30" s="112">
        <v>1147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1055046</v>
      </c>
      <c r="AH30" s="49">
        <f t="shared" si="9"/>
        <v>1111</v>
      </c>
      <c r="AI30" s="50">
        <f t="shared" si="8"/>
        <v>184.24543946932005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11444225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126</v>
      </c>
      <c r="P31" s="108">
        <v>124</v>
      </c>
      <c r="Q31" s="108">
        <v>24885699</v>
      </c>
      <c r="R31" s="46">
        <f t="shared" si="5"/>
        <v>5642</v>
      </c>
      <c r="S31" s="47">
        <f t="shared" si="6"/>
        <v>135.40799999999999</v>
      </c>
      <c r="T31" s="47">
        <f t="shared" si="7"/>
        <v>5.6420000000000003</v>
      </c>
      <c r="U31" s="109">
        <v>4.4000000000000004</v>
      </c>
      <c r="V31" s="109">
        <f t="shared" si="1"/>
        <v>4.4000000000000004</v>
      </c>
      <c r="W31" s="110" t="s">
        <v>148</v>
      </c>
      <c r="X31" s="112">
        <v>1024</v>
      </c>
      <c r="Y31" s="112">
        <v>0</v>
      </c>
      <c r="Z31" s="112">
        <v>1188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1056199</v>
      </c>
      <c r="AH31" s="49">
        <f t="shared" si="9"/>
        <v>1153</v>
      </c>
      <c r="AI31" s="50">
        <f t="shared" si="8"/>
        <v>204.36015597305919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11444225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127</v>
      </c>
      <c r="Q32" s="108">
        <v>24891426</v>
      </c>
      <c r="R32" s="46">
        <f t="shared" si="5"/>
        <v>5727</v>
      </c>
      <c r="S32" s="47">
        <f t="shared" si="6"/>
        <v>137.44800000000001</v>
      </c>
      <c r="T32" s="47">
        <f t="shared" si="7"/>
        <v>5.7270000000000003</v>
      </c>
      <c r="U32" s="109">
        <v>4.3</v>
      </c>
      <c r="V32" s="109">
        <f t="shared" si="1"/>
        <v>4.3</v>
      </c>
      <c r="W32" s="110" t="s">
        <v>148</v>
      </c>
      <c r="X32" s="112">
        <v>1014</v>
      </c>
      <c r="Y32" s="112">
        <v>0</v>
      </c>
      <c r="Z32" s="112">
        <v>1186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1057366</v>
      </c>
      <c r="AH32" s="49">
        <f t="shared" si="9"/>
        <v>1167</v>
      </c>
      <c r="AI32" s="50">
        <f t="shared" si="8"/>
        <v>203.77160817181769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11444225</v>
      </c>
      <c r="AQ32" s="112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126</v>
      </c>
      <c r="P33" s="108">
        <v>115</v>
      </c>
      <c r="Q33" s="108">
        <v>24896731</v>
      </c>
      <c r="R33" s="46">
        <f t="shared" si="5"/>
        <v>5305</v>
      </c>
      <c r="S33" s="47">
        <f t="shared" si="6"/>
        <v>127.32</v>
      </c>
      <c r="T33" s="47">
        <f t="shared" si="7"/>
        <v>5.3049999999999997</v>
      </c>
      <c r="U33" s="109">
        <v>4.5</v>
      </c>
      <c r="V33" s="109">
        <f t="shared" si="1"/>
        <v>4.5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1058460</v>
      </c>
      <c r="AH33" s="49">
        <f t="shared" si="9"/>
        <v>1094</v>
      </c>
      <c r="AI33" s="50">
        <f t="shared" si="8"/>
        <v>206.22054665409991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11444332</v>
      </c>
      <c r="AQ33" s="112">
        <f t="shared" si="2"/>
        <v>107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110</v>
      </c>
      <c r="Q34" s="108">
        <v>24901776</v>
      </c>
      <c r="R34" s="46">
        <f t="shared" si="5"/>
        <v>5045</v>
      </c>
      <c r="S34" s="47">
        <f t="shared" si="6"/>
        <v>121.08</v>
      </c>
      <c r="T34" s="47">
        <f t="shared" si="7"/>
        <v>5.0449999999999999</v>
      </c>
      <c r="U34" s="109">
        <v>4.0999999999999996</v>
      </c>
      <c r="V34" s="109">
        <f t="shared" si="1"/>
        <v>4.0999999999999996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1059481</v>
      </c>
      <c r="AH34" s="49">
        <f t="shared" si="9"/>
        <v>1021</v>
      </c>
      <c r="AI34" s="50">
        <f t="shared" si="8"/>
        <v>202.37859266600594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11444635</v>
      </c>
      <c r="AQ34" s="112">
        <f t="shared" si="2"/>
        <v>303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134805</v>
      </c>
      <c r="S35" s="65">
        <f>AVERAGE(S11:S34)</f>
        <v>134.80500000000001</v>
      </c>
      <c r="T35" s="65">
        <f>SUM(T11:T34)</f>
        <v>134.80499999999998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26700</v>
      </c>
      <c r="AH35" s="67">
        <f>SUM(AH11:AH34)</f>
        <v>26700</v>
      </c>
      <c r="AI35" s="68">
        <f>$AH$35/$T35</f>
        <v>198.0638700344943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2537</v>
      </c>
      <c r="AQ35" s="71">
        <f>SUM(AQ11:AQ34)</f>
        <v>2537</v>
      </c>
      <c r="AR35" s="72">
        <f>AVERAGE(AR11:AR34)</f>
        <v>1.1183333333333332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187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188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66" priority="13" operator="containsText" text="N/A">
      <formula>NOT(ISERROR(SEARCH("N/A",X11)))</formula>
    </cfRule>
    <cfRule type="cellIs" dxfId="565" priority="27" operator="equal">
      <formula>0</formula>
    </cfRule>
  </conditionalFormatting>
  <conditionalFormatting sqref="X11:AE34">
    <cfRule type="cellIs" dxfId="564" priority="26" operator="greaterThanOrEqual">
      <formula>1185</formula>
    </cfRule>
  </conditionalFormatting>
  <conditionalFormatting sqref="X11:AE34">
    <cfRule type="cellIs" dxfId="563" priority="25" operator="between">
      <formula>0.1</formula>
      <formula>1184</formula>
    </cfRule>
  </conditionalFormatting>
  <conditionalFormatting sqref="X8 AJ11:AN35">
    <cfRule type="cellIs" dxfId="562" priority="24" operator="equal">
      <formula>0</formula>
    </cfRule>
  </conditionalFormatting>
  <conditionalFormatting sqref="X8 AJ11:AN35">
    <cfRule type="cellIs" dxfId="561" priority="23" operator="greaterThan">
      <formula>1179</formula>
    </cfRule>
  </conditionalFormatting>
  <conditionalFormatting sqref="X8 AJ11:AN35">
    <cfRule type="cellIs" dxfId="560" priority="22" operator="greaterThan">
      <formula>99</formula>
    </cfRule>
  </conditionalFormatting>
  <conditionalFormatting sqref="X8 AJ11:AN35">
    <cfRule type="cellIs" dxfId="559" priority="21" operator="greaterThan">
      <formula>0.99</formula>
    </cfRule>
  </conditionalFormatting>
  <conditionalFormatting sqref="AB8">
    <cfRule type="cellIs" dxfId="558" priority="20" operator="equal">
      <formula>0</formula>
    </cfRule>
  </conditionalFormatting>
  <conditionalFormatting sqref="AB8">
    <cfRule type="cellIs" dxfId="557" priority="19" operator="greaterThan">
      <formula>1179</formula>
    </cfRule>
  </conditionalFormatting>
  <conditionalFormatting sqref="AB8">
    <cfRule type="cellIs" dxfId="556" priority="18" operator="greaterThan">
      <formula>99</formula>
    </cfRule>
  </conditionalFormatting>
  <conditionalFormatting sqref="AB8">
    <cfRule type="cellIs" dxfId="555" priority="17" operator="greaterThan">
      <formula>0.99</formula>
    </cfRule>
  </conditionalFormatting>
  <conditionalFormatting sqref="AI11:AI34">
    <cfRule type="cellIs" dxfId="554" priority="16" operator="greaterThan">
      <formula>$AI$8</formula>
    </cfRule>
  </conditionalFormatting>
  <conditionalFormatting sqref="AH11:AH34">
    <cfRule type="cellIs" dxfId="553" priority="14" operator="greaterThan">
      <formula>$AH$8</formula>
    </cfRule>
    <cfRule type="cellIs" dxfId="552" priority="15" operator="greaterThan">
      <formula>$AH$8</formula>
    </cfRule>
  </conditionalFormatting>
  <conditionalFormatting sqref="AN11:AO11 AO12:AO34 AN12:AN35">
    <cfRule type="cellIs" dxfId="551" priority="12" operator="equal">
      <formula>0</formula>
    </cfRule>
  </conditionalFormatting>
  <conditionalFormatting sqref="AN11:AO11 AO12:AO34 AN12:AN35">
    <cfRule type="cellIs" dxfId="550" priority="11" operator="greaterThan">
      <formula>1179</formula>
    </cfRule>
  </conditionalFormatting>
  <conditionalFormatting sqref="AN11:AO11 AO12:AO34 AN12:AN35">
    <cfRule type="cellIs" dxfId="549" priority="10" operator="greaterThan">
      <formula>99</formula>
    </cfRule>
  </conditionalFormatting>
  <conditionalFormatting sqref="AN11:AO11 AO12:AO34 AN12:AN35">
    <cfRule type="cellIs" dxfId="548" priority="9" operator="greaterThan">
      <formula>0.99</formula>
    </cfRule>
  </conditionalFormatting>
  <conditionalFormatting sqref="AQ11:AQ34">
    <cfRule type="cellIs" dxfId="547" priority="8" operator="equal">
      <formula>0</formula>
    </cfRule>
  </conditionalFormatting>
  <conditionalFormatting sqref="AQ11:AQ34">
    <cfRule type="cellIs" dxfId="546" priority="7" operator="greaterThan">
      <formula>1179</formula>
    </cfRule>
  </conditionalFormatting>
  <conditionalFormatting sqref="AQ11:AQ34">
    <cfRule type="cellIs" dxfId="545" priority="6" operator="greaterThan">
      <formula>99</formula>
    </cfRule>
  </conditionalFormatting>
  <conditionalFormatting sqref="AQ11:AQ34">
    <cfRule type="cellIs" dxfId="544" priority="5" operator="greaterThan">
      <formula>0.99</formula>
    </cfRule>
  </conditionalFormatting>
  <conditionalFormatting sqref="AP11:AP34">
    <cfRule type="cellIs" dxfId="543" priority="4" operator="equal">
      <formula>0</formula>
    </cfRule>
  </conditionalFormatting>
  <conditionalFormatting sqref="AP11:AP34">
    <cfRule type="cellIs" dxfId="542" priority="3" operator="greaterThan">
      <formula>1179</formula>
    </cfRule>
  </conditionalFormatting>
  <conditionalFormatting sqref="AP11:AP34">
    <cfRule type="cellIs" dxfId="541" priority="2" operator="greaterThan">
      <formula>99</formula>
    </cfRule>
  </conditionalFormatting>
  <conditionalFormatting sqref="AP11:AP34">
    <cfRule type="cellIs" dxfId="54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4"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157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191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7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7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42685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26747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8" t="s">
        <v>51</v>
      </c>
      <c r="V9" s="16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6" t="s">
        <v>55</v>
      </c>
      <c r="AG9" s="166" t="s">
        <v>56</v>
      </c>
      <c r="AH9" s="209" t="s">
        <v>57</v>
      </c>
      <c r="AI9" s="224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26" t="s">
        <v>66</v>
      </c>
      <c r="AR9" s="16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35"/>
      <c r="I10" s="168" t="s">
        <v>75</v>
      </c>
      <c r="J10" s="168" t="s">
        <v>75</v>
      </c>
      <c r="K10" s="16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10'!Q34</f>
        <v>24901776</v>
      </c>
      <c r="R10" s="217"/>
      <c r="S10" s="218"/>
      <c r="T10" s="219"/>
      <c r="U10" s="168" t="s">
        <v>75</v>
      </c>
      <c r="V10" s="16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10'!AG34</f>
        <v>1059481</v>
      </c>
      <c r="AH10" s="209"/>
      <c r="AI10" s="225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'NOV 10'!AP34</f>
        <v>11444635</v>
      </c>
      <c r="AQ10" s="227"/>
      <c r="AR10" s="16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125</v>
      </c>
      <c r="P11" s="108">
        <v>112</v>
      </c>
      <c r="Q11" s="108">
        <v>24906572</v>
      </c>
      <c r="R11" s="46">
        <f>IF(ISBLANK(Q11),"-",Q11-Q10)</f>
        <v>4796</v>
      </c>
      <c r="S11" s="47">
        <f>R11*24/1000</f>
        <v>115.104</v>
      </c>
      <c r="T11" s="47">
        <f>R11/1000</f>
        <v>4.7960000000000003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1060467</v>
      </c>
      <c r="AH11" s="49">
        <f>IF(ISBLANK(AG11),"-",AG11-AG10)</f>
        <v>986</v>
      </c>
      <c r="AI11" s="50">
        <f>AH11/T11</f>
        <v>205.5879899916597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11445141</v>
      </c>
      <c r="AQ11" s="112">
        <f t="shared" ref="AQ11:AQ34" si="2">AP11-AP10</f>
        <v>506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110</v>
      </c>
      <c r="Q12" s="108">
        <v>24911190</v>
      </c>
      <c r="R12" s="46">
        <f t="shared" ref="R12:R34" si="5">IF(ISBLANK(Q12),"-",Q12-Q11)</f>
        <v>4618</v>
      </c>
      <c r="S12" s="47">
        <f t="shared" ref="S12:S34" si="6">R12*24/1000</f>
        <v>110.83199999999999</v>
      </c>
      <c r="T12" s="47">
        <f t="shared" ref="T12:T34" si="7">R12/1000</f>
        <v>4.6180000000000003</v>
      </c>
      <c r="U12" s="109">
        <v>7.3</v>
      </c>
      <c r="V12" s="109">
        <f t="shared" si="1"/>
        <v>7.3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1146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1061453</v>
      </c>
      <c r="AH12" s="49">
        <f>IF(ISBLANK(AG12),"-",AG12-AG11)</f>
        <v>986</v>
      </c>
      <c r="AI12" s="50">
        <f t="shared" ref="AI12:AI34" si="8">AH12/T12</f>
        <v>213.51234300563013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11445656</v>
      </c>
      <c r="AQ12" s="112">
        <f t="shared" si="2"/>
        <v>515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120</v>
      </c>
      <c r="P13" s="108">
        <v>111</v>
      </c>
      <c r="Q13" s="108">
        <v>24915772</v>
      </c>
      <c r="R13" s="46">
        <f t="shared" si="5"/>
        <v>4582</v>
      </c>
      <c r="S13" s="47">
        <f t="shared" si="6"/>
        <v>109.968</v>
      </c>
      <c r="T13" s="47">
        <f t="shared" si="7"/>
        <v>4.5819999999999999</v>
      </c>
      <c r="U13" s="109">
        <v>8.3000000000000007</v>
      </c>
      <c r="V13" s="109">
        <f t="shared" si="1"/>
        <v>8.3000000000000007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1062411</v>
      </c>
      <c r="AH13" s="49">
        <f>IF(ISBLANK(AG13),"-",AG13-AG12)</f>
        <v>958</v>
      </c>
      <c r="AI13" s="50">
        <f t="shared" si="8"/>
        <v>209.07900480139676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11446075</v>
      </c>
      <c r="AQ13" s="112">
        <f t="shared" si="2"/>
        <v>419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125</v>
      </c>
      <c r="P14" s="108">
        <v>116</v>
      </c>
      <c r="Q14" s="108">
        <v>24919940</v>
      </c>
      <c r="R14" s="46">
        <f t="shared" si="5"/>
        <v>4168</v>
      </c>
      <c r="S14" s="47">
        <f t="shared" si="6"/>
        <v>100.032</v>
      </c>
      <c r="T14" s="47">
        <f t="shared" si="7"/>
        <v>4.1680000000000001</v>
      </c>
      <c r="U14" s="109">
        <v>9.1999999999999993</v>
      </c>
      <c r="V14" s="109">
        <f t="shared" si="1"/>
        <v>9.1999999999999993</v>
      </c>
      <c r="W14" s="110" t="s">
        <v>129</v>
      </c>
      <c r="X14" s="112">
        <v>0</v>
      </c>
      <c r="Y14" s="112">
        <v>0</v>
      </c>
      <c r="Z14" s="112">
        <v>1126</v>
      </c>
      <c r="AA14" s="112">
        <v>1185</v>
      </c>
      <c r="AB14" s="112">
        <v>1126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1063444</v>
      </c>
      <c r="AH14" s="49">
        <f t="shared" ref="AH14:AH34" si="9">IF(ISBLANK(AG14),"-",AG14-AG13)</f>
        <v>1033</v>
      </c>
      <c r="AI14" s="50">
        <f t="shared" si="8"/>
        <v>247.84069097888676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11446338</v>
      </c>
      <c r="AQ14" s="112">
        <f t="shared" si="2"/>
        <v>263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8</v>
      </c>
      <c r="E15" s="41">
        <f t="shared" si="0"/>
        <v>5.6338028169014089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129</v>
      </c>
      <c r="P15" s="108">
        <v>124</v>
      </c>
      <c r="Q15" s="108">
        <v>24924273</v>
      </c>
      <c r="R15" s="46">
        <f t="shared" si="5"/>
        <v>4333</v>
      </c>
      <c r="S15" s="47">
        <f t="shared" si="6"/>
        <v>103.992</v>
      </c>
      <c r="T15" s="47">
        <f t="shared" si="7"/>
        <v>4.3330000000000002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1136</v>
      </c>
      <c r="AA15" s="112">
        <v>1185</v>
      </c>
      <c r="AB15" s="112">
        <v>1136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1064494</v>
      </c>
      <c r="AH15" s="49">
        <f t="shared" si="9"/>
        <v>1050</v>
      </c>
      <c r="AI15" s="50">
        <f t="shared" si="8"/>
        <v>242.32633279483036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11446434</v>
      </c>
      <c r="AQ15" s="112">
        <f t="shared" si="2"/>
        <v>96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136</v>
      </c>
      <c r="P16" s="108">
        <v>131</v>
      </c>
      <c r="Q16" s="108">
        <v>24929741</v>
      </c>
      <c r="R16" s="46">
        <f t="shared" si="5"/>
        <v>5468</v>
      </c>
      <c r="S16" s="47">
        <f t="shared" si="6"/>
        <v>131.232</v>
      </c>
      <c r="T16" s="47">
        <f t="shared" si="7"/>
        <v>5.468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1065552</v>
      </c>
      <c r="AH16" s="49">
        <f t="shared" si="9"/>
        <v>1058</v>
      </c>
      <c r="AI16" s="50">
        <f t="shared" si="8"/>
        <v>193.48939283101683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11446434</v>
      </c>
      <c r="AQ16" s="112">
        <f t="shared" si="2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145</v>
      </c>
      <c r="Q17" s="108">
        <v>24935279</v>
      </c>
      <c r="R17" s="46">
        <f t="shared" si="5"/>
        <v>5538</v>
      </c>
      <c r="S17" s="47">
        <f t="shared" si="6"/>
        <v>132.91200000000001</v>
      </c>
      <c r="T17" s="47">
        <f t="shared" si="7"/>
        <v>5.5380000000000003</v>
      </c>
      <c r="U17" s="109">
        <v>9.1</v>
      </c>
      <c r="V17" s="109">
        <f t="shared" si="1"/>
        <v>9.1</v>
      </c>
      <c r="W17" s="110" t="s">
        <v>148</v>
      </c>
      <c r="X17" s="112">
        <v>0</v>
      </c>
      <c r="Y17" s="112">
        <v>1006</v>
      </c>
      <c r="Z17" s="112">
        <v>1186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1066623</v>
      </c>
      <c r="AH17" s="49">
        <f t="shared" si="9"/>
        <v>1071</v>
      </c>
      <c r="AI17" s="50">
        <f t="shared" si="8"/>
        <v>193.39111592632719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11446434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139</v>
      </c>
      <c r="Q18" s="108">
        <v>24941647</v>
      </c>
      <c r="R18" s="46">
        <f t="shared" si="5"/>
        <v>6368</v>
      </c>
      <c r="S18" s="47">
        <f t="shared" si="6"/>
        <v>152.83199999999999</v>
      </c>
      <c r="T18" s="47">
        <f t="shared" si="7"/>
        <v>6.3680000000000003</v>
      </c>
      <c r="U18" s="109">
        <v>8.6</v>
      </c>
      <c r="V18" s="109">
        <f t="shared" si="1"/>
        <v>8.6</v>
      </c>
      <c r="W18" s="110" t="s">
        <v>148</v>
      </c>
      <c r="X18" s="112">
        <v>0</v>
      </c>
      <c r="Y18" s="112">
        <v>1027</v>
      </c>
      <c r="Z18" s="112">
        <v>1186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1067823</v>
      </c>
      <c r="AH18" s="49">
        <f t="shared" si="9"/>
        <v>1200</v>
      </c>
      <c r="AI18" s="50">
        <f t="shared" si="8"/>
        <v>188.44221105527637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11446434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136</v>
      </c>
      <c r="P19" s="108">
        <v>141</v>
      </c>
      <c r="Q19" s="108">
        <v>24948111</v>
      </c>
      <c r="R19" s="46">
        <f t="shared" si="5"/>
        <v>6464</v>
      </c>
      <c r="S19" s="47">
        <f t="shared" si="6"/>
        <v>155.136</v>
      </c>
      <c r="T19" s="47">
        <f t="shared" si="7"/>
        <v>6.4640000000000004</v>
      </c>
      <c r="U19" s="109">
        <v>8.1</v>
      </c>
      <c r="V19" s="109">
        <f t="shared" si="1"/>
        <v>8.1</v>
      </c>
      <c r="W19" s="110" t="s">
        <v>148</v>
      </c>
      <c r="X19" s="112">
        <v>0</v>
      </c>
      <c r="Y19" s="112">
        <v>1016</v>
      </c>
      <c r="Z19" s="112">
        <v>1186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1069014</v>
      </c>
      <c r="AH19" s="49">
        <f t="shared" si="9"/>
        <v>1191</v>
      </c>
      <c r="AI19" s="50">
        <f t="shared" si="8"/>
        <v>184.25123762376236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11446434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137</v>
      </c>
      <c r="P20" s="108">
        <v>145</v>
      </c>
      <c r="Q20" s="108">
        <v>24954492</v>
      </c>
      <c r="R20" s="46">
        <f t="shared" si="5"/>
        <v>6381</v>
      </c>
      <c r="S20" s="47">
        <f t="shared" si="6"/>
        <v>153.14400000000001</v>
      </c>
      <c r="T20" s="47">
        <f t="shared" si="7"/>
        <v>6.3810000000000002</v>
      </c>
      <c r="U20" s="109">
        <v>7.6</v>
      </c>
      <c r="V20" s="109">
        <f t="shared" si="1"/>
        <v>7.6</v>
      </c>
      <c r="W20" s="110" t="s">
        <v>148</v>
      </c>
      <c r="X20" s="112">
        <v>0</v>
      </c>
      <c r="Y20" s="112">
        <v>1016</v>
      </c>
      <c r="Z20" s="112">
        <v>1186</v>
      </c>
      <c r="AA20" s="112">
        <v>1185</v>
      </c>
      <c r="AB20" s="112">
        <v>1186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1070215</v>
      </c>
      <c r="AH20" s="49">
        <f t="shared" si="9"/>
        <v>1201</v>
      </c>
      <c r="AI20" s="50">
        <f t="shared" si="8"/>
        <v>188.21501332079612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11446434</v>
      </c>
      <c r="AQ20" s="112">
        <f t="shared" si="2"/>
        <v>0</v>
      </c>
      <c r="AR20" s="53">
        <v>1.02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133</v>
      </c>
      <c r="P21" s="108">
        <v>133</v>
      </c>
      <c r="Q21" s="108">
        <v>24960578</v>
      </c>
      <c r="R21" s="46">
        <f t="shared" si="5"/>
        <v>6086</v>
      </c>
      <c r="S21" s="47">
        <f t="shared" si="6"/>
        <v>146.06399999999999</v>
      </c>
      <c r="T21" s="47">
        <f t="shared" si="7"/>
        <v>6.0860000000000003</v>
      </c>
      <c r="U21" s="109">
        <v>7.2</v>
      </c>
      <c r="V21" s="109">
        <f t="shared" si="1"/>
        <v>7.2</v>
      </c>
      <c r="W21" s="110" t="s">
        <v>148</v>
      </c>
      <c r="X21" s="112">
        <v>0</v>
      </c>
      <c r="Y21" s="112">
        <v>1016</v>
      </c>
      <c r="Z21" s="112">
        <v>1186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1071394</v>
      </c>
      <c r="AH21" s="49">
        <f t="shared" si="9"/>
        <v>1179</v>
      </c>
      <c r="AI21" s="50">
        <f t="shared" si="8"/>
        <v>193.72329937561616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11446434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137</v>
      </c>
      <c r="Q22" s="108">
        <v>24966765</v>
      </c>
      <c r="R22" s="46">
        <f t="shared" si="5"/>
        <v>6187</v>
      </c>
      <c r="S22" s="47">
        <f t="shared" si="6"/>
        <v>148.488</v>
      </c>
      <c r="T22" s="47">
        <f t="shared" si="7"/>
        <v>6.1870000000000003</v>
      </c>
      <c r="U22" s="109">
        <v>6.8</v>
      </c>
      <c r="V22" s="109">
        <f t="shared" si="1"/>
        <v>6.8</v>
      </c>
      <c r="W22" s="110" t="s">
        <v>148</v>
      </c>
      <c r="X22" s="112">
        <v>0</v>
      </c>
      <c r="Y22" s="112">
        <v>1047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1072580</v>
      </c>
      <c r="AH22" s="49">
        <f t="shared" si="9"/>
        <v>1186</v>
      </c>
      <c r="AI22" s="50">
        <f t="shared" si="8"/>
        <v>191.6922579602392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11446434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121</v>
      </c>
      <c r="Q23" s="108">
        <v>24973200</v>
      </c>
      <c r="R23" s="46">
        <f t="shared" si="5"/>
        <v>6435</v>
      </c>
      <c r="S23" s="47">
        <f t="shared" si="6"/>
        <v>154.44</v>
      </c>
      <c r="T23" s="47">
        <f t="shared" si="7"/>
        <v>6.4349999999999996</v>
      </c>
      <c r="U23" s="109">
        <v>6.3</v>
      </c>
      <c r="V23" s="109">
        <f t="shared" si="1"/>
        <v>6.3</v>
      </c>
      <c r="W23" s="110" t="s">
        <v>148</v>
      </c>
      <c r="X23" s="112">
        <v>0</v>
      </c>
      <c r="Y23" s="112">
        <v>1015</v>
      </c>
      <c r="Z23" s="112">
        <v>1186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1073765</v>
      </c>
      <c r="AH23" s="49">
        <f t="shared" si="9"/>
        <v>1185</v>
      </c>
      <c r="AI23" s="50">
        <f t="shared" si="8"/>
        <v>184.14918414918415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11446434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127</v>
      </c>
      <c r="P24" s="108">
        <v>128</v>
      </c>
      <c r="Q24" s="108">
        <v>24979487</v>
      </c>
      <c r="R24" s="46">
        <f t="shared" si="5"/>
        <v>6287</v>
      </c>
      <c r="S24" s="47">
        <f t="shared" si="6"/>
        <v>150.88800000000001</v>
      </c>
      <c r="T24" s="47">
        <f t="shared" si="7"/>
        <v>6.2869999999999999</v>
      </c>
      <c r="U24" s="109">
        <v>6</v>
      </c>
      <c r="V24" s="109">
        <f t="shared" si="1"/>
        <v>6</v>
      </c>
      <c r="W24" s="110" t="s">
        <v>148</v>
      </c>
      <c r="X24" s="112">
        <v>0</v>
      </c>
      <c r="Y24" s="112">
        <v>1015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1074995</v>
      </c>
      <c r="AH24" s="49">
        <f>IF(ISBLANK(AG24),"-",AG24-AG23)</f>
        <v>1230</v>
      </c>
      <c r="AI24" s="50">
        <f t="shared" si="8"/>
        <v>195.64180054079847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11446434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133</v>
      </c>
      <c r="Q25" s="108">
        <v>24985560</v>
      </c>
      <c r="R25" s="46">
        <f t="shared" si="5"/>
        <v>6073</v>
      </c>
      <c r="S25" s="47">
        <f t="shared" si="6"/>
        <v>145.75200000000001</v>
      </c>
      <c r="T25" s="47">
        <f t="shared" si="7"/>
        <v>6.0730000000000004</v>
      </c>
      <c r="U25" s="109">
        <v>5.9</v>
      </c>
      <c r="V25" s="109">
        <f t="shared" si="1"/>
        <v>5.9</v>
      </c>
      <c r="W25" s="110" t="s">
        <v>148</v>
      </c>
      <c r="X25" s="112">
        <v>0</v>
      </c>
      <c r="Y25" s="112">
        <v>1005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1076198</v>
      </c>
      <c r="AH25" s="49">
        <f t="shared" si="9"/>
        <v>1203</v>
      </c>
      <c r="AI25" s="50">
        <f t="shared" si="8"/>
        <v>198.08990614193971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11446434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131</v>
      </c>
      <c r="Q26" s="108">
        <v>24991332</v>
      </c>
      <c r="R26" s="46">
        <f t="shared" si="5"/>
        <v>5772</v>
      </c>
      <c r="S26" s="47">
        <f t="shared" si="6"/>
        <v>138.52799999999999</v>
      </c>
      <c r="T26" s="47">
        <f t="shared" si="7"/>
        <v>5.7720000000000002</v>
      </c>
      <c r="U26" s="109">
        <v>5.7</v>
      </c>
      <c r="V26" s="109">
        <f t="shared" si="1"/>
        <v>5.7</v>
      </c>
      <c r="W26" s="110" t="s">
        <v>148</v>
      </c>
      <c r="X26" s="112">
        <v>0</v>
      </c>
      <c r="Y26" s="112">
        <v>1005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1077360</v>
      </c>
      <c r="AH26" s="49">
        <f t="shared" si="9"/>
        <v>1162</v>
      </c>
      <c r="AI26" s="50">
        <f t="shared" si="8"/>
        <v>201.31670131670131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11446434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129</v>
      </c>
      <c r="Q27" s="108">
        <v>24997061</v>
      </c>
      <c r="R27" s="46">
        <f t="shared" si="5"/>
        <v>5729</v>
      </c>
      <c r="S27" s="47">
        <f t="shared" si="6"/>
        <v>137.49600000000001</v>
      </c>
      <c r="T27" s="47">
        <f t="shared" si="7"/>
        <v>5.7290000000000001</v>
      </c>
      <c r="U27" s="109">
        <v>5.6</v>
      </c>
      <c r="V27" s="109">
        <f t="shared" si="1"/>
        <v>5.6</v>
      </c>
      <c r="W27" s="110" t="s">
        <v>148</v>
      </c>
      <c r="X27" s="112">
        <v>0</v>
      </c>
      <c r="Y27" s="112">
        <v>1005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1078516</v>
      </c>
      <c r="AH27" s="49">
        <f t="shared" si="9"/>
        <v>1156</v>
      </c>
      <c r="AI27" s="50">
        <f t="shared" si="8"/>
        <v>201.78041543026706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11446434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123</v>
      </c>
      <c r="Q28" s="108">
        <v>25003318</v>
      </c>
      <c r="R28" s="46">
        <f t="shared" si="5"/>
        <v>6257</v>
      </c>
      <c r="S28" s="47">
        <f t="shared" si="6"/>
        <v>150.16800000000001</v>
      </c>
      <c r="T28" s="47">
        <f t="shared" si="7"/>
        <v>6.2569999999999997</v>
      </c>
      <c r="U28" s="109">
        <v>5.3</v>
      </c>
      <c r="V28" s="109">
        <f t="shared" si="1"/>
        <v>5.3</v>
      </c>
      <c r="W28" s="110" t="s">
        <v>148</v>
      </c>
      <c r="X28" s="112">
        <v>0</v>
      </c>
      <c r="Y28" s="112">
        <v>1005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1079674</v>
      </c>
      <c r="AH28" s="49">
        <f t="shared" si="9"/>
        <v>1158</v>
      </c>
      <c r="AI28" s="50">
        <f t="shared" si="8"/>
        <v>185.07271855521816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11446434</v>
      </c>
      <c r="AQ28" s="112">
        <f t="shared" si="2"/>
        <v>0</v>
      </c>
      <c r="AR28" s="53">
        <v>1.3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134</v>
      </c>
      <c r="Q29" s="108">
        <v>25009260</v>
      </c>
      <c r="R29" s="46">
        <f t="shared" si="5"/>
        <v>5942</v>
      </c>
      <c r="S29" s="47">
        <f t="shared" si="6"/>
        <v>142.608</v>
      </c>
      <c r="T29" s="47">
        <f t="shared" si="7"/>
        <v>5.9420000000000002</v>
      </c>
      <c r="U29" s="109">
        <v>5.0999999999999996</v>
      </c>
      <c r="V29" s="109">
        <f t="shared" si="1"/>
        <v>5.0999999999999996</v>
      </c>
      <c r="W29" s="110" t="s">
        <v>148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1080833</v>
      </c>
      <c r="AH29" s="49">
        <f t="shared" si="9"/>
        <v>1159</v>
      </c>
      <c r="AI29" s="50">
        <f t="shared" si="8"/>
        <v>195.05217098619994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11446434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130</v>
      </c>
      <c r="Q30" s="108">
        <v>25015170</v>
      </c>
      <c r="R30" s="46">
        <f t="shared" si="5"/>
        <v>5910</v>
      </c>
      <c r="S30" s="47">
        <f t="shared" si="6"/>
        <v>141.84</v>
      </c>
      <c r="T30" s="47">
        <f t="shared" si="7"/>
        <v>5.91</v>
      </c>
      <c r="U30" s="109">
        <v>4.9000000000000004</v>
      </c>
      <c r="V30" s="109">
        <f t="shared" si="1"/>
        <v>4.9000000000000004</v>
      </c>
      <c r="W30" s="110" t="s">
        <v>148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1081988</v>
      </c>
      <c r="AH30" s="49">
        <f t="shared" si="9"/>
        <v>1155</v>
      </c>
      <c r="AI30" s="50">
        <f t="shared" si="8"/>
        <v>195.43147208121826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11446434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126</v>
      </c>
      <c r="P31" s="108">
        <v>116</v>
      </c>
      <c r="Q31" s="108">
        <v>25020867</v>
      </c>
      <c r="R31" s="46">
        <f t="shared" si="5"/>
        <v>5697</v>
      </c>
      <c r="S31" s="47">
        <f t="shared" si="6"/>
        <v>136.72800000000001</v>
      </c>
      <c r="T31" s="47">
        <f t="shared" si="7"/>
        <v>5.6970000000000001</v>
      </c>
      <c r="U31" s="109">
        <v>4.5999999999999996</v>
      </c>
      <c r="V31" s="109">
        <f t="shared" si="1"/>
        <v>4.5999999999999996</v>
      </c>
      <c r="W31" s="110" t="s">
        <v>148</v>
      </c>
      <c r="X31" s="112">
        <v>0</v>
      </c>
      <c r="Y31" s="112">
        <v>1024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1083145</v>
      </c>
      <c r="AH31" s="49">
        <f t="shared" si="9"/>
        <v>1157</v>
      </c>
      <c r="AI31" s="50">
        <f t="shared" si="8"/>
        <v>203.08934526944006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11446434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122</v>
      </c>
      <c r="P32" s="108">
        <v>120</v>
      </c>
      <c r="Q32" s="108">
        <v>25026147</v>
      </c>
      <c r="R32" s="46">
        <f t="shared" si="5"/>
        <v>5280</v>
      </c>
      <c r="S32" s="47">
        <f t="shared" si="6"/>
        <v>126.72</v>
      </c>
      <c r="T32" s="47">
        <f t="shared" si="7"/>
        <v>5.28</v>
      </c>
      <c r="U32" s="109">
        <v>4.4000000000000004</v>
      </c>
      <c r="V32" s="109">
        <f t="shared" si="1"/>
        <v>4.4000000000000004</v>
      </c>
      <c r="W32" s="110" t="s">
        <v>148</v>
      </c>
      <c r="X32" s="112">
        <v>0</v>
      </c>
      <c r="Y32" s="112">
        <v>1024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1084231</v>
      </c>
      <c r="AH32" s="49">
        <f t="shared" si="9"/>
        <v>1086</v>
      </c>
      <c r="AI32" s="50">
        <f t="shared" si="8"/>
        <v>205.68181818181816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11446434</v>
      </c>
      <c r="AQ32" s="112">
        <f t="shared" si="2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121</v>
      </c>
      <c r="P33" s="108">
        <v>117</v>
      </c>
      <c r="Q33" s="108">
        <v>25031195</v>
      </c>
      <c r="R33" s="46">
        <f t="shared" si="5"/>
        <v>5048</v>
      </c>
      <c r="S33" s="47">
        <f t="shared" si="6"/>
        <v>121.152</v>
      </c>
      <c r="T33" s="47">
        <f t="shared" si="7"/>
        <v>5.048</v>
      </c>
      <c r="U33" s="109">
        <v>4.4000000000000004</v>
      </c>
      <c r="V33" s="109">
        <f t="shared" si="1"/>
        <v>4.4000000000000004</v>
      </c>
      <c r="W33" s="110" t="s">
        <v>129</v>
      </c>
      <c r="X33" s="112">
        <v>0</v>
      </c>
      <c r="Y33" s="112">
        <v>0</v>
      </c>
      <c r="Z33" s="112">
        <v>1146</v>
      </c>
      <c r="AA33" s="112">
        <v>1185</v>
      </c>
      <c r="AB33" s="112">
        <v>1146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1085237</v>
      </c>
      <c r="AH33" s="49">
        <f t="shared" si="9"/>
        <v>1006</v>
      </c>
      <c r="AI33" s="50">
        <f t="shared" si="8"/>
        <v>199.28684627575277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11446563</v>
      </c>
      <c r="AQ33" s="112">
        <f t="shared" si="2"/>
        <v>129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129</v>
      </c>
      <c r="P34" s="108">
        <v>110</v>
      </c>
      <c r="Q34" s="108">
        <v>25036101</v>
      </c>
      <c r="R34" s="46">
        <f t="shared" si="5"/>
        <v>4906</v>
      </c>
      <c r="S34" s="47">
        <f t="shared" si="6"/>
        <v>117.744</v>
      </c>
      <c r="T34" s="47">
        <f t="shared" si="7"/>
        <v>4.9059999999999997</v>
      </c>
      <c r="U34" s="109">
        <v>4.7</v>
      </c>
      <c r="V34" s="109">
        <f t="shared" si="1"/>
        <v>4.7</v>
      </c>
      <c r="W34" s="110" t="s">
        <v>129</v>
      </c>
      <c r="X34" s="112">
        <v>0</v>
      </c>
      <c r="Y34" s="112">
        <v>0</v>
      </c>
      <c r="Z34" s="112">
        <v>1136</v>
      </c>
      <c r="AA34" s="112">
        <v>1185</v>
      </c>
      <c r="AB34" s="112">
        <v>1136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1086228</v>
      </c>
      <c r="AH34" s="49">
        <f t="shared" si="9"/>
        <v>991</v>
      </c>
      <c r="AI34" s="50">
        <f t="shared" si="8"/>
        <v>201.99755401549126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11446817</v>
      </c>
      <c r="AQ34" s="112">
        <f t="shared" si="2"/>
        <v>254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134325</v>
      </c>
      <c r="S35" s="65">
        <f>AVERAGE(S11:S34)</f>
        <v>134.32500000000002</v>
      </c>
      <c r="T35" s="65">
        <f>SUM(T11:T34)</f>
        <v>134.32500000000005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26747</v>
      </c>
      <c r="AH35" s="67">
        <f>SUM(AH11:AH34)</f>
        <v>26747</v>
      </c>
      <c r="AI35" s="68">
        <f>$AH$35/$T35</f>
        <v>199.12153359389532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2182</v>
      </c>
      <c r="AQ35" s="71">
        <f>SUM(AQ11:AQ34)</f>
        <v>2182</v>
      </c>
      <c r="AR35" s="72">
        <f>AVERAGE(AR11:AR34)</f>
        <v>1.165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189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190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39" priority="13" operator="containsText" text="N/A">
      <formula>NOT(ISERROR(SEARCH("N/A",X11)))</formula>
    </cfRule>
    <cfRule type="cellIs" dxfId="538" priority="27" operator="equal">
      <formula>0</formula>
    </cfRule>
  </conditionalFormatting>
  <conditionalFormatting sqref="X11:AE34">
    <cfRule type="cellIs" dxfId="537" priority="26" operator="greaterThanOrEqual">
      <formula>1185</formula>
    </cfRule>
  </conditionalFormatting>
  <conditionalFormatting sqref="X11:AE34">
    <cfRule type="cellIs" dxfId="536" priority="25" operator="between">
      <formula>0.1</formula>
      <formula>1184</formula>
    </cfRule>
  </conditionalFormatting>
  <conditionalFormatting sqref="X8 AJ11:AN35">
    <cfRule type="cellIs" dxfId="535" priority="24" operator="equal">
      <formula>0</formula>
    </cfRule>
  </conditionalFormatting>
  <conditionalFormatting sqref="X8 AJ11:AN35">
    <cfRule type="cellIs" dxfId="534" priority="23" operator="greaterThan">
      <formula>1179</formula>
    </cfRule>
  </conditionalFormatting>
  <conditionalFormatting sqref="X8 AJ11:AN35">
    <cfRule type="cellIs" dxfId="533" priority="22" operator="greaterThan">
      <formula>99</formula>
    </cfRule>
  </conditionalFormatting>
  <conditionalFormatting sqref="X8 AJ11:AN35">
    <cfRule type="cellIs" dxfId="532" priority="21" operator="greaterThan">
      <formula>0.99</formula>
    </cfRule>
  </conditionalFormatting>
  <conditionalFormatting sqref="AB8">
    <cfRule type="cellIs" dxfId="531" priority="20" operator="equal">
      <formula>0</formula>
    </cfRule>
  </conditionalFormatting>
  <conditionalFormatting sqref="AB8">
    <cfRule type="cellIs" dxfId="530" priority="19" operator="greaterThan">
      <formula>1179</formula>
    </cfRule>
  </conditionalFormatting>
  <conditionalFormatting sqref="AB8">
    <cfRule type="cellIs" dxfId="529" priority="18" operator="greaterThan">
      <formula>99</formula>
    </cfRule>
  </conditionalFormatting>
  <conditionalFormatting sqref="AB8">
    <cfRule type="cellIs" dxfId="528" priority="17" operator="greaterThan">
      <formula>0.99</formula>
    </cfRule>
  </conditionalFormatting>
  <conditionalFormatting sqref="AI11:AI34">
    <cfRule type="cellIs" dxfId="527" priority="16" operator="greaterThan">
      <formula>$AI$8</formula>
    </cfRule>
  </conditionalFormatting>
  <conditionalFormatting sqref="AH11:AH34">
    <cfRule type="cellIs" dxfId="526" priority="14" operator="greaterThan">
      <formula>$AH$8</formula>
    </cfRule>
    <cfRule type="cellIs" dxfId="525" priority="15" operator="greaterThan">
      <formula>$AH$8</formula>
    </cfRule>
  </conditionalFormatting>
  <conditionalFormatting sqref="AN11:AO11 AO12:AO34 AN12:AN35">
    <cfRule type="cellIs" dxfId="524" priority="12" operator="equal">
      <formula>0</formula>
    </cfRule>
  </conditionalFormatting>
  <conditionalFormatting sqref="AN11:AO11 AO12:AO34 AN12:AN35">
    <cfRule type="cellIs" dxfId="523" priority="11" operator="greaterThan">
      <formula>1179</formula>
    </cfRule>
  </conditionalFormatting>
  <conditionalFormatting sqref="AN11:AO11 AO12:AO34 AN12:AN35">
    <cfRule type="cellIs" dxfId="522" priority="10" operator="greaterThan">
      <formula>99</formula>
    </cfRule>
  </conditionalFormatting>
  <conditionalFormatting sqref="AN11:AO11 AO12:AO34 AN12:AN35">
    <cfRule type="cellIs" dxfId="521" priority="9" operator="greaterThan">
      <formula>0.99</formula>
    </cfRule>
  </conditionalFormatting>
  <conditionalFormatting sqref="AQ11:AQ34">
    <cfRule type="cellIs" dxfId="520" priority="8" operator="equal">
      <formula>0</formula>
    </cfRule>
  </conditionalFormatting>
  <conditionalFormatting sqref="AQ11:AQ34">
    <cfRule type="cellIs" dxfId="519" priority="7" operator="greaterThan">
      <formula>1179</formula>
    </cfRule>
  </conditionalFormatting>
  <conditionalFormatting sqref="AQ11:AQ34">
    <cfRule type="cellIs" dxfId="518" priority="6" operator="greaterThan">
      <formula>99</formula>
    </cfRule>
  </conditionalFormatting>
  <conditionalFormatting sqref="AQ11:AQ34">
    <cfRule type="cellIs" dxfId="517" priority="5" operator="greaterThan">
      <formula>0.99</formula>
    </cfRule>
  </conditionalFormatting>
  <conditionalFormatting sqref="AP11:AP34">
    <cfRule type="cellIs" dxfId="516" priority="4" operator="equal">
      <formula>0</formula>
    </cfRule>
  </conditionalFormatting>
  <conditionalFormatting sqref="AP11:AP34">
    <cfRule type="cellIs" dxfId="515" priority="3" operator="greaterThan">
      <formula>1179</formula>
    </cfRule>
  </conditionalFormatting>
  <conditionalFormatting sqref="AP11:AP34">
    <cfRule type="cellIs" dxfId="514" priority="2" operator="greaterThan">
      <formula>99</formula>
    </cfRule>
  </conditionalFormatting>
  <conditionalFormatting sqref="AP11:AP34">
    <cfRule type="cellIs" dxfId="51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7" zoomScaleNormal="100" workbookViewId="0">
      <selection activeCell="B47" sqref="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74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7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71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42686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26705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75" t="s">
        <v>51</v>
      </c>
      <c r="V9" s="175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73" t="s">
        <v>55</v>
      </c>
      <c r="AG9" s="173" t="s">
        <v>56</v>
      </c>
      <c r="AH9" s="209" t="s">
        <v>57</v>
      </c>
      <c r="AI9" s="224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26" t="s">
        <v>66</v>
      </c>
      <c r="AR9" s="175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35"/>
      <c r="I10" s="175" t="s">
        <v>75</v>
      </c>
      <c r="J10" s="175" t="s">
        <v>75</v>
      </c>
      <c r="K10" s="175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11'!Q34</f>
        <v>25036101</v>
      </c>
      <c r="R10" s="217"/>
      <c r="S10" s="218"/>
      <c r="T10" s="219"/>
      <c r="U10" s="175" t="s">
        <v>75</v>
      </c>
      <c r="V10" s="175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11'!AG34</f>
        <v>1086228</v>
      </c>
      <c r="AH10" s="209"/>
      <c r="AI10" s="225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1">
        <f>'NOV 11'!AP34</f>
        <v>11446817</v>
      </c>
      <c r="AQ10" s="227"/>
      <c r="AR10" s="172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128</v>
      </c>
      <c r="P11" s="108">
        <v>111</v>
      </c>
      <c r="Q11" s="108">
        <v>25040841</v>
      </c>
      <c r="R11" s="46">
        <f>IF(ISBLANK(Q11),"-",Q11-Q10)</f>
        <v>4740</v>
      </c>
      <c r="S11" s="47">
        <f>R11*24/1000</f>
        <v>113.76</v>
      </c>
      <c r="T11" s="47">
        <f>R11/1000</f>
        <v>4.74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1127</v>
      </c>
      <c r="AA11" s="112">
        <v>1185</v>
      </c>
      <c r="AB11" s="112">
        <v>1127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1087187</v>
      </c>
      <c r="AH11" s="49">
        <f>IF(ISBLANK(AG11),"-",AG11-AG10)</f>
        <v>959</v>
      </c>
      <c r="AI11" s="50">
        <f>AH11/T11</f>
        <v>202.32067510548524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11447238</v>
      </c>
      <c r="AQ11" s="112">
        <f t="shared" ref="AQ11:AQ34" si="2">AP11-AP10</f>
        <v>421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126</v>
      </c>
      <c r="P12" s="108">
        <v>104</v>
      </c>
      <c r="Q12" s="108">
        <v>25045495</v>
      </c>
      <c r="R12" s="46">
        <f t="shared" ref="R12:R34" si="5">IF(ISBLANK(Q12),"-",Q12-Q11)</f>
        <v>4654</v>
      </c>
      <c r="S12" s="47">
        <f t="shared" ref="S12:S34" si="6">R12*24/1000</f>
        <v>111.696</v>
      </c>
      <c r="T12" s="47">
        <f t="shared" ref="T12:T34" si="7">R12/1000</f>
        <v>4.6539999999999999</v>
      </c>
      <c r="U12" s="109">
        <v>6.9</v>
      </c>
      <c r="V12" s="109">
        <f t="shared" si="1"/>
        <v>6.9</v>
      </c>
      <c r="W12" s="110" t="s">
        <v>129</v>
      </c>
      <c r="X12" s="112">
        <v>0</v>
      </c>
      <c r="Y12" s="112">
        <v>0</v>
      </c>
      <c r="Z12" s="112">
        <v>1106</v>
      </c>
      <c r="AA12" s="112">
        <v>1185</v>
      </c>
      <c r="AB12" s="112">
        <v>1106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1088151</v>
      </c>
      <c r="AH12" s="49">
        <f>IF(ISBLANK(AG12),"-",AG12-AG11)</f>
        <v>964</v>
      </c>
      <c r="AI12" s="50">
        <f t="shared" ref="AI12:AI34" si="8">AH12/T12</f>
        <v>207.1336484744306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11447658</v>
      </c>
      <c r="AQ12" s="112">
        <f t="shared" si="2"/>
        <v>420</v>
      </c>
      <c r="AR12" s="115">
        <v>0.95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118</v>
      </c>
      <c r="P13" s="108">
        <v>106</v>
      </c>
      <c r="Q13" s="108">
        <v>25049992</v>
      </c>
      <c r="R13" s="46">
        <f t="shared" si="5"/>
        <v>4497</v>
      </c>
      <c r="S13" s="47">
        <f t="shared" si="6"/>
        <v>107.928</v>
      </c>
      <c r="T13" s="47">
        <f t="shared" si="7"/>
        <v>4.4969999999999999</v>
      </c>
      <c r="U13" s="109">
        <v>8.1999999999999993</v>
      </c>
      <c r="V13" s="109">
        <f t="shared" si="1"/>
        <v>8.1999999999999993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1089055</v>
      </c>
      <c r="AH13" s="49">
        <f>IF(ISBLANK(AG13),"-",AG13-AG12)</f>
        <v>904</v>
      </c>
      <c r="AI13" s="50">
        <f t="shared" si="8"/>
        <v>201.02290415832778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11448063</v>
      </c>
      <c r="AQ13" s="112">
        <f t="shared" si="2"/>
        <v>405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116</v>
      </c>
      <c r="P14" s="108">
        <v>112</v>
      </c>
      <c r="Q14" s="108">
        <v>25054214</v>
      </c>
      <c r="R14" s="46">
        <f t="shared" si="5"/>
        <v>4222</v>
      </c>
      <c r="S14" s="47">
        <f t="shared" si="6"/>
        <v>101.328</v>
      </c>
      <c r="T14" s="47">
        <f t="shared" si="7"/>
        <v>4.2220000000000004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1128</v>
      </c>
      <c r="AA14" s="112">
        <v>1128</v>
      </c>
      <c r="AB14" s="112">
        <v>1128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1090062</v>
      </c>
      <c r="AH14" s="49">
        <f t="shared" ref="AH14:AH34" si="9">IF(ISBLANK(AG14),"-",AG14-AG13)</f>
        <v>1007</v>
      </c>
      <c r="AI14" s="50">
        <f t="shared" si="8"/>
        <v>238.51255329227851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11448469</v>
      </c>
      <c r="AQ14" s="112">
        <f t="shared" si="2"/>
        <v>406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10</v>
      </c>
      <c r="E15" s="41">
        <f t="shared" si="0"/>
        <v>7.042253521126761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120</v>
      </c>
      <c r="P15" s="108">
        <v>117</v>
      </c>
      <c r="Q15" s="108">
        <v>25058290</v>
      </c>
      <c r="R15" s="46">
        <f t="shared" si="5"/>
        <v>4076</v>
      </c>
      <c r="S15" s="47">
        <f t="shared" si="6"/>
        <v>97.823999999999998</v>
      </c>
      <c r="T15" s="47">
        <f t="shared" si="7"/>
        <v>4.0759999999999996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1076</v>
      </c>
      <c r="AA15" s="112">
        <v>1185</v>
      </c>
      <c r="AB15" s="112">
        <v>1076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1091042</v>
      </c>
      <c r="AH15" s="49">
        <f t="shared" si="9"/>
        <v>980</v>
      </c>
      <c r="AI15" s="50">
        <f t="shared" si="8"/>
        <v>240.4317958783121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11448469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9</v>
      </c>
      <c r="E16" s="41">
        <f t="shared" si="0"/>
        <v>6.3380281690140849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133</v>
      </c>
      <c r="Q16" s="108">
        <v>25063392</v>
      </c>
      <c r="R16" s="46">
        <f t="shared" si="5"/>
        <v>5102</v>
      </c>
      <c r="S16" s="47">
        <f t="shared" si="6"/>
        <v>122.44799999999999</v>
      </c>
      <c r="T16" s="47">
        <f t="shared" si="7"/>
        <v>5.1020000000000003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1168</v>
      </c>
      <c r="AA16" s="112">
        <v>1185</v>
      </c>
      <c r="AB16" s="112">
        <v>1168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1092072</v>
      </c>
      <c r="AH16" s="49">
        <f t="shared" si="9"/>
        <v>1030</v>
      </c>
      <c r="AI16" s="50">
        <f t="shared" si="8"/>
        <v>201.88161505292041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11448469</v>
      </c>
      <c r="AQ16" s="112">
        <f t="shared" si="2"/>
        <v>0</v>
      </c>
      <c r="AR16" s="53">
        <v>1.1000000000000001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143</v>
      </c>
      <c r="P17" s="108">
        <v>140</v>
      </c>
      <c r="Q17" s="108">
        <v>25069022</v>
      </c>
      <c r="R17" s="46">
        <f t="shared" si="5"/>
        <v>5630</v>
      </c>
      <c r="S17" s="47">
        <f t="shared" si="6"/>
        <v>135.12</v>
      </c>
      <c r="T17" s="47">
        <f t="shared" si="7"/>
        <v>5.63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1093044</v>
      </c>
      <c r="AH17" s="49">
        <f t="shared" si="9"/>
        <v>972</v>
      </c>
      <c r="AI17" s="50">
        <f t="shared" si="8"/>
        <v>172.64653641207815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11448469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106</v>
      </c>
      <c r="Q18" s="108">
        <v>25075502</v>
      </c>
      <c r="R18" s="46">
        <f t="shared" si="5"/>
        <v>6480</v>
      </c>
      <c r="S18" s="47">
        <f t="shared" si="6"/>
        <v>155.52000000000001</v>
      </c>
      <c r="T18" s="47">
        <f t="shared" si="7"/>
        <v>6.48</v>
      </c>
      <c r="U18" s="109">
        <v>9.1999999999999993</v>
      </c>
      <c r="V18" s="109">
        <f t="shared" si="1"/>
        <v>9.1999999999999993</v>
      </c>
      <c r="W18" s="110" t="s">
        <v>148</v>
      </c>
      <c r="X18" s="112">
        <v>1038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1094326</v>
      </c>
      <c r="AH18" s="49">
        <f t="shared" si="9"/>
        <v>1282</v>
      </c>
      <c r="AI18" s="50">
        <f t="shared" si="8"/>
        <v>197.83950617283949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11448469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136</v>
      </c>
      <c r="P19" s="108">
        <v>147</v>
      </c>
      <c r="Q19" s="108">
        <v>25081974</v>
      </c>
      <c r="R19" s="46">
        <f t="shared" si="5"/>
        <v>6472</v>
      </c>
      <c r="S19" s="47">
        <f t="shared" si="6"/>
        <v>155.328</v>
      </c>
      <c r="T19" s="47">
        <f t="shared" si="7"/>
        <v>6.4720000000000004</v>
      </c>
      <c r="U19" s="109">
        <v>8.5</v>
      </c>
      <c r="V19" s="109">
        <f t="shared" si="1"/>
        <v>8.5</v>
      </c>
      <c r="W19" s="110" t="s">
        <v>148</v>
      </c>
      <c r="X19" s="112">
        <v>1038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1095624</v>
      </c>
      <c r="AH19" s="49">
        <f t="shared" si="9"/>
        <v>1298</v>
      </c>
      <c r="AI19" s="50">
        <f t="shared" si="8"/>
        <v>200.55624227441285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11448469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177</v>
      </c>
      <c r="Q20" s="108">
        <v>25088602</v>
      </c>
      <c r="R20" s="46">
        <f t="shared" si="5"/>
        <v>6628</v>
      </c>
      <c r="S20" s="47">
        <f t="shared" si="6"/>
        <v>159.072</v>
      </c>
      <c r="T20" s="47">
        <f t="shared" si="7"/>
        <v>6.6280000000000001</v>
      </c>
      <c r="U20" s="109">
        <v>8.1</v>
      </c>
      <c r="V20" s="109">
        <f t="shared" si="1"/>
        <v>8.1</v>
      </c>
      <c r="W20" s="110" t="s">
        <v>148</v>
      </c>
      <c r="X20" s="112">
        <v>1037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1096860</v>
      </c>
      <c r="AH20" s="49">
        <f t="shared" si="9"/>
        <v>1236</v>
      </c>
      <c r="AI20" s="50">
        <f t="shared" si="8"/>
        <v>186.48159324079663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11448469</v>
      </c>
      <c r="AQ20" s="112">
        <f t="shared" si="2"/>
        <v>0</v>
      </c>
      <c r="AR20" s="53">
        <v>1.1599999999999999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136</v>
      </c>
      <c r="P21" s="108">
        <v>160</v>
      </c>
      <c r="Q21" s="108">
        <v>25095566</v>
      </c>
      <c r="R21" s="46">
        <f t="shared" si="5"/>
        <v>6964</v>
      </c>
      <c r="S21" s="47">
        <f t="shared" si="6"/>
        <v>167.136</v>
      </c>
      <c r="T21" s="47">
        <f t="shared" si="7"/>
        <v>6.9640000000000004</v>
      </c>
      <c r="U21" s="109">
        <v>7.5</v>
      </c>
      <c r="V21" s="109">
        <f t="shared" si="1"/>
        <v>7.5</v>
      </c>
      <c r="W21" s="110" t="s">
        <v>148</v>
      </c>
      <c r="X21" s="112">
        <v>1037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1097996</v>
      </c>
      <c r="AH21" s="49">
        <f t="shared" si="9"/>
        <v>1136</v>
      </c>
      <c r="AI21" s="50">
        <f t="shared" si="8"/>
        <v>163.12464101091325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11448469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154</v>
      </c>
      <c r="Q22" s="108">
        <v>25102546</v>
      </c>
      <c r="R22" s="46">
        <f t="shared" si="5"/>
        <v>6980</v>
      </c>
      <c r="S22" s="47">
        <f t="shared" si="6"/>
        <v>167.52</v>
      </c>
      <c r="T22" s="47">
        <f t="shared" si="7"/>
        <v>6.98</v>
      </c>
      <c r="U22" s="109">
        <v>6.8</v>
      </c>
      <c r="V22" s="109">
        <f t="shared" si="1"/>
        <v>6.8</v>
      </c>
      <c r="W22" s="110" t="s">
        <v>148</v>
      </c>
      <c r="X22" s="112">
        <v>1056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1099142</v>
      </c>
      <c r="AH22" s="49">
        <f t="shared" si="9"/>
        <v>1146</v>
      </c>
      <c r="AI22" s="50">
        <f t="shared" si="8"/>
        <v>164.1833810888252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11448469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186</v>
      </c>
      <c r="Q23" s="108">
        <v>25109534</v>
      </c>
      <c r="R23" s="46">
        <f t="shared" si="5"/>
        <v>6988</v>
      </c>
      <c r="S23" s="47">
        <f t="shared" si="6"/>
        <v>167.71199999999999</v>
      </c>
      <c r="T23" s="47">
        <f t="shared" si="7"/>
        <v>6.9880000000000004</v>
      </c>
      <c r="U23" s="109">
        <v>6.2</v>
      </c>
      <c r="V23" s="109">
        <f t="shared" si="1"/>
        <v>6.2</v>
      </c>
      <c r="W23" s="110" t="s">
        <v>148</v>
      </c>
      <c r="X23" s="112">
        <v>1036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1100320</v>
      </c>
      <c r="AH23" s="49">
        <f t="shared" si="9"/>
        <v>1178</v>
      </c>
      <c r="AI23" s="50">
        <f t="shared" si="8"/>
        <v>168.57469948483111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11448469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130</v>
      </c>
      <c r="Q24" s="108">
        <v>25116334</v>
      </c>
      <c r="R24" s="46">
        <f t="shared" si="5"/>
        <v>6800</v>
      </c>
      <c r="S24" s="47">
        <f t="shared" si="6"/>
        <v>163.19999999999999</v>
      </c>
      <c r="T24" s="47">
        <f t="shared" si="7"/>
        <v>6.8</v>
      </c>
      <c r="U24" s="109">
        <v>5.7</v>
      </c>
      <c r="V24" s="109">
        <f t="shared" si="1"/>
        <v>5.7</v>
      </c>
      <c r="W24" s="110" t="s">
        <v>148</v>
      </c>
      <c r="X24" s="112">
        <v>1036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1101442</v>
      </c>
      <c r="AH24" s="49">
        <f>IF(ISBLANK(AG24),"-",AG24-AG23)</f>
        <v>1122</v>
      </c>
      <c r="AI24" s="50">
        <f t="shared" si="8"/>
        <v>165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11448469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4</v>
      </c>
      <c r="E25" s="41">
        <f t="shared" si="0"/>
        <v>2.8169014084507045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150</v>
      </c>
      <c r="Q25" s="108">
        <v>25123089</v>
      </c>
      <c r="R25" s="46">
        <f t="shared" si="5"/>
        <v>6755</v>
      </c>
      <c r="S25" s="47">
        <f t="shared" si="6"/>
        <v>162.12</v>
      </c>
      <c r="T25" s="47">
        <f t="shared" si="7"/>
        <v>6.7549999999999999</v>
      </c>
      <c r="U25" s="109">
        <v>5.3</v>
      </c>
      <c r="V25" s="109">
        <f t="shared" si="1"/>
        <v>5.3</v>
      </c>
      <c r="W25" s="110" t="s">
        <v>148</v>
      </c>
      <c r="X25" s="112">
        <v>1016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1102610</v>
      </c>
      <c r="AH25" s="49">
        <f t="shared" si="9"/>
        <v>1168</v>
      </c>
      <c r="AI25" s="50">
        <f t="shared" si="8"/>
        <v>172.90895632864544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11448469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136</v>
      </c>
      <c r="P26" s="108">
        <v>136</v>
      </c>
      <c r="Q26" s="108">
        <v>25129909</v>
      </c>
      <c r="R26" s="46">
        <f t="shared" si="5"/>
        <v>6820</v>
      </c>
      <c r="S26" s="47">
        <f t="shared" si="6"/>
        <v>163.68</v>
      </c>
      <c r="T26" s="47">
        <f t="shared" si="7"/>
        <v>6.82</v>
      </c>
      <c r="U26" s="109">
        <v>5.0999999999999996</v>
      </c>
      <c r="V26" s="109">
        <f t="shared" si="1"/>
        <v>5.0999999999999996</v>
      </c>
      <c r="W26" s="110" t="s">
        <v>148</v>
      </c>
      <c r="X26" s="112">
        <v>1016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1103784</v>
      </c>
      <c r="AH26" s="49">
        <f t="shared" si="9"/>
        <v>1174</v>
      </c>
      <c r="AI26" s="50">
        <f t="shared" si="8"/>
        <v>172.14076246334309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11448469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130</v>
      </c>
      <c r="Q27" s="108">
        <v>25136810</v>
      </c>
      <c r="R27" s="46">
        <f t="shared" si="5"/>
        <v>6901</v>
      </c>
      <c r="S27" s="47">
        <f t="shared" si="6"/>
        <v>165.624</v>
      </c>
      <c r="T27" s="47">
        <f t="shared" si="7"/>
        <v>6.9009999999999998</v>
      </c>
      <c r="U27" s="109">
        <v>4.8</v>
      </c>
      <c r="V27" s="109">
        <f t="shared" si="1"/>
        <v>4.8</v>
      </c>
      <c r="W27" s="110" t="s">
        <v>148</v>
      </c>
      <c r="X27" s="112">
        <v>1016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1104967</v>
      </c>
      <c r="AH27" s="49">
        <f t="shared" si="9"/>
        <v>1183</v>
      </c>
      <c r="AI27" s="50">
        <f t="shared" si="8"/>
        <v>171.42443124184902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11448469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132</v>
      </c>
      <c r="Q28" s="108">
        <v>25143665</v>
      </c>
      <c r="R28" s="46">
        <f t="shared" si="5"/>
        <v>6855</v>
      </c>
      <c r="S28" s="47">
        <f t="shared" si="6"/>
        <v>164.52</v>
      </c>
      <c r="T28" s="47">
        <f t="shared" si="7"/>
        <v>6.8550000000000004</v>
      </c>
      <c r="U28" s="109">
        <v>4.5</v>
      </c>
      <c r="V28" s="109">
        <f t="shared" si="1"/>
        <v>4.5</v>
      </c>
      <c r="W28" s="110" t="s">
        <v>148</v>
      </c>
      <c r="X28" s="112">
        <v>1016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1106135</v>
      </c>
      <c r="AH28" s="49">
        <f t="shared" si="9"/>
        <v>1168</v>
      </c>
      <c r="AI28" s="50">
        <f t="shared" si="8"/>
        <v>170.38657913931436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11448469</v>
      </c>
      <c r="AQ28" s="112">
        <f t="shared" si="2"/>
        <v>0</v>
      </c>
      <c r="AR28" s="53">
        <v>1.27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137</v>
      </c>
      <c r="P29" s="108">
        <v>135</v>
      </c>
      <c r="Q29" s="108">
        <v>25150295</v>
      </c>
      <c r="R29" s="46">
        <f t="shared" si="5"/>
        <v>6630</v>
      </c>
      <c r="S29" s="47">
        <f t="shared" si="6"/>
        <v>159.12</v>
      </c>
      <c r="T29" s="47">
        <f t="shared" si="7"/>
        <v>6.63</v>
      </c>
      <c r="U29" s="109">
        <v>4.2</v>
      </c>
      <c r="V29" s="109">
        <f t="shared" si="1"/>
        <v>4.2</v>
      </c>
      <c r="W29" s="110" t="s">
        <v>148</v>
      </c>
      <c r="X29" s="112">
        <v>1016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1107299</v>
      </c>
      <c r="AH29" s="49">
        <f t="shared" si="9"/>
        <v>1164</v>
      </c>
      <c r="AI29" s="50">
        <f t="shared" si="8"/>
        <v>175.56561085972851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11448469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138</v>
      </c>
      <c r="Q30" s="108">
        <v>25156855</v>
      </c>
      <c r="R30" s="46">
        <f t="shared" si="5"/>
        <v>6560</v>
      </c>
      <c r="S30" s="47">
        <f t="shared" si="6"/>
        <v>157.44</v>
      </c>
      <c r="T30" s="47">
        <f t="shared" si="7"/>
        <v>6.56</v>
      </c>
      <c r="U30" s="109">
        <v>3.9</v>
      </c>
      <c r="V30" s="109">
        <f t="shared" si="1"/>
        <v>3.9</v>
      </c>
      <c r="W30" s="110" t="s">
        <v>148</v>
      </c>
      <c r="X30" s="112">
        <v>1046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1108457</v>
      </c>
      <c r="AH30" s="49">
        <f t="shared" si="9"/>
        <v>1158</v>
      </c>
      <c r="AI30" s="50">
        <f t="shared" si="8"/>
        <v>176.52439024390245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11448469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134</v>
      </c>
      <c r="Q31" s="108">
        <v>25162961</v>
      </c>
      <c r="R31" s="46">
        <f t="shared" si="5"/>
        <v>6106</v>
      </c>
      <c r="S31" s="47">
        <f t="shared" si="6"/>
        <v>146.54400000000001</v>
      </c>
      <c r="T31" s="47">
        <f t="shared" si="7"/>
        <v>6.1059999999999999</v>
      </c>
      <c r="U31" s="109">
        <v>3.6</v>
      </c>
      <c r="V31" s="109">
        <f t="shared" si="1"/>
        <v>3.6</v>
      </c>
      <c r="W31" s="110" t="s">
        <v>148</v>
      </c>
      <c r="X31" s="112">
        <v>1016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1109624</v>
      </c>
      <c r="AH31" s="49">
        <f t="shared" si="9"/>
        <v>1167</v>
      </c>
      <c r="AI31" s="50">
        <f t="shared" si="8"/>
        <v>191.12348509662627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11448469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127</v>
      </c>
      <c r="Q32" s="108">
        <v>25169122</v>
      </c>
      <c r="R32" s="46">
        <f t="shared" si="5"/>
        <v>6161</v>
      </c>
      <c r="S32" s="47">
        <f t="shared" si="6"/>
        <v>147.864</v>
      </c>
      <c r="T32" s="47">
        <f t="shared" si="7"/>
        <v>6.1609999999999996</v>
      </c>
      <c r="U32" s="109">
        <v>3.4</v>
      </c>
      <c r="V32" s="109">
        <f t="shared" si="1"/>
        <v>3.4</v>
      </c>
      <c r="W32" s="110" t="s">
        <v>148</v>
      </c>
      <c r="X32" s="112">
        <v>1016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1110800</v>
      </c>
      <c r="AH32" s="49">
        <f t="shared" si="9"/>
        <v>1176</v>
      </c>
      <c r="AI32" s="50">
        <f t="shared" si="8"/>
        <v>190.87810420386302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11448469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116</v>
      </c>
      <c r="Q33" s="108">
        <v>25174413</v>
      </c>
      <c r="R33" s="46">
        <f t="shared" si="5"/>
        <v>5291</v>
      </c>
      <c r="S33" s="47">
        <f t="shared" si="6"/>
        <v>126.98399999999999</v>
      </c>
      <c r="T33" s="47">
        <f t="shared" si="7"/>
        <v>5.2910000000000004</v>
      </c>
      <c r="U33" s="109">
        <v>3.6</v>
      </c>
      <c r="V33" s="109">
        <f t="shared" si="1"/>
        <v>3.6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1111920</v>
      </c>
      <c r="AH33" s="49">
        <f t="shared" si="9"/>
        <v>1120</v>
      </c>
      <c r="AI33" s="50">
        <f t="shared" si="8"/>
        <v>211.68021168021167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11448582</v>
      </c>
      <c r="AQ33" s="112">
        <f t="shared" si="2"/>
        <v>113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126</v>
      </c>
      <c r="P34" s="108">
        <v>114</v>
      </c>
      <c r="Q34" s="108">
        <v>25179384</v>
      </c>
      <c r="R34" s="46">
        <f t="shared" si="5"/>
        <v>4971</v>
      </c>
      <c r="S34" s="47">
        <f t="shared" si="6"/>
        <v>119.304</v>
      </c>
      <c r="T34" s="47">
        <f t="shared" si="7"/>
        <v>4.9710000000000001</v>
      </c>
      <c r="U34" s="109">
        <v>4</v>
      </c>
      <c r="V34" s="109">
        <f t="shared" si="1"/>
        <v>4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1112933</v>
      </c>
      <c r="AH34" s="49">
        <f t="shared" si="9"/>
        <v>1013</v>
      </c>
      <c r="AI34" s="50">
        <f t="shared" si="8"/>
        <v>203.78193522430095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11448884</v>
      </c>
      <c r="AQ34" s="112">
        <f t="shared" si="2"/>
        <v>302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143283</v>
      </c>
      <c r="S35" s="65">
        <f>AVERAGE(S11:S34)</f>
        <v>143.28299999999999</v>
      </c>
      <c r="T35" s="65">
        <f>SUM(T11:T34)</f>
        <v>143.28299999999999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26705</v>
      </c>
      <c r="AH35" s="67">
        <f>SUM(AH11:AH34)</f>
        <v>26705</v>
      </c>
      <c r="AI35" s="68">
        <f>$AH$35/$T35</f>
        <v>186.37940299965803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2067</v>
      </c>
      <c r="AQ35" s="71">
        <f>SUM(AQ11:AQ34)</f>
        <v>2067</v>
      </c>
      <c r="AR35" s="72">
        <f>AVERAGE(AR11:AR34)</f>
        <v>1.1333333333333331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192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154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193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12" priority="13" operator="containsText" text="N/A">
      <formula>NOT(ISERROR(SEARCH("N/A",X11)))</formula>
    </cfRule>
    <cfRule type="cellIs" dxfId="511" priority="27" operator="equal">
      <formula>0</formula>
    </cfRule>
  </conditionalFormatting>
  <conditionalFormatting sqref="X11:AE34">
    <cfRule type="cellIs" dxfId="510" priority="26" operator="greaterThanOrEqual">
      <formula>1185</formula>
    </cfRule>
  </conditionalFormatting>
  <conditionalFormatting sqref="X11:AE34">
    <cfRule type="cellIs" dxfId="509" priority="25" operator="between">
      <formula>0.1</formula>
      <formula>1184</formula>
    </cfRule>
  </conditionalFormatting>
  <conditionalFormatting sqref="X8 AJ11:AN35">
    <cfRule type="cellIs" dxfId="508" priority="24" operator="equal">
      <formula>0</formula>
    </cfRule>
  </conditionalFormatting>
  <conditionalFormatting sqref="X8 AJ11:AN35">
    <cfRule type="cellIs" dxfId="507" priority="23" operator="greaterThan">
      <formula>1179</formula>
    </cfRule>
  </conditionalFormatting>
  <conditionalFormatting sqref="X8 AJ11:AN35">
    <cfRule type="cellIs" dxfId="506" priority="22" operator="greaterThan">
      <formula>99</formula>
    </cfRule>
  </conditionalFormatting>
  <conditionalFormatting sqref="X8 AJ11:AN35">
    <cfRule type="cellIs" dxfId="505" priority="21" operator="greaterThan">
      <formula>0.99</formula>
    </cfRule>
  </conditionalFormatting>
  <conditionalFormatting sqref="AB8">
    <cfRule type="cellIs" dxfId="504" priority="20" operator="equal">
      <formula>0</formula>
    </cfRule>
  </conditionalFormatting>
  <conditionalFormatting sqref="AB8">
    <cfRule type="cellIs" dxfId="503" priority="19" operator="greaterThan">
      <formula>1179</formula>
    </cfRule>
  </conditionalFormatting>
  <conditionalFormatting sqref="AB8">
    <cfRule type="cellIs" dxfId="502" priority="18" operator="greaterThan">
      <formula>99</formula>
    </cfRule>
  </conditionalFormatting>
  <conditionalFormatting sqref="AB8">
    <cfRule type="cellIs" dxfId="501" priority="17" operator="greaterThan">
      <formula>0.99</formula>
    </cfRule>
  </conditionalFormatting>
  <conditionalFormatting sqref="AI11:AI34">
    <cfRule type="cellIs" dxfId="500" priority="16" operator="greaterThan">
      <formula>$AI$8</formula>
    </cfRule>
  </conditionalFormatting>
  <conditionalFormatting sqref="AH11:AH34">
    <cfRule type="cellIs" dxfId="499" priority="14" operator="greaterThan">
      <formula>$AH$8</formula>
    </cfRule>
    <cfRule type="cellIs" dxfId="498" priority="15" operator="greaterThan">
      <formula>$AH$8</formula>
    </cfRule>
  </conditionalFormatting>
  <conditionalFormatting sqref="AN11:AO11 AO12:AO34 AN12:AN35">
    <cfRule type="cellIs" dxfId="497" priority="12" operator="equal">
      <formula>0</formula>
    </cfRule>
  </conditionalFormatting>
  <conditionalFormatting sqref="AN11:AO11 AO12:AO34 AN12:AN35">
    <cfRule type="cellIs" dxfId="496" priority="11" operator="greaterThan">
      <formula>1179</formula>
    </cfRule>
  </conditionalFormatting>
  <conditionalFormatting sqref="AN11:AO11 AO12:AO34 AN12:AN35">
    <cfRule type="cellIs" dxfId="495" priority="10" operator="greaterThan">
      <formula>99</formula>
    </cfRule>
  </conditionalFormatting>
  <conditionalFormatting sqref="AN11:AO11 AO12:AO34 AN12:AN35">
    <cfRule type="cellIs" dxfId="494" priority="9" operator="greaterThan">
      <formula>0.99</formula>
    </cfRule>
  </conditionalFormatting>
  <conditionalFormatting sqref="AQ11:AQ34">
    <cfRule type="cellIs" dxfId="493" priority="8" operator="equal">
      <formula>0</formula>
    </cfRule>
  </conditionalFormatting>
  <conditionalFormatting sqref="AQ11:AQ34">
    <cfRule type="cellIs" dxfId="492" priority="7" operator="greaterThan">
      <formula>1179</formula>
    </cfRule>
  </conditionalFormatting>
  <conditionalFormatting sqref="AQ11:AQ34">
    <cfRule type="cellIs" dxfId="491" priority="6" operator="greaterThan">
      <formula>99</formula>
    </cfRule>
  </conditionalFormatting>
  <conditionalFormatting sqref="AQ11:AQ34">
    <cfRule type="cellIs" dxfId="490" priority="5" operator="greaterThan">
      <formula>0.99</formula>
    </cfRule>
  </conditionalFormatting>
  <conditionalFormatting sqref="AP11:AP34">
    <cfRule type="cellIs" dxfId="489" priority="4" operator="equal">
      <formula>0</formula>
    </cfRule>
  </conditionalFormatting>
  <conditionalFormatting sqref="AP11:AP34">
    <cfRule type="cellIs" dxfId="488" priority="3" operator="greaterThan">
      <formula>1179</formula>
    </cfRule>
  </conditionalFormatting>
  <conditionalFormatting sqref="AP11:AP34">
    <cfRule type="cellIs" dxfId="487" priority="2" operator="greaterThan">
      <formula>99</formula>
    </cfRule>
  </conditionalFormatting>
  <conditionalFormatting sqref="AP11:AP34">
    <cfRule type="cellIs" dxfId="48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40" zoomScaleNormal="100" workbookViewId="0">
      <selection activeCell="B50" sqref="B50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170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78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8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1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42687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26539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79" t="s">
        <v>51</v>
      </c>
      <c r="V9" s="179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77" t="s">
        <v>55</v>
      </c>
      <c r="AG9" s="177" t="s">
        <v>56</v>
      </c>
      <c r="AH9" s="209" t="s">
        <v>57</v>
      </c>
      <c r="AI9" s="224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26" t="s">
        <v>66</v>
      </c>
      <c r="AR9" s="179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35"/>
      <c r="I10" s="179" t="s">
        <v>75</v>
      </c>
      <c r="J10" s="179" t="s">
        <v>75</v>
      </c>
      <c r="K10" s="179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12'!Q34</f>
        <v>25179384</v>
      </c>
      <c r="R10" s="217"/>
      <c r="S10" s="218"/>
      <c r="T10" s="219"/>
      <c r="U10" s="179" t="s">
        <v>75</v>
      </c>
      <c r="V10" s="179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12'!AG34</f>
        <v>1112933</v>
      </c>
      <c r="AH10" s="209"/>
      <c r="AI10" s="225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1">
        <f>'NOV 12'!AP34</f>
        <v>11448884</v>
      </c>
      <c r="AQ10" s="227"/>
      <c r="AR10" s="180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131</v>
      </c>
      <c r="P11" s="108">
        <v>116</v>
      </c>
      <c r="Q11" s="108">
        <v>25184255</v>
      </c>
      <c r="R11" s="46">
        <f>IF(ISBLANK(Q11),"-",Q11-Q10)</f>
        <v>4871</v>
      </c>
      <c r="S11" s="47">
        <f>R11*24/1000</f>
        <v>116.904</v>
      </c>
      <c r="T11" s="47">
        <f>R11/1000</f>
        <v>4.8710000000000004</v>
      </c>
      <c r="U11" s="109">
        <v>5.3</v>
      </c>
      <c r="V11" s="109">
        <f t="shared" ref="V11:V34" si="1">U11</f>
        <v>5.3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1113926</v>
      </c>
      <c r="AH11" s="49">
        <f>IF(ISBLANK(AG11),"-",AG11-AG10)</f>
        <v>993</v>
      </c>
      <c r="AI11" s="50">
        <f>AH11/T11</f>
        <v>203.85957708889345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11449389</v>
      </c>
      <c r="AQ11" s="112">
        <f t="shared" ref="AQ11:AQ34" si="2">AP11-AP10</f>
        <v>505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109</v>
      </c>
      <c r="Q12" s="108">
        <v>25189012</v>
      </c>
      <c r="R12" s="46">
        <f t="shared" ref="R12:R34" si="5">IF(ISBLANK(Q12),"-",Q12-Q11)</f>
        <v>4757</v>
      </c>
      <c r="S12" s="47">
        <f t="shared" ref="S12:S34" si="6">R12*24/1000</f>
        <v>114.16800000000001</v>
      </c>
      <c r="T12" s="47">
        <f t="shared" ref="T12:T34" si="7">R12/1000</f>
        <v>4.7569999999999997</v>
      </c>
      <c r="U12" s="109">
        <v>6.7</v>
      </c>
      <c r="V12" s="109">
        <f t="shared" si="1"/>
        <v>6.7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1114899</v>
      </c>
      <c r="AH12" s="49">
        <f>IF(ISBLANK(AG12),"-",AG12-AG11)</f>
        <v>973</v>
      </c>
      <c r="AI12" s="50">
        <f t="shared" ref="AI12:AI34" si="8">AH12/T12</f>
        <v>204.54067689720412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11449919</v>
      </c>
      <c r="AQ12" s="112">
        <f t="shared" si="2"/>
        <v>530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124</v>
      </c>
      <c r="P13" s="108">
        <v>108</v>
      </c>
      <c r="Q13" s="108">
        <v>25193725</v>
      </c>
      <c r="R13" s="46">
        <f t="shared" si="5"/>
        <v>4713</v>
      </c>
      <c r="S13" s="47">
        <f t="shared" si="6"/>
        <v>113.11199999999999</v>
      </c>
      <c r="T13" s="47">
        <f t="shared" si="7"/>
        <v>4.7130000000000001</v>
      </c>
      <c r="U13" s="109">
        <v>7.9</v>
      </c>
      <c r="V13" s="109">
        <f t="shared" si="1"/>
        <v>7.9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1115875</v>
      </c>
      <c r="AH13" s="49">
        <f>IF(ISBLANK(AG13),"-",AG13-AG12)</f>
        <v>976</v>
      </c>
      <c r="AI13" s="50">
        <f t="shared" si="8"/>
        <v>207.08678124336939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11450339</v>
      </c>
      <c r="AQ13" s="112">
        <f t="shared" si="2"/>
        <v>420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117</v>
      </c>
      <c r="P14" s="108">
        <v>114</v>
      </c>
      <c r="Q14" s="108">
        <v>25197776</v>
      </c>
      <c r="R14" s="46">
        <f t="shared" si="5"/>
        <v>4051</v>
      </c>
      <c r="S14" s="47">
        <f t="shared" si="6"/>
        <v>97.224000000000004</v>
      </c>
      <c r="T14" s="47">
        <f t="shared" si="7"/>
        <v>4.0510000000000002</v>
      </c>
      <c r="U14" s="109">
        <v>9.1999999999999993</v>
      </c>
      <c r="V14" s="109">
        <f t="shared" si="1"/>
        <v>9.1999999999999993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1128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1116876</v>
      </c>
      <c r="AH14" s="49">
        <f t="shared" ref="AH14:AH34" si="9">IF(ISBLANK(AG14),"-",AG14-AG13)</f>
        <v>1001</v>
      </c>
      <c r="AI14" s="50">
        <f t="shared" si="8"/>
        <v>247.09948160947914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11450778</v>
      </c>
      <c r="AQ14" s="112">
        <f t="shared" si="2"/>
        <v>439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122</v>
      </c>
      <c r="P15" s="108">
        <v>114</v>
      </c>
      <c r="Q15" s="108">
        <v>25201883</v>
      </c>
      <c r="R15" s="46">
        <f t="shared" si="5"/>
        <v>4107</v>
      </c>
      <c r="S15" s="47">
        <f t="shared" si="6"/>
        <v>98.567999999999998</v>
      </c>
      <c r="T15" s="47">
        <f t="shared" si="7"/>
        <v>4.1070000000000002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1127</v>
      </c>
      <c r="AA15" s="112">
        <v>1185</v>
      </c>
      <c r="AB15" s="112">
        <v>1127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1117891</v>
      </c>
      <c r="AH15" s="49">
        <f t="shared" si="9"/>
        <v>1015</v>
      </c>
      <c r="AI15" s="50">
        <f t="shared" si="8"/>
        <v>247.1390309228147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11450881</v>
      </c>
      <c r="AQ15" s="112">
        <f t="shared" si="2"/>
        <v>103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125</v>
      </c>
      <c r="P16" s="108">
        <v>123</v>
      </c>
      <c r="Q16" s="108">
        <v>25207112</v>
      </c>
      <c r="R16" s="46">
        <f t="shared" si="5"/>
        <v>5229</v>
      </c>
      <c r="S16" s="47">
        <f t="shared" si="6"/>
        <v>125.496</v>
      </c>
      <c r="T16" s="47">
        <f t="shared" si="7"/>
        <v>5.2290000000000001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1116</v>
      </c>
      <c r="AA16" s="112">
        <v>1185</v>
      </c>
      <c r="AB16" s="112">
        <v>1117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1118844</v>
      </c>
      <c r="AH16" s="49">
        <f t="shared" si="9"/>
        <v>953</v>
      </c>
      <c r="AI16" s="50">
        <f t="shared" si="8"/>
        <v>182.25282080703766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11450881</v>
      </c>
      <c r="AQ16" s="112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9</v>
      </c>
      <c r="E17" s="41">
        <f t="shared" si="0"/>
        <v>6.3380281690140849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127</v>
      </c>
      <c r="Q17" s="108">
        <v>25212518</v>
      </c>
      <c r="R17" s="46">
        <f t="shared" si="5"/>
        <v>5406</v>
      </c>
      <c r="S17" s="47">
        <f t="shared" si="6"/>
        <v>129.744</v>
      </c>
      <c r="T17" s="47">
        <f t="shared" si="7"/>
        <v>5.4059999999999997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1147</v>
      </c>
      <c r="AA17" s="112">
        <v>1185</v>
      </c>
      <c r="AB17" s="112">
        <v>1147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1119856</v>
      </c>
      <c r="AH17" s="49">
        <f t="shared" si="9"/>
        <v>1012</v>
      </c>
      <c r="AI17" s="50">
        <f t="shared" si="8"/>
        <v>187.19940806511283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11450881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135</v>
      </c>
      <c r="Q18" s="108">
        <v>25218524</v>
      </c>
      <c r="R18" s="46">
        <f t="shared" si="5"/>
        <v>6006</v>
      </c>
      <c r="S18" s="47">
        <f t="shared" si="6"/>
        <v>144.14400000000001</v>
      </c>
      <c r="T18" s="47">
        <f t="shared" si="7"/>
        <v>6.0060000000000002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0</v>
      </c>
      <c r="Y18" s="112">
        <v>994</v>
      </c>
      <c r="Z18" s="112">
        <v>1188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1121064</v>
      </c>
      <c r="AH18" s="49">
        <f t="shared" si="9"/>
        <v>1208</v>
      </c>
      <c r="AI18" s="50">
        <f t="shared" si="8"/>
        <v>201.13220113220112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11450881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140</v>
      </c>
      <c r="Q19" s="108">
        <v>25224586</v>
      </c>
      <c r="R19" s="46">
        <f t="shared" si="5"/>
        <v>6062</v>
      </c>
      <c r="S19" s="47">
        <f t="shared" si="6"/>
        <v>145.488</v>
      </c>
      <c r="T19" s="47">
        <f t="shared" si="7"/>
        <v>6.0620000000000003</v>
      </c>
      <c r="U19" s="109">
        <v>8.9</v>
      </c>
      <c r="V19" s="109">
        <f t="shared" si="1"/>
        <v>8.9</v>
      </c>
      <c r="W19" s="110" t="s">
        <v>148</v>
      </c>
      <c r="X19" s="112">
        <v>0</v>
      </c>
      <c r="Y19" s="112">
        <v>1027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1122228</v>
      </c>
      <c r="AH19" s="49">
        <f t="shared" si="9"/>
        <v>1164</v>
      </c>
      <c r="AI19" s="50">
        <f t="shared" si="8"/>
        <v>192.01583635763774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11450881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143</v>
      </c>
      <c r="Q20" s="108">
        <v>25230704</v>
      </c>
      <c r="R20" s="46">
        <f t="shared" si="5"/>
        <v>6118</v>
      </c>
      <c r="S20" s="47">
        <f t="shared" si="6"/>
        <v>146.83199999999999</v>
      </c>
      <c r="T20" s="47">
        <f t="shared" si="7"/>
        <v>6.1180000000000003</v>
      </c>
      <c r="U20" s="109">
        <v>8.3000000000000007</v>
      </c>
      <c r="V20" s="109">
        <f t="shared" si="1"/>
        <v>8.3000000000000007</v>
      </c>
      <c r="W20" s="110" t="s">
        <v>148</v>
      </c>
      <c r="X20" s="112">
        <v>0</v>
      </c>
      <c r="Y20" s="112">
        <v>1047</v>
      </c>
      <c r="Z20" s="112">
        <v>1186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1123460</v>
      </c>
      <c r="AH20" s="49">
        <f t="shared" si="9"/>
        <v>1232</v>
      </c>
      <c r="AI20" s="50">
        <f t="shared" si="8"/>
        <v>201.37299771167048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11450881</v>
      </c>
      <c r="AQ20" s="112">
        <f t="shared" si="2"/>
        <v>0</v>
      </c>
      <c r="AR20" s="53">
        <v>1.18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135</v>
      </c>
      <c r="Q21" s="108">
        <v>25236248</v>
      </c>
      <c r="R21" s="46">
        <f t="shared" si="5"/>
        <v>5544</v>
      </c>
      <c r="S21" s="47">
        <f t="shared" si="6"/>
        <v>133.05600000000001</v>
      </c>
      <c r="T21" s="47">
        <f t="shared" si="7"/>
        <v>5.5439999999999996</v>
      </c>
      <c r="U21" s="109">
        <v>7.7</v>
      </c>
      <c r="V21" s="109">
        <f t="shared" si="1"/>
        <v>7.7</v>
      </c>
      <c r="W21" s="110" t="s">
        <v>148</v>
      </c>
      <c r="X21" s="112">
        <v>0</v>
      </c>
      <c r="Y21" s="112">
        <v>1047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1124592</v>
      </c>
      <c r="AH21" s="49">
        <f t="shared" si="9"/>
        <v>1132</v>
      </c>
      <c r="AI21" s="50">
        <f t="shared" si="8"/>
        <v>204.1847041847042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11450881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127</v>
      </c>
      <c r="P22" s="108">
        <v>204</v>
      </c>
      <c r="Q22" s="108">
        <v>25242754</v>
      </c>
      <c r="R22" s="46">
        <f t="shared" si="5"/>
        <v>6506</v>
      </c>
      <c r="S22" s="47">
        <f t="shared" si="6"/>
        <v>156.14400000000001</v>
      </c>
      <c r="T22" s="47">
        <f t="shared" si="7"/>
        <v>6.5060000000000002</v>
      </c>
      <c r="U22" s="109">
        <v>7.1</v>
      </c>
      <c r="V22" s="109">
        <f t="shared" si="1"/>
        <v>7.1</v>
      </c>
      <c r="W22" s="110" t="s">
        <v>148</v>
      </c>
      <c r="X22" s="112">
        <v>0</v>
      </c>
      <c r="Y22" s="112">
        <v>1057</v>
      </c>
      <c r="Z22" s="112">
        <v>1187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1125858</v>
      </c>
      <c r="AH22" s="49">
        <f t="shared" si="9"/>
        <v>1266</v>
      </c>
      <c r="AI22" s="50">
        <f t="shared" si="8"/>
        <v>194.58960959114663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11450881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195</v>
      </c>
      <c r="Q23" s="108">
        <v>25249698</v>
      </c>
      <c r="R23" s="46">
        <f t="shared" si="5"/>
        <v>6944</v>
      </c>
      <c r="S23" s="47">
        <f t="shared" si="6"/>
        <v>166.65600000000001</v>
      </c>
      <c r="T23" s="47">
        <f t="shared" si="7"/>
        <v>6.944</v>
      </c>
      <c r="U23" s="109">
        <v>6.5</v>
      </c>
      <c r="V23" s="109">
        <f t="shared" si="1"/>
        <v>6.5</v>
      </c>
      <c r="W23" s="110" t="s">
        <v>148</v>
      </c>
      <c r="X23" s="112">
        <v>0</v>
      </c>
      <c r="Y23" s="112">
        <v>1066</v>
      </c>
      <c r="Z23" s="112">
        <v>1188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1127020</v>
      </c>
      <c r="AH23" s="49">
        <f t="shared" si="9"/>
        <v>1162</v>
      </c>
      <c r="AI23" s="50">
        <f t="shared" si="8"/>
        <v>167.33870967741936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11450881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125</v>
      </c>
      <c r="P24" s="108">
        <v>123</v>
      </c>
      <c r="Q24" s="108">
        <v>25256366</v>
      </c>
      <c r="R24" s="46">
        <f t="shared" si="5"/>
        <v>6668</v>
      </c>
      <c r="S24" s="47">
        <f t="shared" si="6"/>
        <v>160.03200000000001</v>
      </c>
      <c r="T24" s="47">
        <f t="shared" si="7"/>
        <v>6.6680000000000001</v>
      </c>
      <c r="U24" s="109">
        <v>5.9</v>
      </c>
      <c r="V24" s="109">
        <f t="shared" si="1"/>
        <v>5.9</v>
      </c>
      <c r="W24" s="110" t="s">
        <v>148</v>
      </c>
      <c r="X24" s="112">
        <v>0</v>
      </c>
      <c r="Y24" s="112">
        <v>1056</v>
      </c>
      <c r="Z24" s="112">
        <v>1188</v>
      </c>
      <c r="AA24" s="112">
        <v>1185</v>
      </c>
      <c r="AB24" s="112">
        <v>1188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1128222</v>
      </c>
      <c r="AH24" s="49">
        <f>IF(ISBLANK(AG24),"-",AG24-AG23)</f>
        <v>1202</v>
      </c>
      <c r="AI24" s="50">
        <f t="shared" si="8"/>
        <v>180.26394721055789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11450881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145</v>
      </c>
      <c r="Q25" s="108">
        <v>25262524</v>
      </c>
      <c r="R25" s="46">
        <f t="shared" si="5"/>
        <v>6158</v>
      </c>
      <c r="S25" s="47">
        <f t="shared" si="6"/>
        <v>147.792</v>
      </c>
      <c r="T25" s="47">
        <f t="shared" si="7"/>
        <v>6.1580000000000004</v>
      </c>
      <c r="U25" s="109">
        <v>5.4</v>
      </c>
      <c r="V25" s="109">
        <f t="shared" si="1"/>
        <v>5.4</v>
      </c>
      <c r="W25" s="110" t="s">
        <v>148</v>
      </c>
      <c r="X25" s="112">
        <v>0</v>
      </c>
      <c r="Y25" s="112">
        <v>1036</v>
      </c>
      <c r="Z25" s="112">
        <v>1186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1129440</v>
      </c>
      <c r="AH25" s="49">
        <f t="shared" si="9"/>
        <v>1218</v>
      </c>
      <c r="AI25" s="50">
        <f t="shared" si="8"/>
        <v>197.79149074374797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11450881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165</v>
      </c>
      <c r="Q26" s="108">
        <v>25268246</v>
      </c>
      <c r="R26" s="46">
        <f t="shared" si="5"/>
        <v>5722</v>
      </c>
      <c r="S26" s="47">
        <f t="shared" si="6"/>
        <v>137.328</v>
      </c>
      <c r="T26" s="47">
        <f t="shared" si="7"/>
        <v>5.7220000000000004</v>
      </c>
      <c r="U26" s="109">
        <v>5.0999999999999996</v>
      </c>
      <c r="V26" s="109">
        <f t="shared" si="1"/>
        <v>5.0999999999999996</v>
      </c>
      <c r="W26" s="110" t="s">
        <v>148</v>
      </c>
      <c r="X26" s="112">
        <v>0</v>
      </c>
      <c r="Y26" s="112">
        <v>1036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1130570</v>
      </c>
      <c r="AH26" s="49">
        <f t="shared" si="9"/>
        <v>1130</v>
      </c>
      <c r="AI26" s="50">
        <f t="shared" si="8"/>
        <v>197.48339741349176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11450881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137</v>
      </c>
      <c r="Q27" s="108">
        <v>25273894</v>
      </c>
      <c r="R27" s="46">
        <f t="shared" si="5"/>
        <v>5648</v>
      </c>
      <c r="S27" s="47">
        <f t="shared" si="6"/>
        <v>135.55199999999999</v>
      </c>
      <c r="T27" s="47">
        <f t="shared" si="7"/>
        <v>5.6479999999999997</v>
      </c>
      <c r="U27" s="109">
        <v>4.7</v>
      </c>
      <c r="V27" s="109">
        <f t="shared" si="1"/>
        <v>4.7</v>
      </c>
      <c r="W27" s="110" t="s">
        <v>148</v>
      </c>
      <c r="X27" s="112">
        <v>0</v>
      </c>
      <c r="Y27" s="112">
        <v>1035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1131714</v>
      </c>
      <c r="AH27" s="49">
        <f t="shared" si="9"/>
        <v>1144</v>
      </c>
      <c r="AI27" s="50">
        <f t="shared" si="8"/>
        <v>202.54957507082153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11450881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136</v>
      </c>
      <c r="Q28" s="108">
        <v>25279919</v>
      </c>
      <c r="R28" s="46">
        <f t="shared" si="5"/>
        <v>6025</v>
      </c>
      <c r="S28" s="47">
        <f t="shared" si="6"/>
        <v>144.6</v>
      </c>
      <c r="T28" s="47">
        <f t="shared" si="7"/>
        <v>6.0250000000000004</v>
      </c>
      <c r="U28" s="109">
        <v>4.4000000000000004</v>
      </c>
      <c r="V28" s="109">
        <f t="shared" si="1"/>
        <v>4.4000000000000004</v>
      </c>
      <c r="W28" s="110" t="s">
        <v>148</v>
      </c>
      <c r="X28" s="112">
        <v>0</v>
      </c>
      <c r="Y28" s="112">
        <v>1015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1132889</v>
      </c>
      <c r="AH28" s="49">
        <f t="shared" si="9"/>
        <v>1175</v>
      </c>
      <c r="AI28" s="50">
        <f t="shared" si="8"/>
        <v>195.02074688796679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11450881</v>
      </c>
      <c r="AQ28" s="112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121</v>
      </c>
      <c r="Q29" s="108">
        <v>25285864</v>
      </c>
      <c r="R29" s="46">
        <f t="shared" si="5"/>
        <v>5945</v>
      </c>
      <c r="S29" s="47">
        <f t="shared" si="6"/>
        <v>142.68</v>
      </c>
      <c r="T29" s="47">
        <f t="shared" si="7"/>
        <v>5.9450000000000003</v>
      </c>
      <c r="U29" s="109">
        <v>4.2</v>
      </c>
      <c r="V29" s="109">
        <f t="shared" si="1"/>
        <v>4.2</v>
      </c>
      <c r="W29" s="110" t="s">
        <v>148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1134067</v>
      </c>
      <c r="AH29" s="49">
        <f t="shared" si="9"/>
        <v>1178</v>
      </c>
      <c r="AI29" s="50">
        <f t="shared" si="8"/>
        <v>198.14970563498738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11450881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124</v>
      </c>
      <c r="Q30" s="108">
        <v>25291777</v>
      </c>
      <c r="R30" s="46">
        <f t="shared" si="5"/>
        <v>5913</v>
      </c>
      <c r="S30" s="47">
        <f t="shared" si="6"/>
        <v>141.91200000000001</v>
      </c>
      <c r="T30" s="47">
        <f t="shared" si="7"/>
        <v>5.9130000000000003</v>
      </c>
      <c r="U30" s="109">
        <v>4</v>
      </c>
      <c r="V30" s="109">
        <f t="shared" si="1"/>
        <v>4</v>
      </c>
      <c r="W30" s="110" t="s">
        <v>148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1135236</v>
      </c>
      <c r="AH30" s="49">
        <f t="shared" si="9"/>
        <v>1169</v>
      </c>
      <c r="AI30" s="50">
        <f t="shared" si="8"/>
        <v>197.69998308811094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11450881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129</v>
      </c>
      <c r="Q31" s="108">
        <v>25297215</v>
      </c>
      <c r="R31" s="46">
        <f t="shared" si="5"/>
        <v>5438</v>
      </c>
      <c r="S31" s="47">
        <f t="shared" si="6"/>
        <v>130.512</v>
      </c>
      <c r="T31" s="47">
        <f t="shared" si="7"/>
        <v>5.4379999999999997</v>
      </c>
      <c r="U31" s="109">
        <v>3.9</v>
      </c>
      <c r="V31" s="109">
        <f t="shared" si="1"/>
        <v>3.9</v>
      </c>
      <c r="W31" s="110" t="s">
        <v>148</v>
      </c>
      <c r="X31" s="112">
        <v>0</v>
      </c>
      <c r="Y31" s="112">
        <v>1014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1136367</v>
      </c>
      <c r="AH31" s="49">
        <f t="shared" si="9"/>
        <v>1131</v>
      </c>
      <c r="AI31" s="50">
        <f t="shared" si="8"/>
        <v>207.98087532180949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11450881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116</v>
      </c>
      <c r="P32" s="108">
        <v>125</v>
      </c>
      <c r="Q32" s="108">
        <v>25302531</v>
      </c>
      <c r="R32" s="46">
        <f t="shared" si="5"/>
        <v>5316</v>
      </c>
      <c r="S32" s="47">
        <f t="shared" si="6"/>
        <v>127.584</v>
      </c>
      <c r="T32" s="47">
        <f t="shared" si="7"/>
        <v>5.3159999999999998</v>
      </c>
      <c r="U32" s="109">
        <v>3.8</v>
      </c>
      <c r="V32" s="109">
        <f t="shared" si="1"/>
        <v>3.8</v>
      </c>
      <c r="W32" s="110" t="s">
        <v>148</v>
      </c>
      <c r="X32" s="112">
        <v>0</v>
      </c>
      <c r="Y32" s="112">
        <v>1014</v>
      </c>
      <c r="Z32" s="112">
        <v>1167</v>
      </c>
      <c r="AA32" s="112">
        <v>1185</v>
      </c>
      <c r="AB32" s="112">
        <v>1167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1137483</v>
      </c>
      <c r="AH32" s="49">
        <f t="shared" si="9"/>
        <v>1116</v>
      </c>
      <c r="AI32" s="50">
        <f t="shared" si="8"/>
        <v>209.93227990970655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11450881</v>
      </c>
      <c r="AQ32" s="112">
        <f t="shared" si="2"/>
        <v>0</v>
      </c>
      <c r="AR32" s="53">
        <v>1.1499999999999999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114</v>
      </c>
      <c r="Q33" s="108">
        <v>25307538</v>
      </c>
      <c r="R33" s="46">
        <f t="shared" si="5"/>
        <v>5007</v>
      </c>
      <c r="S33" s="47">
        <f t="shared" si="6"/>
        <v>120.16800000000001</v>
      </c>
      <c r="T33" s="47">
        <f t="shared" si="7"/>
        <v>5.0069999999999997</v>
      </c>
      <c r="U33" s="109">
        <v>4.2</v>
      </c>
      <c r="V33" s="109">
        <f t="shared" si="1"/>
        <v>4.2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1138485</v>
      </c>
      <c r="AH33" s="49">
        <f t="shared" si="9"/>
        <v>1002</v>
      </c>
      <c r="AI33" s="50">
        <f t="shared" si="8"/>
        <v>200.11983223487118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11451052</v>
      </c>
      <c r="AQ33" s="112">
        <f t="shared" si="2"/>
        <v>171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109</v>
      </c>
      <c r="Q34" s="108">
        <v>25312262</v>
      </c>
      <c r="R34" s="46">
        <f t="shared" si="5"/>
        <v>4724</v>
      </c>
      <c r="S34" s="47">
        <f t="shared" si="6"/>
        <v>113.376</v>
      </c>
      <c r="T34" s="47">
        <f t="shared" si="7"/>
        <v>4.7240000000000002</v>
      </c>
      <c r="U34" s="109">
        <v>4.7</v>
      </c>
      <c r="V34" s="109">
        <f t="shared" si="1"/>
        <v>4.7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1139472</v>
      </c>
      <c r="AH34" s="49">
        <f t="shared" si="9"/>
        <v>987</v>
      </c>
      <c r="AI34" s="50">
        <f t="shared" si="8"/>
        <v>208.93310753598644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0.03</v>
      </c>
      <c r="AP34" s="112">
        <v>11451440</v>
      </c>
      <c r="AQ34" s="112">
        <f t="shared" si="2"/>
        <v>388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132878</v>
      </c>
      <c r="S35" s="65">
        <f>AVERAGE(S11:S34)</f>
        <v>132.87799999999999</v>
      </c>
      <c r="T35" s="65">
        <f>SUM(T11:T34)</f>
        <v>132.87799999999999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26539</v>
      </c>
      <c r="AH35" s="67">
        <f>SUM(AH11:AH34)</f>
        <v>26539</v>
      </c>
      <c r="AI35" s="68">
        <f>$AH$35/$T35</f>
        <v>199.72455937024941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2556</v>
      </c>
      <c r="AQ35" s="71">
        <f>SUM(AQ11:AQ34)</f>
        <v>2556</v>
      </c>
      <c r="AR35" s="72">
        <f>AVERAGE(AR11:AR34)</f>
        <v>1.1533333333333333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156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194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85" priority="13" operator="containsText" text="N/A">
      <formula>NOT(ISERROR(SEARCH("N/A",X11)))</formula>
    </cfRule>
    <cfRule type="cellIs" dxfId="484" priority="27" operator="equal">
      <formula>0</formula>
    </cfRule>
  </conditionalFormatting>
  <conditionalFormatting sqref="X11:AE34">
    <cfRule type="cellIs" dxfId="483" priority="26" operator="greaterThanOrEqual">
      <formula>1185</formula>
    </cfRule>
  </conditionalFormatting>
  <conditionalFormatting sqref="X11:AE34">
    <cfRule type="cellIs" dxfId="482" priority="25" operator="between">
      <formula>0.1</formula>
      <formula>1184</formula>
    </cfRule>
  </conditionalFormatting>
  <conditionalFormatting sqref="X8 AJ11:AN35">
    <cfRule type="cellIs" dxfId="481" priority="24" operator="equal">
      <formula>0</formula>
    </cfRule>
  </conditionalFormatting>
  <conditionalFormatting sqref="X8 AJ11:AN35">
    <cfRule type="cellIs" dxfId="480" priority="23" operator="greaterThan">
      <formula>1179</formula>
    </cfRule>
  </conditionalFormatting>
  <conditionalFormatting sqref="X8 AJ11:AN35">
    <cfRule type="cellIs" dxfId="479" priority="22" operator="greaterThan">
      <formula>99</formula>
    </cfRule>
  </conditionalFormatting>
  <conditionalFormatting sqref="X8 AJ11:AN35">
    <cfRule type="cellIs" dxfId="478" priority="21" operator="greaterThan">
      <formula>0.99</formula>
    </cfRule>
  </conditionalFormatting>
  <conditionalFormatting sqref="AB8">
    <cfRule type="cellIs" dxfId="477" priority="20" operator="equal">
      <formula>0</formula>
    </cfRule>
  </conditionalFormatting>
  <conditionalFormatting sqref="AB8">
    <cfRule type="cellIs" dxfId="476" priority="19" operator="greaterThan">
      <formula>1179</formula>
    </cfRule>
  </conditionalFormatting>
  <conditionalFormatting sqref="AB8">
    <cfRule type="cellIs" dxfId="475" priority="18" operator="greaterThan">
      <formula>99</formula>
    </cfRule>
  </conditionalFormatting>
  <conditionalFormatting sqref="AB8">
    <cfRule type="cellIs" dxfId="474" priority="17" operator="greaterThan">
      <formula>0.99</formula>
    </cfRule>
  </conditionalFormatting>
  <conditionalFormatting sqref="AI11:AI34">
    <cfRule type="cellIs" dxfId="473" priority="16" operator="greaterThan">
      <formula>$AI$8</formula>
    </cfRule>
  </conditionalFormatting>
  <conditionalFormatting sqref="AH11:AH34">
    <cfRule type="cellIs" dxfId="472" priority="14" operator="greaterThan">
      <formula>$AH$8</formula>
    </cfRule>
    <cfRule type="cellIs" dxfId="471" priority="15" operator="greaterThan">
      <formula>$AH$8</formula>
    </cfRule>
  </conditionalFormatting>
  <conditionalFormatting sqref="AN11:AO11 AO12:AO34 AN12:AN35">
    <cfRule type="cellIs" dxfId="470" priority="12" operator="equal">
      <formula>0</formula>
    </cfRule>
  </conditionalFormatting>
  <conditionalFormatting sqref="AN11:AO11 AO12:AO34 AN12:AN35">
    <cfRule type="cellIs" dxfId="469" priority="11" operator="greaterThan">
      <formula>1179</formula>
    </cfRule>
  </conditionalFormatting>
  <conditionalFormatting sqref="AN11:AO11 AO12:AO34 AN12:AN35">
    <cfRule type="cellIs" dxfId="468" priority="10" operator="greaterThan">
      <formula>99</formula>
    </cfRule>
  </conditionalFormatting>
  <conditionalFormatting sqref="AN11:AO11 AO12:AO34 AN12:AN35">
    <cfRule type="cellIs" dxfId="467" priority="9" operator="greaterThan">
      <formula>0.99</formula>
    </cfRule>
  </conditionalFormatting>
  <conditionalFormatting sqref="AQ11:AQ34">
    <cfRule type="cellIs" dxfId="466" priority="8" operator="equal">
      <formula>0</formula>
    </cfRule>
  </conditionalFormatting>
  <conditionalFormatting sqref="AQ11:AQ34">
    <cfRule type="cellIs" dxfId="465" priority="7" operator="greaterThan">
      <formula>1179</formula>
    </cfRule>
  </conditionalFormatting>
  <conditionalFormatting sqref="AQ11:AQ34">
    <cfRule type="cellIs" dxfId="464" priority="6" operator="greaterThan">
      <formula>99</formula>
    </cfRule>
  </conditionalFormatting>
  <conditionalFormatting sqref="AQ11:AQ34">
    <cfRule type="cellIs" dxfId="463" priority="5" operator="greaterThan">
      <formula>0.99</formula>
    </cfRule>
  </conditionalFormatting>
  <conditionalFormatting sqref="AP11:AP34">
    <cfRule type="cellIs" dxfId="462" priority="4" operator="equal">
      <formula>0</formula>
    </cfRule>
  </conditionalFormatting>
  <conditionalFormatting sqref="AP11:AP34">
    <cfRule type="cellIs" dxfId="461" priority="3" operator="greaterThan">
      <formula>1179</formula>
    </cfRule>
  </conditionalFormatting>
  <conditionalFormatting sqref="AP11:AP34">
    <cfRule type="cellIs" dxfId="460" priority="2" operator="greaterThan">
      <formula>99</formula>
    </cfRule>
  </conditionalFormatting>
  <conditionalFormatting sqref="AP11:AP34">
    <cfRule type="cellIs" dxfId="45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9" zoomScaleNormal="100" workbookViewId="0">
      <selection activeCell="B53" sqref="B53:B5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197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8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8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42688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26700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84" t="s">
        <v>51</v>
      </c>
      <c r="V9" s="18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82" t="s">
        <v>55</v>
      </c>
      <c r="AG9" s="182" t="s">
        <v>56</v>
      </c>
      <c r="AH9" s="209" t="s">
        <v>57</v>
      </c>
      <c r="AI9" s="224" t="s">
        <v>58</v>
      </c>
      <c r="AJ9" s="184" t="s">
        <v>59</v>
      </c>
      <c r="AK9" s="184" t="s">
        <v>60</v>
      </c>
      <c r="AL9" s="184" t="s">
        <v>61</v>
      </c>
      <c r="AM9" s="184" t="s">
        <v>62</v>
      </c>
      <c r="AN9" s="184" t="s">
        <v>63</v>
      </c>
      <c r="AO9" s="184" t="s">
        <v>64</v>
      </c>
      <c r="AP9" s="184" t="s">
        <v>65</v>
      </c>
      <c r="AQ9" s="226" t="s">
        <v>66</v>
      </c>
      <c r="AR9" s="18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4" t="s">
        <v>72</v>
      </c>
      <c r="C10" s="184" t="s">
        <v>73</v>
      </c>
      <c r="D10" s="184" t="s">
        <v>74</v>
      </c>
      <c r="E10" s="184" t="s">
        <v>75</v>
      </c>
      <c r="F10" s="184" t="s">
        <v>74</v>
      </c>
      <c r="G10" s="184" t="s">
        <v>75</v>
      </c>
      <c r="H10" s="235"/>
      <c r="I10" s="184" t="s">
        <v>75</v>
      </c>
      <c r="J10" s="184" t="s">
        <v>75</v>
      </c>
      <c r="K10" s="18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13'!Q34</f>
        <v>25312262</v>
      </c>
      <c r="R10" s="217"/>
      <c r="S10" s="218"/>
      <c r="T10" s="219"/>
      <c r="U10" s="184" t="s">
        <v>75</v>
      </c>
      <c r="V10" s="18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13'!AG34</f>
        <v>1139472</v>
      </c>
      <c r="AH10" s="209"/>
      <c r="AI10" s="225"/>
      <c r="AJ10" s="184" t="s">
        <v>84</v>
      </c>
      <c r="AK10" s="184" t="s">
        <v>84</v>
      </c>
      <c r="AL10" s="184" t="s">
        <v>84</v>
      </c>
      <c r="AM10" s="184" t="s">
        <v>84</v>
      </c>
      <c r="AN10" s="184" t="s">
        <v>84</v>
      </c>
      <c r="AO10" s="184" t="s">
        <v>84</v>
      </c>
      <c r="AP10" s="1">
        <f>'NOV 13'!AP34</f>
        <v>11451440</v>
      </c>
      <c r="AQ10" s="227"/>
      <c r="AR10" s="185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7</v>
      </c>
      <c r="E11" s="41">
        <f t="shared" ref="E11:E34" si="0">D11/1.42</f>
        <v>4.9295774647887329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113</v>
      </c>
      <c r="Q11" s="108">
        <v>25316919</v>
      </c>
      <c r="R11" s="46">
        <f>IF(ISBLANK(Q11),"-",Q11-Q10)</f>
        <v>4657</v>
      </c>
      <c r="S11" s="47">
        <f>R11*24/1000</f>
        <v>111.768</v>
      </c>
      <c r="T11" s="47">
        <f>R11/1000</f>
        <v>4.657</v>
      </c>
      <c r="U11" s="109">
        <v>5.9</v>
      </c>
      <c r="V11" s="109">
        <f t="shared" ref="V11:V34" si="1">U11</f>
        <v>5.9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1140469</v>
      </c>
      <c r="AH11" s="49">
        <f>IF(ISBLANK(AG11),"-",AG11-AG10)</f>
        <v>997</v>
      </c>
      <c r="AI11" s="50">
        <f>AH11/T11</f>
        <v>214.08632166630878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11452028</v>
      </c>
      <c r="AQ11" s="112">
        <f t="shared" ref="AQ11:AQ34" si="2">AP11-AP10</f>
        <v>588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124</v>
      </c>
      <c r="P12" s="108">
        <v>108</v>
      </c>
      <c r="Q12" s="108">
        <v>25321455</v>
      </c>
      <c r="R12" s="46">
        <f t="shared" ref="R12:R34" si="5">IF(ISBLANK(Q12),"-",Q12-Q11)</f>
        <v>4536</v>
      </c>
      <c r="S12" s="47">
        <f t="shared" ref="S12:S34" si="6">R12*24/1000</f>
        <v>108.864</v>
      </c>
      <c r="T12" s="47">
        <f t="shared" ref="T12:T34" si="7">R12/1000</f>
        <v>4.5359999999999996</v>
      </c>
      <c r="U12" s="109">
        <v>7.2</v>
      </c>
      <c r="V12" s="109">
        <f t="shared" si="1"/>
        <v>7.2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1141414</v>
      </c>
      <c r="AH12" s="49">
        <f>IF(ISBLANK(AG12),"-",AG12-AG11)</f>
        <v>945</v>
      </c>
      <c r="AI12" s="50">
        <f t="shared" ref="AI12:AI34" si="8">AH12/T12</f>
        <v>208.33333333333334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11452624</v>
      </c>
      <c r="AQ12" s="112">
        <f t="shared" si="2"/>
        <v>596</v>
      </c>
      <c r="AR12" s="115">
        <v>1.05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114</v>
      </c>
      <c r="P13" s="108">
        <v>105</v>
      </c>
      <c r="Q13" s="108">
        <v>25325876</v>
      </c>
      <c r="R13" s="46">
        <f t="shared" si="5"/>
        <v>4421</v>
      </c>
      <c r="S13" s="47">
        <f t="shared" si="6"/>
        <v>106.104</v>
      </c>
      <c r="T13" s="47">
        <f t="shared" si="7"/>
        <v>4.4210000000000003</v>
      </c>
      <c r="U13" s="109">
        <v>8.5</v>
      </c>
      <c r="V13" s="109">
        <f t="shared" si="1"/>
        <v>8.5</v>
      </c>
      <c r="W13" s="110" t="s">
        <v>129</v>
      </c>
      <c r="X13" s="112">
        <v>0</v>
      </c>
      <c r="Y13" s="112">
        <v>0</v>
      </c>
      <c r="Z13" s="112">
        <v>1105</v>
      </c>
      <c r="AA13" s="112">
        <v>1185</v>
      </c>
      <c r="AB13" s="112">
        <v>1105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1142340</v>
      </c>
      <c r="AH13" s="49">
        <f>IF(ISBLANK(AG13),"-",AG13-AG12)</f>
        <v>926</v>
      </c>
      <c r="AI13" s="50">
        <f t="shared" si="8"/>
        <v>209.45487446279122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11453189</v>
      </c>
      <c r="AQ13" s="112">
        <f t="shared" si="2"/>
        <v>565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114</v>
      </c>
      <c r="P14" s="108">
        <v>109</v>
      </c>
      <c r="Q14" s="108">
        <v>25330232</v>
      </c>
      <c r="R14" s="46">
        <f t="shared" si="5"/>
        <v>4356</v>
      </c>
      <c r="S14" s="47">
        <f t="shared" si="6"/>
        <v>104.544</v>
      </c>
      <c r="T14" s="47">
        <f t="shared" si="7"/>
        <v>4.3559999999999999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1115</v>
      </c>
      <c r="AA14" s="112">
        <v>1185</v>
      </c>
      <c r="AB14" s="112">
        <v>1115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1143326</v>
      </c>
      <c r="AH14" s="49">
        <f t="shared" ref="AH14:AH34" si="9">IF(ISBLANK(AG14),"-",AG14-AG13)</f>
        <v>986</v>
      </c>
      <c r="AI14" s="50">
        <f t="shared" si="8"/>
        <v>226.3544536271809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11453679</v>
      </c>
      <c r="AQ14" s="112">
        <f t="shared" si="2"/>
        <v>490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131</v>
      </c>
      <c r="P15" s="108">
        <v>123</v>
      </c>
      <c r="Q15" s="108">
        <v>25334662</v>
      </c>
      <c r="R15" s="46">
        <f t="shared" si="5"/>
        <v>4430</v>
      </c>
      <c r="S15" s="47">
        <f t="shared" si="6"/>
        <v>106.32</v>
      </c>
      <c r="T15" s="47">
        <f t="shared" si="7"/>
        <v>4.43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1167</v>
      </c>
      <c r="AA15" s="112">
        <v>1185</v>
      </c>
      <c r="AB15" s="112">
        <v>1167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1144341</v>
      </c>
      <c r="AH15" s="49">
        <f t="shared" si="9"/>
        <v>1015</v>
      </c>
      <c r="AI15" s="50">
        <f t="shared" si="8"/>
        <v>229.11963882618511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11453679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140</v>
      </c>
      <c r="P16" s="108">
        <v>131</v>
      </c>
      <c r="Q16" s="108">
        <v>25340200</v>
      </c>
      <c r="R16" s="46">
        <f t="shared" si="5"/>
        <v>5538</v>
      </c>
      <c r="S16" s="47">
        <f t="shared" si="6"/>
        <v>132.91200000000001</v>
      </c>
      <c r="T16" s="47">
        <f t="shared" si="7"/>
        <v>5.5380000000000003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1145432</v>
      </c>
      <c r="AH16" s="49">
        <f t="shared" si="9"/>
        <v>1091</v>
      </c>
      <c r="AI16" s="50">
        <f t="shared" si="8"/>
        <v>197.00252798844346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11453679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148</v>
      </c>
      <c r="Q17" s="108">
        <v>25346148</v>
      </c>
      <c r="R17" s="46">
        <f t="shared" si="5"/>
        <v>5948</v>
      </c>
      <c r="S17" s="47">
        <f t="shared" si="6"/>
        <v>142.75200000000001</v>
      </c>
      <c r="T17" s="47">
        <f t="shared" si="7"/>
        <v>5.9480000000000004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1026</v>
      </c>
      <c r="Y17" s="112">
        <v>0</v>
      </c>
      <c r="Z17" s="112">
        <v>1188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1146620</v>
      </c>
      <c r="AH17" s="49">
        <f t="shared" si="9"/>
        <v>1188</v>
      </c>
      <c r="AI17" s="50">
        <f t="shared" si="8"/>
        <v>199.73100201748485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11453679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140</v>
      </c>
      <c r="Q18" s="108">
        <v>25351776</v>
      </c>
      <c r="R18" s="46">
        <f t="shared" si="5"/>
        <v>5628</v>
      </c>
      <c r="S18" s="47">
        <f t="shared" si="6"/>
        <v>135.072</v>
      </c>
      <c r="T18" s="47">
        <f t="shared" si="7"/>
        <v>5.6280000000000001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1027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1147744</v>
      </c>
      <c r="AH18" s="49">
        <f t="shared" si="9"/>
        <v>1124</v>
      </c>
      <c r="AI18" s="50">
        <f t="shared" si="8"/>
        <v>199.71570717839373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11453679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154</v>
      </c>
      <c r="Q19" s="108">
        <v>25358614</v>
      </c>
      <c r="R19" s="46">
        <f t="shared" si="5"/>
        <v>6838</v>
      </c>
      <c r="S19" s="47">
        <f t="shared" si="6"/>
        <v>164.11199999999999</v>
      </c>
      <c r="T19" s="47">
        <f t="shared" si="7"/>
        <v>6.8380000000000001</v>
      </c>
      <c r="U19" s="109">
        <v>8.1</v>
      </c>
      <c r="V19" s="109">
        <f t="shared" si="1"/>
        <v>8.1</v>
      </c>
      <c r="W19" s="110" t="s">
        <v>148</v>
      </c>
      <c r="X19" s="112">
        <v>1037</v>
      </c>
      <c r="Y19" s="112">
        <v>0</v>
      </c>
      <c r="Z19" s="112">
        <v>1186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1149034</v>
      </c>
      <c r="AH19" s="49">
        <f t="shared" si="9"/>
        <v>1290</v>
      </c>
      <c r="AI19" s="50">
        <f t="shared" si="8"/>
        <v>188.65165252997951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11453679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136</v>
      </c>
      <c r="P20" s="108">
        <v>143</v>
      </c>
      <c r="Q20" s="108">
        <v>25364562</v>
      </c>
      <c r="R20" s="46">
        <f t="shared" si="5"/>
        <v>5948</v>
      </c>
      <c r="S20" s="47">
        <f t="shared" si="6"/>
        <v>142.75200000000001</v>
      </c>
      <c r="T20" s="47">
        <f t="shared" si="7"/>
        <v>5.9480000000000004</v>
      </c>
      <c r="U20" s="109">
        <v>7.6</v>
      </c>
      <c r="V20" s="109">
        <f t="shared" si="1"/>
        <v>7.6</v>
      </c>
      <c r="W20" s="110" t="s">
        <v>148</v>
      </c>
      <c r="X20" s="112">
        <v>1037</v>
      </c>
      <c r="Y20" s="112">
        <v>0</v>
      </c>
      <c r="Z20" s="112">
        <v>1186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1150196</v>
      </c>
      <c r="AH20" s="49">
        <f t="shared" si="9"/>
        <v>1162</v>
      </c>
      <c r="AI20" s="50">
        <f t="shared" si="8"/>
        <v>195.35978480161398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11453679</v>
      </c>
      <c r="AQ20" s="112">
        <f t="shared" si="2"/>
        <v>0</v>
      </c>
      <c r="AR20" s="53">
        <v>1.19</v>
      </c>
      <c r="AS20" s="52" t="s">
        <v>101</v>
      </c>
      <c r="AY20" s="81" t="s">
        <v>197</v>
      </c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136</v>
      </c>
      <c r="P21" s="108">
        <v>137</v>
      </c>
      <c r="Q21" s="108">
        <v>25370702</v>
      </c>
      <c r="R21" s="46">
        <f t="shared" si="5"/>
        <v>6140</v>
      </c>
      <c r="S21" s="47">
        <f t="shared" si="6"/>
        <v>147.36000000000001</v>
      </c>
      <c r="T21" s="47">
        <f t="shared" si="7"/>
        <v>6.14</v>
      </c>
      <c r="U21" s="109">
        <v>7.2</v>
      </c>
      <c r="V21" s="109">
        <f t="shared" si="1"/>
        <v>7.2</v>
      </c>
      <c r="W21" s="110" t="s">
        <v>148</v>
      </c>
      <c r="X21" s="112">
        <v>1035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1151374</v>
      </c>
      <c r="AH21" s="49">
        <f t="shared" si="9"/>
        <v>1178</v>
      </c>
      <c r="AI21" s="50">
        <f t="shared" si="8"/>
        <v>191.85667752442998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11453679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138</v>
      </c>
      <c r="Q22" s="108">
        <v>25377346</v>
      </c>
      <c r="R22" s="46">
        <f t="shared" si="5"/>
        <v>6644</v>
      </c>
      <c r="S22" s="47">
        <f t="shared" si="6"/>
        <v>159.45599999999999</v>
      </c>
      <c r="T22" s="47">
        <f t="shared" si="7"/>
        <v>6.6440000000000001</v>
      </c>
      <c r="U22" s="109">
        <v>6.6</v>
      </c>
      <c r="V22" s="109">
        <f t="shared" si="1"/>
        <v>6.6</v>
      </c>
      <c r="W22" s="110" t="s">
        <v>148</v>
      </c>
      <c r="X22" s="112">
        <v>1036</v>
      </c>
      <c r="Y22" s="112">
        <v>0</v>
      </c>
      <c r="Z22" s="112">
        <v>1187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1152580</v>
      </c>
      <c r="AH22" s="49">
        <f t="shared" si="9"/>
        <v>1206</v>
      </c>
      <c r="AI22" s="50">
        <f t="shared" si="8"/>
        <v>181.51715833835038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11453679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132</v>
      </c>
      <c r="Q23" s="108">
        <v>25384094</v>
      </c>
      <c r="R23" s="46">
        <f t="shared" si="5"/>
        <v>6748</v>
      </c>
      <c r="S23" s="47">
        <f t="shared" si="6"/>
        <v>161.952</v>
      </c>
      <c r="T23" s="47">
        <f t="shared" si="7"/>
        <v>6.7480000000000002</v>
      </c>
      <c r="U23" s="109">
        <v>6.2</v>
      </c>
      <c r="V23" s="109">
        <f t="shared" si="1"/>
        <v>6.2</v>
      </c>
      <c r="W23" s="110" t="s">
        <v>148</v>
      </c>
      <c r="X23" s="112">
        <v>1035</v>
      </c>
      <c r="Y23" s="112">
        <v>0</v>
      </c>
      <c r="Z23" s="112">
        <v>1186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1153760</v>
      </c>
      <c r="AH23" s="49">
        <f t="shared" si="9"/>
        <v>1180</v>
      </c>
      <c r="AI23" s="50">
        <f t="shared" si="8"/>
        <v>174.86662714878483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11453679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134</v>
      </c>
      <c r="Q24" s="108">
        <v>25389866</v>
      </c>
      <c r="R24" s="46">
        <f t="shared" si="5"/>
        <v>5772</v>
      </c>
      <c r="S24" s="47">
        <f t="shared" si="6"/>
        <v>138.52799999999999</v>
      </c>
      <c r="T24" s="47">
        <f t="shared" si="7"/>
        <v>5.7720000000000002</v>
      </c>
      <c r="U24" s="109">
        <v>5.8</v>
      </c>
      <c r="V24" s="109">
        <f t="shared" si="1"/>
        <v>5.8</v>
      </c>
      <c r="W24" s="110" t="s">
        <v>148</v>
      </c>
      <c r="X24" s="112">
        <v>1025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1154898</v>
      </c>
      <c r="AH24" s="49">
        <f>IF(ISBLANK(AG24),"-",AG24-AG23)</f>
        <v>1138</v>
      </c>
      <c r="AI24" s="50">
        <f t="shared" si="8"/>
        <v>197.15869715869715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11453679</v>
      </c>
      <c r="AQ24" s="112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138</v>
      </c>
      <c r="Q25" s="108">
        <v>25396086</v>
      </c>
      <c r="R25" s="46">
        <f t="shared" si="5"/>
        <v>6220</v>
      </c>
      <c r="S25" s="47">
        <f t="shared" si="6"/>
        <v>149.28</v>
      </c>
      <c r="T25" s="47">
        <f t="shared" si="7"/>
        <v>6.22</v>
      </c>
      <c r="U25" s="109">
        <v>5.4</v>
      </c>
      <c r="V25" s="109">
        <f t="shared" si="1"/>
        <v>5.4</v>
      </c>
      <c r="W25" s="110" t="s">
        <v>148</v>
      </c>
      <c r="X25" s="112">
        <v>1025</v>
      </c>
      <c r="Y25" s="112">
        <v>0</v>
      </c>
      <c r="Z25" s="112">
        <v>1186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1156142</v>
      </c>
      <c r="AH25" s="49">
        <f t="shared" si="9"/>
        <v>1244</v>
      </c>
      <c r="AI25" s="50">
        <f t="shared" si="8"/>
        <v>200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11453679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123</v>
      </c>
      <c r="Q26" s="108">
        <v>25401968</v>
      </c>
      <c r="R26" s="46">
        <f t="shared" si="5"/>
        <v>5882</v>
      </c>
      <c r="S26" s="47">
        <f t="shared" si="6"/>
        <v>141.16800000000001</v>
      </c>
      <c r="T26" s="47">
        <f t="shared" si="7"/>
        <v>5.8819999999999997</v>
      </c>
      <c r="U26" s="109">
        <v>5.2</v>
      </c>
      <c r="V26" s="109">
        <f t="shared" si="1"/>
        <v>5.2</v>
      </c>
      <c r="W26" s="110" t="s">
        <v>148</v>
      </c>
      <c r="X26" s="112">
        <v>1015</v>
      </c>
      <c r="Y26" s="112">
        <v>0</v>
      </c>
      <c r="Z26" s="112">
        <v>1188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1157324</v>
      </c>
      <c r="AH26" s="49">
        <f t="shared" si="9"/>
        <v>1182</v>
      </c>
      <c r="AI26" s="50">
        <f t="shared" si="8"/>
        <v>200.95205712342741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11453679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131</v>
      </c>
      <c r="Q27" s="108">
        <v>25407714</v>
      </c>
      <c r="R27" s="46">
        <f t="shared" si="5"/>
        <v>5746</v>
      </c>
      <c r="S27" s="47">
        <f t="shared" si="6"/>
        <v>137.904</v>
      </c>
      <c r="T27" s="47">
        <f t="shared" si="7"/>
        <v>5.7460000000000004</v>
      </c>
      <c r="U27" s="109">
        <v>4.9000000000000004</v>
      </c>
      <c r="V27" s="109">
        <f t="shared" si="1"/>
        <v>4.9000000000000004</v>
      </c>
      <c r="W27" s="110" t="s">
        <v>148</v>
      </c>
      <c r="X27" s="112">
        <v>1015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1158426</v>
      </c>
      <c r="AH27" s="49">
        <f t="shared" si="9"/>
        <v>1102</v>
      </c>
      <c r="AI27" s="50">
        <f t="shared" si="8"/>
        <v>191.78558997563522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11453679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127</v>
      </c>
      <c r="Q28" s="108">
        <v>25413530</v>
      </c>
      <c r="R28" s="46">
        <f t="shared" si="5"/>
        <v>5816</v>
      </c>
      <c r="S28" s="47">
        <f t="shared" si="6"/>
        <v>139.584</v>
      </c>
      <c r="T28" s="47">
        <f t="shared" si="7"/>
        <v>5.8159999999999998</v>
      </c>
      <c r="U28" s="109">
        <v>4.7</v>
      </c>
      <c r="V28" s="109">
        <f t="shared" si="1"/>
        <v>4.7</v>
      </c>
      <c r="W28" s="110" t="s">
        <v>148</v>
      </c>
      <c r="X28" s="112">
        <v>1004</v>
      </c>
      <c r="Y28" s="112">
        <v>0</v>
      </c>
      <c r="Z28" s="112">
        <v>1186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1159527</v>
      </c>
      <c r="AH28" s="49">
        <f t="shared" si="9"/>
        <v>1101</v>
      </c>
      <c r="AI28" s="50">
        <f t="shared" si="8"/>
        <v>189.30536451169189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11453679</v>
      </c>
      <c r="AQ28" s="112">
        <f t="shared" si="2"/>
        <v>0</v>
      </c>
      <c r="AR28" s="53">
        <v>1.18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128</v>
      </c>
      <c r="Q29" s="108">
        <v>25419597</v>
      </c>
      <c r="R29" s="46">
        <f t="shared" si="5"/>
        <v>6067</v>
      </c>
      <c r="S29" s="47">
        <f t="shared" si="6"/>
        <v>145.608</v>
      </c>
      <c r="T29" s="47">
        <f t="shared" si="7"/>
        <v>6.0670000000000002</v>
      </c>
      <c r="U29" s="109">
        <v>4.5</v>
      </c>
      <c r="V29" s="109">
        <f t="shared" si="1"/>
        <v>4.5</v>
      </c>
      <c r="W29" s="110" t="s">
        <v>148</v>
      </c>
      <c r="X29" s="112">
        <v>1014</v>
      </c>
      <c r="Y29" s="112">
        <v>0</v>
      </c>
      <c r="Z29" s="112">
        <v>1186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1160668</v>
      </c>
      <c r="AH29" s="49">
        <f t="shared" si="9"/>
        <v>1141</v>
      </c>
      <c r="AI29" s="50">
        <f t="shared" si="8"/>
        <v>188.06658974781604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11453679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127</v>
      </c>
      <c r="Q30" s="108">
        <v>25425612</v>
      </c>
      <c r="R30" s="46">
        <f t="shared" si="5"/>
        <v>6015</v>
      </c>
      <c r="S30" s="47">
        <f t="shared" si="6"/>
        <v>144.36000000000001</v>
      </c>
      <c r="T30" s="47">
        <f t="shared" si="7"/>
        <v>6.0149999999999997</v>
      </c>
      <c r="U30" s="109">
        <v>4.0999999999999996</v>
      </c>
      <c r="V30" s="109">
        <f t="shared" si="1"/>
        <v>4.0999999999999996</v>
      </c>
      <c r="W30" s="110" t="s">
        <v>148</v>
      </c>
      <c r="X30" s="112">
        <v>1014</v>
      </c>
      <c r="Y30" s="112">
        <v>0</v>
      </c>
      <c r="Z30" s="112">
        <v>1186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1161833</v>
      </c>
      <c r="AH30" s="49">
        <f t="shared" si="9"/>
        <v>1165</v>
      </c>
      <c r="AI30" s="50">
        <f t="shared" si="8"/>
        <v>193.68246051537824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11453679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121</v>
      </c>
      <c r="Q31" s="108">
        <v>25431447</v>
      </c>
      <c r="R31" s="46">
        <f t="shared" si="5"/>
        <v>5835</v>
      </c>
      <c r="S31" s="47">
        <f t="shared" si="6"/>
        <v>140.04</v>
      </c>
      <c r="T31" s="47">
        <f t="shared" si="7"/>
        <v>5.835</v>
      </c>
      <c r="U31" s="109">
        <v>3.7</v>
      </c>
      <c r="V31" s="109">
        <f t="shared" si="1"/>
        <v>3.7</v>
      </c>
      <c r="W31" s="110" t="s">
        <v>148</v>
      </c>
      <c r="X31" s="112">
        <v>1035</v>
      </c>
      <c r="Y31" s="112">
        <v>0</v>
      </c>
      <c r="Z31" s="112">
        <v>1186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1163000</v>
      </c>
      <c r="AH31" s="49">
        <f t="shared" si="9"/>
        <v>1167</v>
      </c>
      <c r="AI31" s="50">
        <f t="shared" si="8"/>
        <v>200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11453679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129</v>
      </c>
      <c r="Q32" s="108">
        <v>25437051</v>
      </c>
      <c r="R32" s="46">
        <f t="shared" si="5"/>
        <v>5604</v>
      </c>
      <c r="S32" s="47">
        <f t="shared" si="6"/>
        <v>134.49600000000001</v>
      </c>
      <c r="T32" s="47">
        <f t="shared" si="7"/>
        <v>5.6040000000000001</v>
      </c>
      <c r="U32" s="109">
        <v>3.4</v>
      </c>
      <c r="V32" s="109">
        <f t="shared" si="1"/>
        <v>3.4</v>
      </c>
      <c r="W32" s="110" t="s">
        <v>148</v>
      </c>
      <c r="X32" s="112">
        <v>1035</v>
      </c>
      <c r="Y32" s="112">
        <v>0</v>
      </c>
      <c r="Z32" s="112">
        <v>1186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1164155</v>
      </c>
      <c r="AH32" s="49">
        <f t="shared" si="9"/>
        <v>1155</v>
      </c>
      <c r="AI32" s="50">
        <f t="shared" si="8"/>
        <v>206.10278372591006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11453679</v>
      </c>
      <c r="AQ32" s="112">
        <f t="shared" si="2"/>
        <v>0</v>
      </c>
      <c r="AR32" s="53">
        <v>1.1100000000000001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119</v>
      </c>
      <c r="P33" s="108">
        <v>117</v>
      </c>
      <c r="Q33" s="108">
        <v>25442136</v>
      </c>
      <c r="R33" s="46">
        <f t="shared" si="5"/>
        <v>5085</v>
      </c>
      <c r="S33" s="47">
        <f t="shared" si="6"/>
        <v>122.04</v>
      </c>
      <c r="T33" s="47">
        <f t="shared" si="7"/>
        <v>5.085</v>
      </c>
      <c r="U33" s="109">
        <v>3.5</v>
      </c>
      <c r="V33" s="109">
        <f t="shared" si="1"/>
        <v>3.5</v>
      </c>
      <c r="W33" s="110" t="s">
        <v>129</v>
      </c>
      <c r="X33" s="112">
        <v>0</v>
      </c>
      <c r="Y33" s="112">
        <v>0</v>
      </c>
      <c r="Z33" s="112">
        <v>1186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1165196</v>
      </c>
      <c r="AH33" s="49">
        <f t="shared" si="9"/>
        <v>1041</v>
      </c>
      <c r="AI33" s="50">
        <f t="shared" si="8"/>
        <v>204.71976401179941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11453734</v>
      </c>
      <c r="AQ33" s="112">
        <f t="shared" si="2"/>
        <v>55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130</v>
      </c>
      <c r="P34" s="108">
        <v>103</v>
      </c>
      <c r="Q34" s="108">
        <v>25446956</v>
      </c>
      <c r="R34" s="46">
        <f t="shared" si="5"/>
        <v>4820</v>
      </c>
      <c r="S34" s="47">
        <f t="shared" si="6"/>
        <v>115.68</v>
      </c>
      <c r="T34" s="47">
        <f t="shared" si="7"/>
        <v>4.82</v>
      </c>
      <c r="U34" s="109">
        <v>4</v>
      </c>
      <c r="V34" s="109">
        <f t="shared" si="1"/>
        <v>4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1166172</v>
      </c>
      <c r="AH34" s="49">
        <f t="shared" si="9"/>
        <v>976</v>
      </c>
      <c r="AI34" s="50">
        <f t="shared" si="8"/>
        <v>202.48962655601659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11454322</v>
      </c>
      <c r="AQ34" s="112">
        <f t="shared" si="2"/>
        <v>588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134694</v>
      </c>
      <c r="S35" s="65">
        <f>AVERAGE(S11:S34)</f>
        <v>134.69399999999999</v>
      </c>
      <c r="T35" s="65">
        <f>SUM(T11:T34)</f>
        <v>134.69399999999999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26700</v>
      </c>
      <c r="AI35" s="68">
        <f>$AH$35/$T35</f>
        <v>198.22709252082501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2882</v>
      </c>
      <c r="AQ35" s="71">
        <f>SUM(AQ11:AQ34)</f>
        <v>2882</v>
      </c>
      <c r="AR35" s="72">
        <f>AVERAGE(AR11:AR34)</f>
        <v>1.1516666666666666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195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196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182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8" priority="13" operator="containsText" text="N/A">
      <formula>NOT(ISERROR(SEARCH("N/A",X11)))</formula>
    </cfRule>
    <cfRule type="cellIs" dxfId="457" priority="27" operator="equal">
      <formula>0</formula>
    </cfRule>
  </conditionalFormatting>
  <conditionalFormatting sqref="X11:AE34">
    <cfRule type="cellIs" dxfId="456" priority="26" operator="greaterThanOrEqual">
      <formula>1185</formula>
    </cfRule>
  </conditionalFormatting>
  <conditionalFormatting sqref="X11:AE34">
    <cfRule type="cellIs" dxfId="455" priority="25" operator="between">
      <formula>0.1</formula>
      <formula>1184</formula>
    </cfRule>
  </conditionalFormatting>
  <conditionalFormatting sqref="X8 AJ11:AN35">
    <cfRule type="cellIs" dxfId="454" priority="24" operator="equal">
      <formula>0</formula>
    </cfRule>
  </conditionalFormatting>
  <conditionalFormatting sqref="X8 AJ11:AN35">
    <cfRule type="cellIs" dxfId="453" priority="23" operator="greaterThan">
      <formula>1179</formula>
    </cfRule>
  </conditionalFormatting>
  <conditionalFormatting sqref="X8 AJ11:AN35">
    <cfRule type="cellIs" dxfId="452" priority="22" operator="greaterThan">
      <formula>99</formula>
    </cfRule>
  </conditionalFormatting>
  <conditionalFormatting sqref="X8 AJ11:AN35">
    <cfRule type="cellIs" dxfId="451" priority="21" operator="greaterThan">
      <formula>0.99</formula>
    </cfRule>
  </conditionalFormatting>
  <conditionalFormatting sqref="AB8">
    <cfRule type="cellIs" dxfId="450" priority="20" operator="equal">
      <formula>0</formula>
    </cfRule>
  </conditionalFormatting>
  <conditionalFormatting sqref="AB8">
    <cfRule type="cellIs" dxfId="449" priority="19" operator="greaterThan">
      <formula>1179</formula>
    </cfRule>
  </conditionalFormatting>
  <conditionalFormatting sqref="AB8">
    <cfRule type="cellIs" dxfId="448" priority="18" operator="greaterThan">
      <formula>99</formula>
    </cfRule>
  </conditionalFormatting>
  <conditionalFormatting sqref="AB8">
    <cfRule type="cellIs" dxfId="447" priority="17" operator="greaterThan">
      <formula>0.99</formula>
    </cfRule>
  </conditionalFormatting>
  <conditionalFormatting sqref="AI11:AI34">
    <cfRule type="cellIs" dxfId="446" priority="16" operator="greaterThan">
      <formula>$AI$8</formula>
    </cfRule>
  </conditionalFormatting>
  <conditionalFormatting sqref="AH11:AH34">
    <cfRule type="cellIs" dxfId="445" priority="14" operator="greaterThan">
      <formula>$AH$8</formula>
    </cfRule>
    <cfRule type="cellIs" dxfId="444" priority="15" operator="greaterThan">
      <formula>$AH$8</formula>
    </cfRule>
  </conditionalFormatting>
  <conditionalFormatting sqref="AN11:AO11 AO12:AO34 AN12:AN35">
    <cfRule type="cellIs" dxfId="443" priority="12" operator="equal">
      <formula>0</formula>
    </cfRule>
  </conditionalFormatting>
  <conditionalFormatting sqref="AN11:AO11 AO12:AO34 AN12:AN35">
    <cfRule type="cellIs" dxfId="442" priority="11" operator="greaterThan">
      <formula>1179</formula>
    </cfRule>
  </conditionalFormatting>
  <conditionalFormatting sqref="AN11:AO11 AO12:AO34 AN12:AN35">
    <cfRule type="cellIs" dxfId="441" priority="10" operator="greaterThan">
      <formula>99</formula>
    </cfRule>
  </conditionalFormatting>
  <conditionalFormatting sqref="AN11:AO11 AO12:AO34 AN12:AN35">
    <cfRule type="cellIs" dxfId="440" priority="9" operator="greaterThan">
      <formula>0.99</formula>
    </cfRule>
  </conditionalFormatting>
  <conditionalFormatting sqref="AQ11:AQ34">
    <cfRule type="cellIs" dxfId="439" priority="8" operator="equal">
      <formula>0</formula>
    </cfRule>
  </conditionalFormatting>
  <conditionalFormatting sqref="AQ11:AQ34">
    <cfRule type="cellIs" dxfId="438" priority="7" operator="greaterThan">
      <formula>1179</formula>
    </cfRule>
  </conditionalFormatting>
  <conditionalFormatting sqref="AQ11:AQ34">
    <cfRule type="cellIs" dxfId="437" priority="6" operator="greaterThan">
      <formula>99</formula>
    </cfRule>
  </conditionalFormatting>
  <conditionalFormatting sqref="AQ11:AQ34">
    <cfRule type="cellIs" dxfId="436" priority="5" operator="greaterThan">
      <formula>0.99</formula>
    </cfRule>
  </conditionalFormatting>
  <conditionalFormatting sqref="AP11:AP34">
    <cfRule type="cellIs" dxfId="435" priority="4" operator="equal">
      <formula>0</formula>
    </cfRule>
  </conditionalFormatting>
  <conditionalFormatting sqref="AP11:AP34">
    <cfRule type="cellIs" dxfId="434" priority="3" operator="greaterThan">
      <formula>1179</formula>
    </cfRule>
  </conditionalFormatting>
  <conditionalFormatting sqref="AP11:AP34">
    <cfRule type="cellIs" dxfId="433" priority="2" operator="greaterThan">
      <formula>99</formula>
    </cfRule>
  </conditionalFormatting>
  <conditionalFormatting sqref="AP11:AP34">
    <cfRule type="cellIs" dxfId="43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3" zoomScaleNormal="100" workbookViewId="0">
      <selection activeCell="A39" sqref="A39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0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87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87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42689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24626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1" t="s">
        <v>51</v>
      </c>
      <c r="V9" s="191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89" t="s">
        <v>55</v>
      </c>
      <c r="AG9" s="189" t="s">
        <v>56</v>
      </c>
      <c r="AH9" s="209" t="s">
        <v>57</v>
      </c>
      <c r="AI9" s="224" t="s">
        <v>58</v>
      </c>
      <c r="AJ9" s="191" t="s">
        <v>59</v>
      </c>
      <c r="AK9" s="191" t="s">
        <v>60</v>
      </c>
      <c r="AL9" s="191" t="s">
        <v>61</v>
      </c>
      <c r="AM9" s="191" t="s">
        <v>62</v>
      </c>
      <c r="AN9" s="191" t="s">
        <v>63</v>
      </c>
      <c r="AO9" s="191" t="s">
        <v>64</v>
      </c>
      <c r="AP9" s="191" t="s">
        <v>65</v>
      </c>
      <c r="AQ9" s="226" t="s">
        <v>66</v>
      </c>
      <c r="AR9" s="191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1" t="s">
        <v>72</v>
      </c>
      <c r="C10" s="191" t="s">
        <v>73</v>
      </c>
      <c r="D10" s="191" t="s">
        <v>74</v>
      </c>
      <c r="E10" s="191" t="s">
        <v>75</v>
      </c>
      <c r="F10" s="191" t="s">
        <v>74</v>
      </c>
      <c r="G10" s="191" t="s">
        <v>75</v>
      </c>
      <c r="H10" s="235"/>
      <c r="I10" s="191" t="s">
        <v>75</v>
      </c>
      <c r="J10" s="191" t="s">
        <v>75</v>
      </c>
      <c r="K10" s="191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14'!Q34</f>
        <v>25446956</v>
      </c>
      <c r="R10" s="217"/>
      <c r="S10" s="218"/>
      <c r="T10" s="219"/>
      <c r="U10" s="191" t="s">
        <v>75</v>
      </c>
      <c r="V10" s="191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14'!AG34</f>
        <v>1166172</v>
      </c>
      <c r="AH10" s="209"/>
      <c r="AI10" s="225"/>
      <c r="AJ10" s="191" t="s">
        <v>84</v>
      </c>
      <c r="AK10" s="191" t="s">
        <v>84</v>
      </c>
      <c r="AL10" s="191" t="s">
        <v>84</v>
      </c>
      <c r="AM10" s="191" t="s">
        <v>84</v>
      </c>
      <c r="AN10" s="191" t="s">
        <v>84</v>
      </c>
      <c r="AO10" s="191" t="s">
        <v>84</v>
      </c>
      <c r="AP10" s="1">
        <f>'NOV 14'!AP34</f>
        <v>11454322</v>
      </c>
      <c r="AQ10" s="227"/>
      <c r="AR10" s="188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109</v>
      </c>
      <c r="Q11" s="108">
        <v>25451124</v>
      </c>
      <c r="R11" s="46">
        <f>IF(ISBLANK(Q11),"-",Q11-Q10)</f>
        <v>4168</v>
      </c>
      <c r="S11" s="47">
        <f>R11*24/1000</f>
        <v>100.032</v>
      </c>
      <c r="T11" s="47">
        <f>R11/1000</f>
        <v>4.1680000000000001</v>
      </c>
      <c r="U11" s="109">
        <v>6.1</v>
      </c>
      <c r="V11" s="109">
        <f t="shared" ref="V11:V34" si="1">U11</f>
        <v>6.1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1167073</v>
      </c>
      <c r="AH11" s="49">
        <f>IF(ISBLANK(AG11),"-",AG11-AG10)</f>
        <v>901</v>
      </c>
      <c r="AI11" s="50">
        <f t="shared" ref="AI11:AI34" si="2">AH11/T11</f>
        <v>216.17082533589252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11454973</v>
      </c>
      <c r="AQ11" s="112">
        <f t="shared" ref="AQ11:AQ34" si="3">AP11-AP10</f>
        <v>651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4">F12/1.42</f>
        <v>58.450704225352112</v>
      </c>
      <c r="H12" s="42" t="s">
        <v>88</v>
      </c>
      <c r="I12" s="42">
        <f t="shared" ref="I12:I34" si="5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134</v>
      </c>
      <c r="P12" s="108">
        <v>112</v>
      </c>
      <c r="Q12" s="108">
        <v>25455314</v>
      </c>
      <c r="R12" s="46">
        <f t="shared" ref="R12:R34" si="6">IF(ISBLANK(Q12),"-",Q12-Q11)</f>
        <v>4190</v>
      </c>
      <c r="S12" s="47">
        <f t="shared" ref="S12:S34" si="7">R12*24/1000</f>
        <v>100.56</v>
      </c>
      <c r="T12" s="47">
        <f t="shared" ref="T12:T34" si="8">R12/1000</f>
        <v>4.1900000000000004</v>
      </c>
      <c r="U12" s="109">
        <v>7.5</v>
      </c>
      <c r="V12" s="109">
        <f t="shared" si="1"/>
        <v>7.5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1116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1167983</v>
      </c>
      <c r="AH12" s="49">
        <f>IF(ISBLANK(AG12),"-",AG12-AG11)</f>
        <v>910</v>
      </c>
      <c r="AI12" s="50">
        <f t="shared" si="2"/>
        <v>217.18377088305488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11455493</v>
      </c>
      <c r="AQ12" s="112">
        <f t="shared" si="3"/>
        <v>520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4"/>
        <v>58.450704225352112</v>
      </c>
      <c r="H13" s="42" t="s">
        <v>88</v>
      </c>
      <c r="I13" s="42">
        <f t="shared" si="5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130</v>
      </c>
      <c r="P13" s="108">
        <v>104</v>
      </c>
      <c r="Q13" s="108">
        <v>25459574</v>
      </c>
      <c r="R13" s="46">
        <f t="shared" si="6"/>
        <v>4260</v>
      </c>
      <c r="S13" s="47">
        <f t="shared" si="7"/>
        <v>102.24</v>
      </c>
      <c r="T13" s="47">
        <f t="shared" si="8"/>
        <v>4.26</v>
      </c>
      <c r="U13" s="109">
        <v>8.6999999999999993</v>
      </c>
      <c r="V13" s="109">
        <f t="shared" si="1"/>
        <v>8.6999999999999993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1168933</v>
      </c>
      <c r="AH13" s="49">
        <f>IF(ISBLANK(AG13),"-",AG13-AG12)</f>
        <v>950</v>
      </c>
      <c r="AI13" s="50">
        <f t="shared" si="2"/>
        <v>223.00469483568077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11456079</v>
      </c>
      <c r="AQ13" s="112">
        <f t="shared" si="3"/>
        <v>586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4"/>
        <v>58.450704225352112</v>
      </c>
      <c r="H14" s="42" t="s">
        <v>88</v>
      </c>
      <c r="I14" s="42">
        <f t="shared" si="5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129</v>
      </c>
      <c r="P14" s="108">
        <v>111</v>
      </c>
      <c r="Q14" s="108">
        <v>25463891</v>
      </c>
      <c r="R14" s="46">
        <f t="shared" si="6"/>
        <v>4317</v>
      </c>
      <c r="S14" s="47">
        <f t="shared" si="7"/>
        <v>103.608</v>
      </c>
      <c r="T14" s="47">
        <f t="shared" si="8"/>
        <v>4.3170000000000002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1045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1169895</v>
      </c>
      <c r="AH14" s="49">
        <f t="shared" ref="AH14:AH34" si="9">IF(ISBLANK(AG14),"-",AG14-AG13)</f>
        <v>962</v>
      </c>
      <c r="AI14" s="50">
        <f t="shared" si="2"/>
        <v>222.83993514014361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11456577</v>
      </c>
      <c r="AQ14" s="112">
        <f t="shared" si="3"/>
        <v>498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8</v>
      </c>
      <c r="E15" s="41">
        <f t="shared" si="0"/>
        <v>5.6338028169014089</v>
      </c>
      <c r="F15" s="151">
        <v>83</v>
      </c>
      <c r="G15" s="41">
        <f t="shared" si="4"/>
        <v>58.450704225352112</v>
      </c>
      <c r="H15" s="42" t="s">
        <v>88</v>
      </c>
      <c r="I15" s="42">
        <f t="shared" si="5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119</v>
      </c>
      <c r="Q15" s="108">
        <v>25468297</v>
      </c>
      <c r="R15" s="46">
        <f t="shared" si="6"/>
        <v>4406</v>
      </c>
      <c r="S15" s="47">
        <f t="shared" si="7"/>
        <v>105.744</v>
      </c>
      <c r="T15" s="47">
        <f t="shared" si="8"/>
        <v>4.4059999999999997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1146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1170927</v>
      </c>
      <c r="AH15" s="49">
        <f t="shared" si="9"/>
        <v>1032</v>
      </c>
      <c r="AI15" s="50">
        <f t="shared" si="2"/>
        <v>234.22605537902862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11456577</v>
      </c>
      <c r="AQ15" s="112">
        <f t="shared" si="3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4"/>
        <v>58.450704225352112</v>
      </c>
      <c r="H16" s="42" t="s">
        <v>88</v>
      </c>
      <c r="I16" s="42">
        <f t="shared" si="5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135</v>
      </c>
      <c r="P16" s="108">
        <v>126</v>
      </c>
      <c r="Q16" s="108">
        <v>25474518</v>
      </c>
      <c r="R16" s="46">
        <f t="shared" si="6"/>
        <v>6221</v>
      </c>
      <c r="S16" s="47">
        <f t="shared" si="7"/>
        <v>149.304</v>
      </c>
      <c r="T16" s="47">
        <f t="shared" si="8"/>
        <v>6.2210000000000001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1156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1172092</v>
      </c>
      <c r="AH16" s="49">
        <f t="shared" si="9"/>
        <v>1165</v>
      </c>
      <c r="AI16" s="50">
        <f t="shared" si="2"/>
        <v>187.26892782510851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11456577</v>
      </c>
      <c r="AQ16" s="112">
        <f t="shared" si="3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4"/>
        <v>58.450704225352112</v>
      </c>
      <c r="H17" s="42" t="s">
        <v>88</v>
      </c>
      <c r="I17" s="42">
        <f t="shared" si="5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130</v>
      </c>
      <c r="P17" s="108">
        <v>143</v>
      </c>
      <c r="Q17" s="108">
        <v>25479998</v>
      </c>
      <c r="R17" s="46">
        <f t="shared" si="6"/>
        <v>5480</v>
      </c>
      <c r="S17" s="47">
        <f t="shared" si="7"/>
        <v>131.52000000000001</v>
      </c>
      <c r="T17" s="47">
        <f t="shared" si="8"/>
        <v>5.48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0</v>
      </c>
      <c r="Y17" s="112">
        <v>1057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1173208</v>
      </c>
      <c r="AH17" s="49">
        <f t="shared" si="9"/>
        <v>1116</v>
      </c>
      <c r="AI17" s="50">
        <f t="shared" si="2"/>
        <v>203.64963503649633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11456577</v>
      </c>
      <c r="AQ17" s="112">
        <f t="shared" si="3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4"/>
        <v>58.450704225352112</v>
      </c>
      <c r="H18" s="42" t="s">
        <v>88</v>
      </c>
      <c r="I18" s="42">
        <f t="shared" si="5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130</v>
      </c>
      <c r="P18" s="108">
        <v>138</v>
      </c>
      <c r="Q18" s="108">
        <v>25486386</v>
      </c>
      <c r="R18" s="46">
        <f t="shared" si="6"/>
        <v>6388</v>
      </c>
      <c r="S18" s="47">
        <f t="shared" si="7"/>
        <v>153.31200000000001</v>
      </c>
      <c r="T18" s="47">
        <f t="shared" si="8"/>
        <v>6.3879999999999999</v>
      </c>
      <c r="U18" s="109">
        <v>8.5</v>
      </c>
      <c r="V18" s="109">
        <f t="shared" si="1"/>
        <v>8.5</v>
      </c>
      <c r="W18" s="110" t="s">
        <v>148</v>
      </c>
      <c r="X18" s="112">
        <v>0</v>
      </c>
      <c r="Y18" s="112">
        <v>1057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1174416</v>
      </c>
      <c r="AH18" s="49">
        <f t="shared" si="9"/>
        <v>1208</v>
      </c>
      <c r="AI18" s="50">
        <f t="shared" si="2"/>
        <v>189.10457107075769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11456577</v>
      </c>
      <c r="AQ18" s="112">
        <f t="shared" si="3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4"/>
        <v>58.450704225352112</v>
      </c>
      <c r="H19" s="42" t="s">
        <v>88</v>
      </c>
      <c r="I19" s="42">
        <f t="shared" si="5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131</v>
      </c>
      <c r="P19" s="108">
        <v>140</v>
      </c>
      <c r="Q19" s="108">
        <v>25492546</v>
      </c>
      <c r="R19" s="46">
        <f t="shared" si="6"/>
        <v>6160</v>
      </c>
      <c r="S19" s="47">
        <f t="shared" si="7"/>
        <v>147.84</v>
      </c>
      <c r="T19" s="47">
        <f t="shared" si="8"/>
        <v>6.16</v>
      </c>
      <c r="U19" s="109">
        <v>7.9</v>
      </c>
      <c r="V19" s="109">
        <f t="shared" si="1"/>
        <v>7.9</v>
      </c>
      <c r="W19" s="110" t="s">
        <v>148</v>
      </c>
      <c r="X19" s="112">
        <v>0</v>
      </c>
      <c r="Y19" s="112">
        <v>1057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1175674</v>
      </c>
      <c r="AH19" s="49">
        <f t="shared" si="9"/>
        <v>1258</v>
      </c>
      <c r="AI19" s="50">
        <f t="shared" si="2"/>
        <v>204.22077922077921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11456577</v>
      </c>
      <c r="AQ19" s="112">
        <f t="shared" si="3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8</v>
      </c>
      <c r="E20" s="41">
        <f t="shared" si="0"/>
        <v>5.6338028169014089</v>
      </c>
      <c r="F20" s="151">
        <v>83</v>
      </c>
      <c r="G20" s="41">
        <f t="shared" si="4"/>
        <v>58.450704225352112</v>
      </c>
      <c r="H20" s="42" t="s">
        <v>88</v>
      </c>
      <c r="I20" s="42">
        <f t="shared" si="5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141</v>
      </c>
      <c r="Q20" s="108">
        <v>25498778</v>
      </c>
      <c r="R20" s="46">
        <f t="shared" si="6"/>
        <v>6232</v>
      </c>
      <c r="S20" s="47">
        <f t="shared" si="7"/>
        <v>149.56800000000001</v>
      </c>
      <c r="T20" s="47">
        <f t="shared" si="8"/>
        <v>6.2320000000000002</v>
      </c>
      <c r="U20" s="109">
        <v>7.3</v>
      </c>
      <c r="V20" s="109">
        <f t="shared" si="1"/>
        <v>7.3</v>
      </c>
      <c r="W20" s="110" t="s">
        <v>148</v>
      </c>
      <c r="X20" s="112">
        <v>0</v>
      </c>
      <c r="Y20" s="112">
        <v>1056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1176892</v>
      </c>
      <c r="AH20" s="49">
        <f t="shared" si="9"/>
        <v>1218</v>
      </c>
      <c r="AI20" s="50">
        <f t="shared" si="2"/>
        <v>195.44287548138638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11456577</v>
      </c>
      <c r="AQ20" s="112">
        <f t="shared" si="3"/>
        <v>0</v>
      </c>
      <c r="AR20" s="53">
        <v>1.34</v>
      </c>
      <c r="AS20" s="52" t="s">
        <v>101</v>
      </c>
      <c r="AY20" s="81" t="s">
        <v>197</v>
      </c>
    </row>
    <row r="21" spans="1:51" x14ac:dyDescent="0.25">
      <c r="B21" s="40">
        <v>2.4166666666666701</v>
      </c>
      <c r="C21" s="40">
        <v>0.45833333333333298</v>
      </c>
      <c r="D21" s="107">
        <v>8</v>
      </c>
      <c r="E21" s="41">
        <f t="shared" si="0"/>
        <v>5.6338028169014089</v>
      </c>
      <c r="F21" s="151">
        <v>83</v>
      </c>
      <c r="G21" s="41">
        <f t="shared" si="4"/>
        <v>58.450704225352112</v>
      </c>
      <c r="H21" s="42" t="s">
        <v>88</v>
      </c>
      <c r="I21" s="42">
        <f t="shared" si="5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138</v>
      </c>
      <c r="Q21" s="108">
        <v>25504498</v>
      </c>
      <c r="R21" s="46">
        <f t="shared" si="6"/>
        <v>5720</v>
      </c>
      <c r="S21" s="47">
        <f t="shared" si="7"/>
        <v>137.28</v>
      </c>
      <c r="T21" s="47">
        <f t="shared" si="8"/>
        <v>5.72</v>
      </c>
      <c r="U21" s="109">
        <v>6.9</v>
      </c>
      <c r="V21" s="109">
        <f t="shared" si="1"/>
        <v>6.9</v>
      </c>
      <c r="W21" s="110" t="s">
        <v>148</v>
      </c>
      <c r="X21" s="112">
        <v>0</v>
      </c>
      <c r="Y21" s="112">
        <v>1046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1178032</v>
      </c>
      <c r="AH21" s="49">
        <f t="shared" si="9"/>
        <v>1140</v>
      </c>
      <c r="AI21" s="50">
        <f t="shared" si="2"/>
        <v>199.30069930069931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11456577</v>
      </c>
      <c r="AQ21" s="112">
        <f t="shared" si="3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4"/>
        <v>58.450704225352112</v>
      </c>
      <c r="H22" s="42" t="s">
        <v>88</v>
      </c>
      <c r="I22" s="42">
        <f t="shared" si="5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126</v>
      </c>
      <c r="P22" s="108">
        <v>132</v>
      </c>
      <c r="Q22" s="108">
        <v>25510322</v>
      </c>
      <c r="R22" s="46">
        <f t="shared" si="6"/>
        <v>5824</v>
      </c>
      <c r="S22" s="47">
        <f t="shared" si="7"/>
        <v>139.77600000000001</v>
      </c>
      <c r="T22" s="47">
        <f t="shared" si="8"/>
        <v>5.8239999999999998</v>
      </c>
      <c r="U22" s="109">
        <v>6.5</v>
      </c>
      <c r="V22" s="109">
        <f t="shared" si="1"/>
        <v>6.5</v>
      </c>
      <c r="W22" s="110" t="s">
        <v>148</v>
      </c>
      <c r="X22" s="112">
        <v>0</v>
      </c>
      <c r="Y22" s="112">
        <v>1047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1179196</v>
      </c>
      <c r="AH22" s="49">
        <f t="shared" si="9"/>
        <v>1164</v>
      </c>
      <c r="AI22" s="50">
        <f t="shared" si="2"/>
        <v>199.86263736263737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11456577</v>
      </c>
      <c r="AQ22" s="112">
        <f t="shared" si="3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4"/>
        <v>57.04225352112676</v>
      </c>
      <c r="H23" s="42" t="s">
        <v>88</v>
      </c>
      <c r="I23" s="42">
        <f t="shared" si="5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131</v>
      </c>
      <c r="Q23" s="108">
        <v>25516053</v>
      </c>
      <c r="R23" s="46">
        <f t="shared" si="6"/>
        <v>5731</v>
      </c>
      <c r="S23" s="47">
        <f t="shared" si="7"/>
        <v>137.54400000000001</v>
      </c>
      <c r="T23" s="47">
        <f t="shared" si="8"/>
        <v>5.7309999999999999</v>
      </c>
      <c r="U23" s="109">
        <v>6</v>
      </c>
      <c r="V23" s="109">
        <f t="shared" si="1"/>
        <v>6</v>
      </c>
      <c r="W23" s="110" t="s">
        <v>148</v>
      </c>
      <c r="X23" s="112">
        <v>0</v>
      </c>
      <c r="Y23" s="112">
        <v>1025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1180382</v>
      </c>
      <c r="AH23" s="49">
        <f t="shared" si="9"/>
        <v>1186</v>
      </c>
      <c r="AI23" s="50">
        <f t="shared" si="2"/>
        <v>206.94468679113592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11456577</v>
      </c>
      <c r="AQ23" s="112">
        <f t="shared" si="3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4"/>
        <v>57.04225352112676</v>
      </c>
      <c r="H24" s="42" t="s">
        <v>88</v>
      </c>
      <c r="I24" s="42">
        <f t="shared" si="5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130</v>
      </c>
      <c r="P24" s="108">
        <v>123</v>
      </c>
      <c r="Q24" s="108">
        <v>25521766</v>
      </c>
      <c r="R24" s="46">
        <f t="shared" si="6"/>
        <v>5713</v>
      </c>
      <c r="S24" s="47">
        <f t="shared" si="7"/>
        <v>137.11199999999999</v>
      </c>
      <c r="T24" s="47">
        <f t="shared" si="8"/>
        <v>5.7130000000000001</v>
      </c>
      <c r="U24" s="109">
        <v>5.8</v>
      </c>
      <c r="V24" s="109">
        <f t="shared" si="1"/>
        <v>5.8</v>
      </c>
      <c r="W24" s="110" t="s">
        <v>148</v>
      </c>
      <c r="X24" s="112">
        <v>0</v>
      </c>
      <c r="Y24" s="112">
        <v>1004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1181554</v>
      </c>
      <c r="AH24" s="49">
        <f>IF(ISBLANK(AG24),"-",AG24-AG23)</f>
        <v>1172</v>
      </c>
      <c r="AI24" s="50">
        <f t="shared" si="2"/>
        <v>205.14615788552425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11456577</v>
      </c>
      <c r="AQ24" s="112">
        <f t="shared" si="3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7</v>
      </c>
      <c r="E25" s="41">
        <f t="shared" si="0"/>
        <v>4.9295774647887329</v>
      </c>
      <c r="F25" s="152">
        <v>81</v>
      </c>
      <c r="G25" s="41">
        <f t="shared" si="4"/>
        <v>57.04225352112676</v>
      </c>
      <c r="H25" s="42" t="s">
        <v>88</v>
      </c>
      <c r="I25" s="42">
        <f t="shared" si="5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128</v>
      </c>
      <c r="Q25" s="108">
        <v>25527842</v>
      </c>
      <c r="R25" s="46">
        <f t="shared" si="6"/>
        <v>6076</v>
      </c>
      <c r="S25" s="47">
        <f t="shared" si="7"/>
        <v>145.82400000000001</v>
      </c>
      <c r="T25" s="47">
        <f t="shared" si="8"/>
        <v>6.0759999999999996</v>
      </c>
      <c r="U25" s="109">
        <v>5.7</v>
      </c>
      <c r="V25" s="109">
        <f t="shared" si="1"/>
        <v>5.7</v>
      </c>
      <c r="W25" s="110" t="s">
        <v>148</v>
      </c>
      <c r="X25" s="112">
        <v>0</v>
      </c>
      <c r="Y25" s="112">
        <v>995</v>
      </c>
      <c r="Z25" s="112">
        <v>1166</v>
      </c>
      <c r="AA25" s="112">
        <v>1185</v>
      </c>
      <c r="AB25" s="112">
        <v>1166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1182824</v>
      </c>
      <c r="AH25" s="49">
        <f t="shared" si="9"/>
        <v>1270</v>
      </c>
      <c r="AI25" s="50">
        <f t="shared" si="2"/>
        <v>209.01909150757078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11456577</v>
      </c>
      <c r="AQ25" s="112">
        <f t="shared" si="3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8</v>
      </c>
      <c r="E26" s="41">
        <f t="shared" si="0"/>
        <v>5.6338028169014089</v>
      </c>
      <c r="F26" s="152">
        <v>81</v>
      </c>
      <c r="G26" s="41">
        <f t="shared" si="4"/>
        <v>57.04225352112676</v>
      </c>
      <c r="H26" s="42" t="s">
        <v>88</v>
      </c>
      <c r="I26" s="42">
        <f t="shared" si="5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133</v>
      </c>
      <c r="Q26" s="108">
        <v>25532554</v>
      </c>
      <c r="R26" s="46">
        <f t="shared" si="6"/>
        <v>4712</v>
      </c>
      <c r="S26" s="47">
        <f t="shared" si="7"/>
        <v>113.08799999999999</v>
      </c>
      <c r="T26" s="47">
        <f t="shared" si="8"/>
        <v>4.7119999999999997</v>
      </c>
      <c r="U26" s="109">
        <v>5.6</v>
      </c>
      <c r="V26" s="109">
        <f t="shared" si="1"/>
        <v>5.6</v>
      </c>
      <c r="W26" s="110" t="s">
        <v>148</v>
      </c>
      <c r="X26" s="112">
        <v>0</v>
      </c>
      <c r="Y26" s="112">
        <v>994</v>
      </c>
      <c r="Z26" s="112">
        <v>1187</v>
      </c>
      <c r="AA26" s="112">
        <v>1185</v>
      </c>
      <c r="AB26" s="112">
        <v>1166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1183796</v>
      </c>
      <c r="AH26" s="49">
        <f t="shared" si="9"/>
        <v>972</v>
      </c>
      <c r="AI26" s="50">
        <f t="shared" si="2"/>
        <v>206.28183361629883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11456577</v>
      </c>
      <c r="AQ26" s="112">
        <f t="shared" si="3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4"/>
        <v>57.04225352112676</v>
      </c>
      <c r="H27" s="42" t="s">
        <v>88</v>
      </c>
      <c r="I27" s="42">
        <f t="shared" si="5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130</v>
      </c>
      <c r="P27" s="108">
        <v>130</v>
      </c>
      <c r="Q27" s="108">
        <v>25538268</v>
      </c>
      <c r="R27" s="46">
        <f t="shared" si="6"/>
        <v>5714</v>
      </c>
      <c r="S27" s="47">
        <f t="shared" si="7"/>
        <v>137.136</v>
      </c>
      <c r="T27" s="47">
        <f t="shared" si="8"/>
        <v>5.7140000000000004</v>
      </c>
      <c r="U27" s="109">
        <v>5.5</v>
      </c>
      <c r="V27" s="109">
        <f t="shared" si="1"/>
        <v>5.5</v>
      </c>
      <c r="W27" s="110" t="s">
        <v>148</v>
      </c>
      <c r="X27" s="112">
        <v>0</v>
      </c>
      <c r="Y27" s="112">
        <v>1005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1184948</v>
      </c>
      <c r="AH27" s="49">
        <f t="shared" si="9"/>
        <v>1152</v>
      </c>
      <c r="AI27" s="50">
        <f t="shared" si="2"/>
        <v>201.61008050402518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11456577</v>
      </c>
      <c r="AQ27" s="112">
        <f t="shared" si="3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4"/>
        <v>54.929577464788736</v>
      </c>
      <c r="H28" s="42" t="s">
        <v>88</v>
      </c>
      <c r="I28" s="42">
        <f t="shared" si="5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129</v>
      </c>
      <c r="P28" s="108">
        <v>126</v>
      </c>
      <c r="Q28" s="108">
        <v>25544116</v>
      </c>
      <c r="R28" s="46">
        <f t="shared" si="6"/>
        <v>5848</v>
      </c>
      <c r="S28" s="47">
        <f t="shared" si="7"/>
        <v>140.352</v>
      </c>
      <c r="T28" s="47">
        <f t="shared" si="8"/>
        <v>5.8479999999999999</v>
      </c>
      <c r="U28" s="109">
        <v>5.4</v>
      </c>
      <c r="V28" s="109">
        <f t="shared" si="1"/>
        <v>5.4</v>
      </c>
      <c r="W28" s="110" t="s">
        <v>148</v>
      </c>
      <c r="X28" s="112">
        <v>0</v>
      </c>
      <c r="Y28" s="112">
        <v>986</v>
      </c>
      <c r="Z28" s="112">
        <v>1177</v>
      </c>
      <c r="AA28" s="112">
        <v>1185</v>
      </c>
      <c r="AB28" s="112">
        <v>1177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1186128</v>
      </c>
      <c r="AH28" s="49">
        <f t="shared" si="9"/>
        <v>1180</v>
      </c>
      <c r="AI28" s="50">
        <f t="shared" si="2"/>
        <v>201.77838577291382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11456577</v>
      </c>
      <c r="AQ28" s="112">
        <f t="shared" si="3"/>
        <v>0</v>
      </c>
      <c r="AR28" s="53">
        <v>1.34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4"/>
        <v>54.929577464788736</v>
      </c>
      <c r="H29" s="42" t="s">
        <v>88</v>
      </c>
      <c r="I29" s="42">
        <f t="shared" si="5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128</v>
      </c>
      <c r="P29" s="108">
        <v>134</v>
      </c>
      <c r="Q29" s="108">
        <v>25549560</v>
      </c>
      <c r="R29" s="46">
        <f t="shared" si="6"/>
        <v>5444</v>
      </c>
      <c r="S29" s="47">
        <f t="shared" si="7"/>
        <v>130.65600000000001</v>
      </c>
      <c r="T29" s="47">
        <f t="shared" si="8"/>
        <v>5.444</v>
      </c>
      <c r="U29" s="109">
        <v>5.3</v>
      </c>
      <c r="V29" s="109">
        <f t="shared" si="1"/>
        <v>5.3</v>
      </c>
      <c r="W29" s="110" t="s">
        <v>148</v>
      </c>
      <c r="X29" s="112">
        <v>0</v>
      </c>
      <c r="Y29" s="112">
        <v>986</v>
      </c>
      <c r="Z29" s="112">
        <v>1177</v>
      </c>
      <c r="AA29" s="112">
        <v>1185</v>
      </c>
      <c r="AB29" s="112">
        <v>1177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1187233</v>
      </c>
      <c r="AH29" s="49">
        <f t="shared" si="9"/>
        <v>1105</v>
      </c>
      <c r="AI29" s="50">
        <f t="shared" si="2"/>
        <v>202.97575312270391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11456577</v>
      </c>
      <c r="AQ29" s="112">
        <f t="shared" si="3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4"/>
        <v>53.521126760563384</v>
      </c>
      <c r="H30" s="42" t="s">
        <v>88</v>
      </c>
      <c r="I30" s="42">
        <f t="shared" si="5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110</v>
      </c>
      <c r="P30" s="108">
        <v>116</v>
      </c>
      <c r="Q30" s="108">
        <v>25552960</v>
      </c>
      <c r="R30" s="46">
        <f t="shared" si="6"/>
        <v>3400</v>
      </c>
      <c r="S30" s="47">
        <f t="shared" si="7"/>
        <v>81.599999999999994</v>
      </c>
      <c r="T30" s="47">
        <f t="shared" si="8"/>
        <v>3.4</v>
      </c>
      <c r="U30" s="109">
        <v>5</v>
      </c>
      <c r="V30" s="109">
        <f t="shared" si="1"/>
        <v>5</v>
      </c>
      <c r="W30" s="110" t="s">
        <v>208</v>
      </c>
      <c r="X30" s="112">
        <v>0</v>
      </c>
      <c r="Y30" s="112">
        <v>1045</v>
      </c>
      <c r="Z30" s="112">
        <v>1187</v>
      </c>
      <c r="AA30" s="112">
        <v>0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1187663</v>
      </c>
      <c r="AH30" s="49">
        <f t="shared" si="9"/>
        <v>430</v>
      </c>
      <c r="AI30" s="50">
        <f t="shared" si="2"/>
        <v>126.47058823529412</v>
      </c>
      <c r="AJ30" s="96">
        <v>0</v>
      </c>
      <c r="AK30" s="96">
        <v>1</v>
      </c>
      <c r="AL30" s="96">
        <v>1</v>
      </c>
      <c r="AM30" s="96">
        <v>0</v>
      </c>
      <c r="AN30" s="96">
        <v>1</v>
      </c>
      <c r="AO30" s="96">
        <v>0</v>
      </c>
      <c r="AP30" s="112">
        <v>11456577</v>
      </c>
      <c r="AQ30" s="112">
        <f t="shared" si="3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76</v>
      </c>
      <c r="G31" s="41">
        <f t="shared" si="4"/>
        <v>53.521126760563384</v>
      </c>
      <c r="H31" s="42" t="s">
        <v>88</v>
      </c>
      <c r="I31" s="42">
        <f t="shared" si="5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08">
        <v>111</v>
      </c>
      <c r="P31" s="108">
        <v>125</v>
      </c>
      <c r="Q31" s="108">
        <v>25556560</v>
      </c>
      <c r="R31" s="46">
        <f t="shared" si="6"/>
        <v>3600</v>
      </c>
      <c r="S31" s="47">
        <f t="shared" si="7"/>
        <v>86.4</v>
      </c>
      <c r="T31" s="47">
        <f t="shared" si="8"/>
        <v>3.6</v>
      </c>
      <c r="U31" s="109">
        <v>4.8</v>
      </c>
      <c r="V31" s="109">
        <f t="shared" si="1"/>
        <v>4.8</v>
      </c>
      <c r="W31" s="110" t="s">
        <v>208</v>
      </c>
      <c r="X31" s="112">
        <v>0</v>
      </c>
      <c r="Y31" s="112">
        <v>1045</v>
      </c>
      <c r="Z31" s="112">
        <v>1187</v>
      </c>
      <c r="AA31" s="112">
        <v>0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1188133</v>
      </c>
      <c r="AH31" s="49">
        <f t="shared" si="9"/>
        <v>470</v>
      </c>
      <c r="AI31" s="50">
        <f t="shared" si="2"/>
        <v>130.55555555555554</v>
      </c>
      <c r="AJ31" s="96">
        <v>0</v>
      </c>
      <c r="AK31" s="96">
        <v>1</v>
      </c>
      <c r="AL31" s="96">
        <v>1</v>
      </c>
      <c r="AM31" s="96">
        <v>0</v>
      </c>
      <c r="AN31" s="96">
        <v>1</v>
      </c>
      <c r="AO31" s="96">
        <v>0</v>
      </c>
      <c r="AP31" s="112">
        <v>11456577</v>
      </c>
      <c r="AQ31" s="112">
        <f t="shared" si="3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8</v>
      </c>
      <c r="E32" s="41">
        <f t="shared" si="0"/>
        <v>5.6338028169014089</v>
      </c>
      <c r="F32" s="151">
        <v>74</v>
      </c>
      <c r="G32" s="41">
        <f t="shared" si="4"/>
        <v>52.112676056338032</v>
      </c>
      <c r="H32" s="42" t="s">
        <v>88</v>
      </c>
      <c r="I32" s="42">
        <f t="shared" si="5"/>
        <v>48.591549295774648</v>
      </c>
      <c r="J32" s="43">
        <f t="shared" si="13"/>
        <v>50</v>
      </c>
      <c r="K32" s="42">
        <f t="shared" si="12"/>
        <v>54.225352112676056</v>
      </c>
      <c r="L32" s="44">
        <v>14</v>
      </c>
      <c r="M32" s="45" t="s">
        <v>118</v>
      </c>
      <c r="N32" s="45">
        <v>12.6</v>
      </c>
      <c r="O32" s="108">
        <v>106</v>
      </c>
      <c r="P32" s="108">
        <v>119</v>
      </c>
      <c r="Q32" s="108">
        <v>25561141</v>
      </c>
      <c r="R32" s="46">
        <f t="shared" si="6"/>
        <v>4581</v>
      </c>
      <c r="S32" s="47">
        <f t="shared" si="7"/>
        <v>109.944</v>
      </c>
      <c r="T32" s="47">
        <f t="shared" si="8"/>
        <v>4.5810000000000004</v>
      </c>
      <c r="U32" s="109">
        <v>4.5</v>
      </c>
      <c r="V32" s="109">
        <f t="shared" si="1"/>
        <v>4.5</v>
      </c>
      <c r="W32" s="110" t="s">
        <v>208</v>
      </c>
      <c r="X32" s="112">
        <v>0</v>
      </c>
      <c r="Y32" s="112">
        <v>1045</v>
      </c>
      <c r="Z32" s="112">
        <v>1187</v>
      </c>
      <c r="AA32" s="112">
        <v>0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1189081</v>
      </c>
      <c r="AH32" s="49">
        <f t="shared" si="9"/>
        <v>948</v>
      </c>
      <c r="AI32" s="50">
        <f t="shared" si="2"/>
        <v>206.94171578258022</v>
      </c>
      <c r="AJ32" s="96">
        <v>0</v>
      </c>
      <c r="AK32" s="96">
        <v>1</v>
      </c>
      <c r="AL32" s="96">
        <v>1</v>
      </c>
      <c r="AM32" s="96">
        <v>0</v>
      </c>
      <c r="AN32" s="96">
        <v>1</v>
      </c>
      <c r="AO32" s="96">
        <v>0</v>
      </c>
      <c r="AP32" s="112">
        <v>11456577</v>
      </c>
      <c r="AQ32" s="112">
        <f t="shared" si="3"/>
        <v>0</v>
      </c>
      <c r="AR32" s="53">
        <v>1.22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77</v>
      </c>
      <c r="G33" s="41">
        <f t="shared" si="4"/>
        <v>54.225352112676056</v>
      </c>
      <c r="H33" s="42" t="s">
        <v>88</v>
      </c>
      <c r="I33" s="42">
        <f>J33-(2/1.42)</f>
        <v>49.295774647887328</v>
      </c>
      <c r="J33" s="43">
        <f>(F33-5)/1.42</f>
        <v>50.70422535211268</v>
      </c>
      <c r="K33" s="42">
        <f t="shared" si="12"/>
        <v>54.929577464788736</v>
      </c>
      <c r="L33" s="44">
        <v>14</v>
      </c>
      <c r="M33" s="45" t="s">
        <v>118</v>
      </c>
      <c r="N33" s="45">
        <v>11.9</v>
      </c>
      <c r="O33" s="108">
        <v>112</v>
      </c>
      <c r="P33" s="108">
        <v>115</v>
      </c>
      <c r="Q33" s="108">
        <v>25565667</v>
      </c>
      <c r="R33" s="46">
        <f t="shared" si="6"/>
        <v>4526</v>
      </c>
      <c r="S33" s="47">
        <f t="shared" si="7"/>
        <v>108.624</v>
      </c>
      <c r="T33" s="47">
        <f t="shared" si="8"/>
        <v>4.5259999999999998</v>
      </c>
      <c r="U33" s="109">
        <v>4.4000000000000004</v>
      </c>
      <c r="V33" s="109">
        <f t="shared" si="1"/>
        <v>4.4000000000000004</v>
      </c>
      <c r="W33" s="110" t="s">
        <v>208</v>
      </c>
      <c r="X33" s="112">
        <v>0</v>
      </c>
      <c r="Y33" s="112">
        <v>1045</v>
      </c>
      <c r="Z33" s="112">
        <v>1187</v>
      </c>
      <c r="AA33" s="112">
        <v>0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1189920</v>
      </c>
      <c r="AH33" s="49">
        <f t="shared" si="9"/>
        <v>839</v>
      </c>
      <c r="AI33" s="50">
        <f t="shared" si="2"/>
        <v>185.37339814405658</v>
      </c>
      <c r="AJ33" s="96">
        <v>0</v>
      </c>
      <c r="AK33" s="96">
        <v>1</v>
      </c>
      <c r="AL33" s="96">
        <v>1</v>
      </c>
      <c r="AM33" s="96">
        <v>0</v>
      </c>
      <c r="AN33" s="96">
        <v>1</v>
      </c>
      <c r="AO33" s="96">
        <v>0.3</v>
      </c>
      <c r="AP33" s="112">
        <v>11456777</v>
      </c>
      <c r="AQ33" s="112">
        <f t="shared" si="3"/>
        <v>200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8</v>
      </c>
      <c r="E34" s="41">
        <f t="shared" si="0"/>
        <v>5.6338028169014089</v>
      </c>
      <c r="F34" s="151">
        <v>78</v>
      </c>
      <c r="G34" s="41">
        <f t="shared" si="4"/>
        <v>54.929577464788736</v>
      </c>
      <c r="H34" s="42" t="s">
        <v>88</v>
      </c>
      <c r="I34" s="42">
        <f t="shared" si="5"/>
        <v>50</v>
      </c>
      <c r="J34" s="43">
        <f>(F34-5)/1.42</f>
        <v>51.408450704225352</v>
      </c>
      <c r="K34" s="42">
        <f t="shared" si="12"/>
        <v>55.633802816901408</v>
      </c>
      <c r="L34" s="44">
        <v>14</v>
      </c>
      <c r="M34" s="45" t="s">
        <v>118</v>
      </c>
      <c r="N34" s="61">
        <v>11.5</v>
      </c>
      <c r="O34" s="108">
        <v>113</v>
      </c>
      <c r="P34" s="108">
        <v>115</v>
      </c>
      <c r="Q34" s="108">
        <v>25570410</v>
      </c>
      <c r="R34" s="46">
        <f t="shared" si="6"/>
        <v>4743</v>
      </c>
      <c r="S34" s="47">
        <f t="shared" si="7"/>
        <v>113.83199999999999</v>
      </c>
      <c r="T34" s="47">
        <f t="shared" si="8"/>
        <v>4.7430000000000003</v>
      </c>
      <c r="U34" s="109">
        <v>4.5</v>
      </c>
      <c r="V34" s="109">
        <f t="shared" si="1"/>
        <v>4.5</v>
      </c>
      <c r="W34" s="110" t="s">
        <v>208</v>
      </c>
      <c r="X34" s="112">
        <v>0</v>
      </c>
      <c r="Y34" s="112">
        <v>1025</v>
      </c>
      <c r="Z34" s="112">
        <v>1188</v>
      </c>
      <c r="AA34" s="112">
        <v>0</v>
      </c>
      <c r="AB34" s="112">
        <v>1187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1190798</v>
      </c>
      <c r="AH34" s="49">
        <f t="shared" si="9"/>
        <v>878</v>
      </c>
      <c r="AI34" s="50">
        <f t="shared" si="2"/>
        <v>185.11490617752477</v>
      </c>
      <c r="AJ34" s="96">
        <v>0</v>
      </c>
      <c r="AK34" s="96">
        <v>1</v>
      </c>
      <c r="AL34" s="96">
        <v>1</v>
      </c>
      <c r="AM34" s="96">
        <v>0</v>
      </c>
      <c r="AN34" s="96">
        <v>10</v>
      </c>
      <c r="AO34" s="96">
        <v>0.3</v>
      </c>
      <c r="AP34" s="112">
        <v>11457106</v>
      </c>
      <c r="AQ34" s="112">
        <f t="shared" si="3"/>
        <v>329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123454</v>
      </c>
      <c r="S35" s="65">
        <f>AVERAGE(S11:S34)</f>
        <v>123.45399999999999</v>
      </c>
      <c r="T35" s="65">
        <f>SUM(T11:T34)</f>
        <v>123.45399999999998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24626</v>
      </c>
      <c r="AI35" s="68">
        <f>$AH$35/$T35</f>
        <v>199.47510813744395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2784</v>
      </c>
      <c r="AQ35" s="71">
        <f>SUM(AQ11:AQ34)</f>
        <v>2784</v>
      </c>
      <c r="AR35" s="72">
        <f>AVERAGE(AR11:AR34)</f>
        <v>1.2133333333333332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198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199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97" t="s">
        <v>200</v>
      </c>
      <c r="C52" s="198"/>
      <c r="D52" s="199"/>
      <c r="E52" s="198"/>
      <c r="F52" s="20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97" t="s">
        <v>201</v>
      </c>
      <c r="C53" s="198"/>
      <c r="D53" s="199"/>
      <c r="E53" s="198"/>
      <c r="F53" s="20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97" t="s">
        <v>203</v>
      </c>
      <c r="C54" s="198"/>
      <c r="D54" s="199"/>
      <c r="E54" s="198"/>
      <c r="F54" s="20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97" t="s">
        <v>204</v>
      </c>
      <c r="C55" s="198"/>
      <c r="D55" s="199"/>
      <c r="E55" s="198"/>
      <c r="F55" s="20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97" t="s">
        <v>205</v>
      </c>
      <c r="C56" s="198"/>
      <c r="D56" s="199"/>
      <c r="E56" s="198"/>
      <c r="F56" s="200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97" t="s">
        <v>206</v>
      </c>
      <c r="C57" s="198"/>
      <c r="D57" s="199"/>
      <c r="E57" s="198"/>
      <c r="F57" s="200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97" t="s">
        <v>202</v>
      </c>
      <c r="C58" s="198"/>
      <c r="D58" s="199"/>
      <c r="E58" s="198"/>
      <c r="F58" s="200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97" t="s">
        <v>207</v>
      </c>
      <c r="C59" s="201"/>
      <c r="D59" s="202"/>
      <c r="E59" s="200"/>
      <c r="F59" s="200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55" t="s">
        <v>182</v>
      </c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" name="Range2_2_12_1_3_1_2_1_1_1_1_2_1_1_1_1_1_1_1_1_1_1_1"/>
    <protectedRange sqref="E64:E65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1 F62:G63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31" priority="13" operator="containsText" text="N/A">
      <formula>NOT(ISERROR(SEARCH("N/A",X11)))</formula>
    </cfRule>
    <cfRule type="cellIs" dxfId="430" priority="27" operator="equal">
      <formula>0</formula>
    </cfRule>
  </conditionalFormatting>
  <conditionalFormatting sqref="X11:AE34">
    <cfRule type="cellIs" dxfId="429" priority="26" operator="greaterThanOrEqual">
      <formula>1185</formula>
    </cfRule>
  </conditionalFormatting>
  <conditionalFormatting sqref="X11:AE34">
    <cfRule type="cellIs" dxfId="428" priority="25" operator="between">
      <formula>0.1</formula>
      <formula>1184</formula>
    </cfRule>
  </conditionalFormatting>
  <conditionalFormatting sqref="X8 AJ11:AN35">
    <cfRule type="cellIs" dxfId="427" priority="24" operator="equal">
      <formula>0</formula>
    </cfRule>
  </conditionalFormatting>
  <conditionalFormatting sqref="X8 AJ11:AN35">
    <cfRule type="cellIs" dxfId="426" priority="23" operator="greaterThan">
      <formula>1179</formula>
    </cfRule>
  </conditionalFormatting>
  <conditionalFormatting sqref="X8 AJ11:AN35">
    <cfRule type="cellIs" dxfId="425" priority="22" operator="greaterThan">
      <formula>99</formula>
    </cfRule>
  </conditionalFormatting>
  <conditionalFormatting sqref="X8 AJ11:AN35">
    <cfRule type="cellIs" dxfId="424" priority="21" operator="greaterThan">
      <formula>0.99</formula>
    </cfRule>
  </conditionalFormatting>
  <conditionalFormatting sqref="AB8">
    <cfRule type="cellIs" dxfId="423" priority="20" operator="equal">
      <formula>0</formula>
    </cfRule>
  </conditionalFormatting>
  <conditionalFormatting sqref="AB8">
    <cfRule type="cellIs" dxfId="422" priority="19" operator="greaterThan">
      <formula>1179</formula>
    </cfRule>
  </conditionalFormatting>
  <conditionalFormatting sqref="AB8">
    <cfRule type="cellIs" dxfId="421" priority="18" operator="greaterThan">
      <formula>99</formula>
    </cfRule>
  </conditionalFormatting>
  <conditionalFormatting sqref="AB8">
    <cfRule type="cellIs" dxfId="420" priority="17" operator="greaterThan">
      <formula>0.99</formula>
    </cfRule>
  </conditionalFormatting>
  <conditionalFormatting sqref="AI11:AI34">
    <cfRule type="cellIs" dxfId="419" priority="16" operator="greaterThan">
      <formula>$AI$8</formula>
    </cfRule>
  </conditionalFormatting>
  <conditionalFormatting sqref="AH11:AH34">
    <cfRule type="cellIs" dxfId="418" priority="14" operator="greaterThan">
      <formula>$AH$8</formula>
    </cfRule>
    <cfRule type="cellIs" dxfId="417" priority="15" operator="greaterThan">
      <formula>$AH$8</formula>
    </cfRule>
  </conditionalFormatting>
  <conditionalFormatting sqref="AN11:AO11 AO12:AO34 AN12:AN35">
    <cfRule type="cellIs" dxfId="416" priority="12" operator="equal">
      <formula>0</formula>
    </cfRule>
  </conditionalFormatting>
  <conditionalFormatting sqref="AN11:AO11 AO12:AO34 AN12:AN35">
    <cfRule type="cellIs" dxfId="415" priority="11" operator="greaterThan">
      <formula>1179</formula>
    </cfRule>
  </conditionalFormatting>
  <conditionalFormatting sqref="AN11:AO11 AO12:AO34 AN12:AN35">
    <cfRule type="cellIs" dxfId="414" priority="10" operator="greaterThan">
      <formula>99</formula>
    </cfRule>
  </conditionalFormatting>
  <conditionalFormatting sqref="AN11:AO11 AO12:AO34 AN12:AN35">
    <cfRule type="cellIs" dxfId="413" priority="9" operator="greaterThan">
      <formula>0.99</formula>
    </cfRule>
  </conditionalFormatting>
  <conditionalFormatting sqref="AQ11:AQ34">
    <cfRule type="cellIs" dxfId="412" priority="8" operator="equal">
      <formula>0</formula>
    </cfRule>
  </conditionalFormatting>
  <conditionalFormatting sqref="AQ11:AQ34">
    <cfRule type="cellIs" dxfId="411" priority="7" operator="greaterThan">
      <formula>1179</formula>
    </cfRule>
  </conditionalFormatting>
  <conditionalFormatting sqref="AQ11:AQ34">
    <cfRule type="cellIs" dxfId="410" priority="6" operator="greaterThan">
      <formula>99</formula>
    </cfRule>
  </conditionalFormatting>
  <conditionalFormatting sqref="AQ11:AQ34">
    <cfRule type="cellIs" dxfId="409" priority="5" operator="greaterThan">
      <formula>0.99</formula>
    </cfRule>
  </conditionalFormatting>
  <conditionalFormatting sqref="AP11:AP34">
    <cfRule type="cellIs" dxfId="408" priority="4" operator="equal">
      <formula>0</formula>
    </cfRule>
  </conditionalFormatting>
  <conditionalFormatting sqref="AP11:AP34">
    <cfRule type="cellIs" dxfId="407" priority="3" operator="greaterThan">
      <formula>1179</formula>
    </cfRule>
  </conditionalFormatting>
  <conditionalFormatting sqref="AP11:AP34">
    <cfRule type="cellIs" dxfId="406" priority="2" operator="greaterThan">
      <formula>99</formula>
    </cfRule>
  </conditionalFormatting>
  <conditionalFormatting sqref="AP11:AP34">
    <cfRule type="cellIs" dxfId="40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D4" zoomScaleNormal="100" workbookViewId="0">
      <selection activeCell="AP33" sqref="AP3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169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42690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22372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15'!Q34</f>
        <v>25570410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15'!AG34</f>
        <v>1190798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15'!AP34</f>
        <v>11457106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79</v>
      </c>
      <c r="G11" s="41">
        <f>F11/1.42</f>
        <v>55.633802816901408</v>
      </c>
      <c r="H11" s="42" t="s">
        <v>88</v>
      </c>
      <c r="I11" s="42">
        <f>J11-(2/1.42)</f>
        <v>50.70422535211268</v>
      </c>
      <c r="J11" s="43">
        <f>(F11-5)/1.42</f>
        <v>52.112676056338032</v>
      </c>
      <c r="K11" s="42">
        <f>J11+(6/1.42)</f>
        <v>56.338028169014088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108</v>
      </c>
      <c r="Q11" s="108">
        <v>25574923</v>
      </c>
      <c r="R11" s="46">
        <f>IF(ISBLANK(Q11),"-",Q11-Q10)</f>
        <v>4513</v>
      </c>
      <c r="S11" s="47">
        <f>R11*24/1000</f>
        <v>108.312</v>
      </c>
      <c r="T11" s="47">
        <f>R11/1000</f>
        <v>4.5129999999999999</v>
      </c>
      <c r="U11" s="109">
        <v>5.2</v>
      </c>
      <c r="V11" s="109">
        <f t="shared" ref="V11:V34" si="1">U11</f>
        <v>5.2</v>
      </c>
      <c r="W11" s="110" t="s">
        <v>208</v>
      </c>
      <c r="X11" s="112">
        <v>0</v>
      </c>
      <c r="Y11" s="112">
        <v>1045</v>
      </c>
      <c r="Z11" s="112">
        <v>1187</v>
      </c>
      <c r="AA11" s="112">
        <v>0</v>
      </c>
      <c r="AB11" s="112">
        <v>1187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1191652</v>
      </c>
      <c r="AH11" s="49">
        <f>IF(ISBLANK(AG11),"-",AG11-AG10)</f>
        <v>854</v>
      </c>
      <c r="AI11" s="50">
        <f>AH11/T11</f>
        <v>189.23111012630179</v>
      </c>
      <c r="AJ11" s="96">
        <v>0</v>
      </c>
      <c r="AK11" s="96">
        <v>1</v>
      </c>
      <c r="AL11" s="96">
        <v>1</v>
      </c>
      <c r="AM11" s="96">
        <v>0</v>
      </c>
      <c r="AN11" s="96">
        <v>1</v>
      </c>
      <c r="AO11" s="96">
        <v>0.75</v>
      </c>
      <c r="AP11" s="112">
        <v>11457927</v>
      </c>
      <c r="AQ11" s="112">
        <f t="shared" ref="AQ11:AQ34" si="2">AP11-AP10</f>
        <v>821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79</v>
      </c>
      <c r="G12" s="41">
        <f t="shared" ref="G12:G34" si="3">F12/1.42</f>
        <v>55.633802816901408</v>
      </c>
      <c r="H12" s="42" t="s">
        <v>88</v>
      </c>
      <c r="I12" s="42">
        <f t="shared" ref="I12:I34" si="4">J12-(2/1.42)</f>
        <v>50.70422535211268</v>
      </c>
      <c r="J12" s="43">
        <f>(F12-5)/1.42</f>
        <v>52.112676056338032</v>
      </c>
      <c r="K12" s="42">
        <f>J12+(6/1.42)</f>
        <v>56.338028169014088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104</v>
      </c>
      <c r="Q12" s="108">
        <v>25579494</v>
      </c>
      <c r="R12" s="46">
        <f t="shared" ref="R12:R34" si="5">IF(ISBLANK(Q12),"-",Q12-Q11)</f>
        <v>4571</v>
      </c>
      <c r="S12" s="47">
        <f t="shared" ref="S12:S34" si="6">R12*24/1000</f>
        <v>109.70399999999999</v>
      </c>
      <c r="T12" s="47">
        <f t="shared" ref="T12:T34" si="7">R12/1000</f>
        <v>4.5709999999999997</v>
      </c>
      <c r="U12" s="109">
        <v>6</v>
      </c>
      <c r="V12" s="109">
        <f t="shared" si="1"/>
        <v>6</v>
      </c>
      <c r="W12" s="110" t="s">
        <v>209</v>
      </c>
      <c r="X12" s="112">
        <v>0</v>
      </c>
      <c r="Y12" s="112">
        <v>0</v>
      </c>
      <c r="Z12" s="112">
        <v>1187</v>
      </c>
      <c r="AA12" s="112">
        <v>0</v>
      </c>
      <c r="AB12" s="112">
        <v>1187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1192471</v>
      </c>
      <c r="AH12" s="49">
        <f>IF(ISBLANK(AG12),"-",AG12-AG11)</f>
        <v>819</v>
      </c>
      <c r="AI12" s="50">
        <f t="shared" ref="AI12:AI34" si="8">AH12/T12</f>
        <v>179.17304747320063</v>
      </c>
      <c r="AJ12" s="96">
        <v>0</v>
      </c>
      <c r="AK12" s="96">
        <v>0</v>
      </c>
      <c r="AL12" s="96">
        <v>1</v>
      </c>
      <c r="AM12" s="96">
        <v>0</v>
      </c>
      <c r="AN12" s="96">
        <v>1</v>
      </c>
      <c r="AO12" s="96">
        <v>0.75</v>
      </c>
      <c r="AP12" s="112">
        <v>11458765</v>
      </c>
      <c r="AQ12" s="112">
        <f t="shared" si="2"/>
        <v>838</v>
      </c>
      <c r="AR12" s="115">
        <v>1.01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9</v>
      </c>
      <c r="E13" s="41">
        <f t="shared" si="0"/>
        <v>6.3380281690140849</v>
      </c>
      <c r="F13" s="151">
        <v>79</v>
      </c>
      <c r="G13" s="41">
        <f t="shared" si="3"/>
        <v>55.633802816901408</v>
      </c>
      <c r="H13" s="42" t="s">
        <v>88</v>
      </c>
      <c r="I13" s="42">
        <f t="shared" si="4"/>
        <v>50.70422535211268</v>
      </c>
      <c r="J13" s="43">
        <f>(F13-5)/1.42</f>
        <v>52.112676056338032</v>
      </c>
      <c r="K13" s="42">
        <f>J13+(6/1.42)</f>
        <v>56.338028169014088</v>
      </c>
      <c r="L13" s="44">
        <v>14</v>
      </c>
      <c r="M13" s="45" t="s">
        <v>89</v>
      </c>
      <c r="N13" s="45">
        <v>11.2</v>
      </c>
      <c r="O13" s="108">
        <v>139</v>
      </c>
      <c r="P13" s="108">
        <v>101</v>
      </c>
      <c r="Q13" s="108">
        <v>25583763</v>
      </c>
      <c r="R13" s="46">
        <f t="shared" si="5"/>
        <v>4269</v>
      </c>
      <c r="S13" s="47">
        <f t="shared" si="6"/>
        <v>102.456</v>
      </c>
      <c r="T13" s="47">
        <f t="shared" si="7"/>
        <v>4.2690000000000001</v>
      </c>
      <c r="U13" s="109">
        <v>7.3</v>
      </c>
      <c r="V13" s="109">
        <f t="shared" si="1"/>
        <v>7.3</v>
      </c>
      <c r="W13" s="110" t="s">
        <v>209</v>
      </c>
      <c r="X13" s="112">
        <v>0</v>
      </c>
      <c r="Y13" s="112">
        <v>0</v>
      </c>
      <c r="Z13" s="112">
        <v>1187</v>
      </c>
      <c r="AA13" s="112">
        <v>0</v>
      </c>
      <c r="AB13" s="112">
        <v>1187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1193249</v>
      </c>
      <c r="AH13" s="49">
        <f>IF(ISBLANK(AG13),"-",AG13-AG12)</f>
        <v>778</v>
      </c>
      <c r="AI13" s="50">
        <f t="shared" si="8"/>
        <v>182.24408526587021</v>
      </c>
      <c r="AJ13" s="96">
        <v>0</v>
      </c>
      <c r="AK13" s="96">
        <v>0</v>
      </c>
      <c r="AL13" s="96">
        <v>1</v>
      </c>
      <c r="AM13" s="96">
        <v>0</v>
      </c>
      <c r="AN13" s="96">
        <v>1</v>
      </c>
      <c r="AO13" s="96">
        <v>0.75</v>
      </c>
      <c r="AP13" s="112">
        <v>11459683</v>
      </c>
      <c r="AQ13" s="112">
        <f t="shared" si="2"/>
        <v>918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9</v>
      </c>
      <c r="E14" s="41">
        <f t="shared" si="0"/>
        <v>6.3380281690140849</v>
      </c>
      <c r="F14" s="151">
        <v>79</v>
      </c>
      <c r="G14" s="41">
        <f t="shared" si="3"/>
        <v>55.633802816901408</v>
      </c>
      <c r="H14" s="42" t="s">
        <v>88</v>
      </c>
      <c r="I14" s="42">
        <f t="shared" si="4"/>
        <v>50.70422535211268</v>
      </c>
      <c r="J14" s="43">
        <f>(F14-5)/1.42</f>
        <v>52.112676056338032</v>
      </c>
      <c r="K14" s="42">
        <f>J14+(6/1.42)</f>
        <v>56.338028169014088</v>
      </c>
      <c r="L14" s="44">
        <v>14</v>
      </c>
      <c r="M14" s="45" t="s">
        <v>89</v>
      </c>
      <c r="N14" s="45">
        <v>12.8</v>
      </c>
      <c r="O14" s="108">
        <v>126</v>
      </c>
      <c r="P14" s="108">
        <v>107</v>
      </c>
      <c r="Q14" s="108">
        <v>25588218</v>
      </c>
      <c r="R14" s="46">
        <f t="shared" si="5"/>
        <v>4455</v>
      </c>
      <c r="S14" s="47">
        <f t="shared" si="6"/>
        <v>106.92</v>
      </c>
      <c r="T14" s="47">
        <f t="shared" si="7"/>
        <v>4.4550000000000001</v>
      </c>
      <c r="U14" s="109">
        <v>8.3000000000000007</v>
      </c>
      <c r="V14" s="109">
        <f t="shared" si="1"/>
        <v>8.3000000000000007</v>
      </c>
      <c r="W14" s="110" t="s">
        <v>209</v>
      </c>
      <c r="X14" s="112">
        <v>0</v>
      </c>
      <c r="Y14" s="112">
        <v>0</v>
      </c>
      <c r="Z14" s="112">
        <v>1187</v>
      </c>
      <c r="AA14" s="112">
        <v>0</v>
      </c>
      <c r="AB14" s="112">
        <v>1187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1194046</v>
      </c>
      <c r="AH14" s="49">
        <f t="shared" ref="AH14:AH34" si="9">IF(ISBLANK(AG14),"-",AG14-AG13)</f>
        <v>797</v>
      </c>
      <c r="AI14" s="50">
        <f t="shared" si="8"/>
        <v>178.90011223344555</v>
      </c>
      <c r="AJ14" s="96">
        <v>0</v>
      </c>
      <c r="AK14" s="96">
        <v>0</v>
      </c>
      <c r="AL14" s="96">
        <v>1</v>
      </c>
      <c r="AM14" s="96">
        <v>0</v>
      </c>
      <c r="AN14" s="96">
        <v>1</v>
      </c>
      <c r="AO14" s="96">
        <v>0.75</v>
      </c>
      <c r="AP14" s="112">
        <v>11460518</v>
      </c>
      <c r="AQ14" s="112">
        <f t="shared" si="2"/>
        <v>835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72</v>
      </c>
      <c r="G15" s="41">
        <f t="shared" si="3"/>
        <v>50.70422535211268</v>
      </c>
      <c r="H15" s="42" t="s">
        <v>88</v>
      </c>
      <c r="I15" s="42">
        <f t="shared" si="4"/>
        <v>45.774647887323944</v>
      </c>
      <c r="J15" s="43">
        <f>(F15-5)/1.42</f>
        <v>47.183098591549296</v>
      </c>
      <c r="K15" s="42">
        <f>J15+(6/1.42)</f>
        <v>51.408450704225352</v>
      </c>
      <c r="L15" s="44">
        <v>18</v>
      </c>
      <c r="M15" s="45" t="s">
        <v>89</v>
      </c>
      <c r="N15" s="45">
        <v>13.1</v>
      </c>
      <c r="O15" s="108">
        <v>114</v>
      </c>
      <c r="P15" s="108">
        <v>108</v>
      </c>
      <c r="Q15" s="108">
        <v>25592295</v>
      </c>
      <c r="R15" s="46">
        <f t="shared" si="5"/>
        <v>4077</v>
      </c>
      <c r="S15" s="47">
        <f t="shared" si="6"/>
        <v>97.847999999999999</v>
      </c>
      <c r="T15" s="47">
        <f t="shared" si="7"/>
        <v>4.077</v>
      </c>
      <c r="U15" s="109">
        <v>9.5</v>
      </c>
      <c r="V15" s="109">
        <f t="shared" si="1"/>
        <v>9.5</v>
      </c>
      <c r="W15" s="110" t="s">
        <v>209</v>
      </c>
      <c r="X15" s="112">
        <v>0</v>
      </c>
      <c r="Y15" s="112">
        <v>0</v>
      </c>
      <c r="Z15" s="112">
        <v>1187</v>
      </c>
      <c r="AA15" s="112">
        <v>0</v>
      </c>
      <c r="AB15" s="112">
        <v>1187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1194879</v>
      </c>
      <c r="AH15" s="49">
        <f t="shared" si="9"/>
        <v>833</v>
      </c>
      <c r="AI15" s="50">
        <f t="shared" si="8"/>
        <v>204.3168996811381</v>
      </c>
      <c r="AJ15" s="96">
        <v>0</v>
      </c>
      <c r="AK15" s="96">
        <v>0</v>
      </c>
      <c r="AL15" s="96">
        <v>1</v>
      </c>
      <c r="AM15" s="96">
        <v>0</v>
      </c>
      <c r="AN15" s="96">
        <v>1</v>
      </c>
      <c r="AO15" s="96">
        <v>0.75</v>
      </c>
      <c r="AP15" s="112">
        <v>11461049</v>
      </c>
      <c r="AQ15" s="112">
        <f t="shared" si="2"/>
        <v>531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8</v>
      </c>
      <c r="E16" s="41">
        <f t="shared" si="0"/>
        <v>5.6338028169014089</v>
      </c>
      <c r="F16" s="151">
        <v>77</v>
      </c>
      <c r="G16" s="41">
        <f t="shared" si="3"/>
        <v>54.225352112676056</v>
      </c>
      <c r="H16" s="42" t="s">
        <v>88</v>
      </c>
      <c r="I16" s="42">
        <f t="shared" si="4"/>
        <v>52.816901408450704</v>
      </c>
      <c r="J16" s="43">
        <f t="shared" ref="J16:J25" si="10">F16/1.42</f>
        <v>54.225352112676056</v>
      </c>
      <c r="K16" s="42">
        <f>J16+1.42</f>
        <v>55.645352112676058</v>
      </c>
      <c r="L16" s="44">
        <v>19</v>
      </c>
      <c r="M16" s="45" t="s">
        <v>100</v>
      </c>
      <c r="N16" s="45">
        <v>13.1</v>
      </c>
      <c r="O16" s="108">
        <v>110</v>
      </c>
      <c r="P16" s="108">
        <v>130</v>
      </c>
      <c r="Q16" s="108">
        <v>25597657</v>
      </c>
      <c r="R16" s="46">
        <f t="shared" si="5"/>
        <v>5362</v>
      </c>
      <c r="S16" s="47">
        <f t="shared" si="6"/>
        <v>128.68799999999999</v>
      </c>
      <c r="T16" s="47">
        <f t="shared" si="7"/>
        <v>5.3620000000000001</v>
      </c>
      <c r="U16" s="109">
        <v>8.5</v>
      </c>
      <c r="V16" s="109">
        <f t="shared" si="1"/>
        <v>8.5</v>
      </c>
      <c r="W16" s="110" t="s">
        <v>217</v>
      </c>
      <c r="X16" s="112">
        <v>0</v>
      </c>
      <c r="Y16" s="112">
        <v>1119</v>
      </c>
      <c r="Z16" s="112">
        <v>1187</v>
      </c>
      <c r="AA16" s="112">
        <v>0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1195819</v>
      </c>
      <c r="AH16" s="49">
        <f t="shared" si="9"/>
        <v>940</v>
      </c>
      <c r="AI16" s="50">
        <f t="shared" si="8"/>
        <v>175.30772099962701</v>
      </c>
      <c r="AJ16" s="96">
        <v>0</v>
      </c>
      <c r="AK16" s="96">
        <v>0</v>
      </c>
      <c r="AL16" s="96">
        <v>1</v>
      </c>
      <c r="AM16" s="96">
        <v>0</v>
      </c>
      <c r="AN16" s="96">
        <v>1</v>
      </c>
      <c r="AO16" s="96">
        <v>0</v>
      </c>
      <c r="AP16" s="112">
        <v>11461049</v>
      </c>
      <c r="AQ16" s="112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76</v>
      </c>
      <c r="G17" s="41">
        <f t="shared" si="3"/>
        <v>53.521126760563384</v>
      </c>
      <c r="H17" s="42" t="s">
        <v>88</v>
      </c>
      <c r="I17" s="42">
        <f t="shared" si="4"/>
        <v>52.112676056338032</v>
      </c>
      <c r="J17" s="43">
        <f t="shared" si="10"/>
        <v>53.521126760563384</v>
      </c>
      <c r="K17" s="42">
        <f t="shared" ref="K17:K22" si="11">J17+1.42</f>
        <v>54.941126760563385</v>
      </c>
      <c r="L17" s="44">
        <v>19</v>
      </c>
      <c r="M17" s="45" t="s">
        <v>100</v>
      </c>
      <c r="N17" s="45">
        <v>16.7</v>
      </c>
      <c r="O17" s="108">
        <v>100</v>
      </c>
      <c r="P17" s="108">
        <v>130</v>
      </c>
      <c r="Q17" s="108">
        <v>25603199</v>
      </c>
      <c r="R17" s="46">
        <f t="shared" si="5"/>
        <v>5542</v>
      </c>
      <c r="S17" s="47">
        <f t="shared" si="6"/>
        <v>133.00800000000001</v>
      </c>
      <c r="T17" s="47">
        <f t="shared" si="7"/>
        <v>5.5419999999999998</v>
      </c>
      <c r="U17" s="109">
        <v>8.1999999999999993</v>
      </c>
      <c r="V17" s="109">
        <f t="shared" si="1"/>
        <v>8.1999999999999993</v>
      </c>
      <c r="W17" s="110" t="s">
        <v>217</v>
      </c>
      <c r="X17" s="112">
        <v>1188</v>
      </c>
      <c r="Y17" s="112">
        <v>1119</v>
      </c>
      <c r="Z17" s="112">
        <v>1188</v>
      </c>
      <c r="AA17" s="112">
        <v>0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1196844</v>
      </c>
      <c r="AH17" s="49">
        <f t="shared" si="9"/>
        <v>1025</v>
      </c>
      <c r="AI17" s="50">
        <f t="shared" si="8"/>
        <v>184.9512811259473</v>
      </c>
      <c r="AJ17" s="96">
        <v>1</v>
      </c>
      <c r="AK17" s="96">
        <v>1</v>
      </c>
      <c r="AL17" s="96">
        <v>1</v>
      </c>
      <c r="AM17" s="96">
        <v>0</v>
      </c>
      <c r="AN17" s="96">
        <v>1</v>
      </c>
      <c r="AO17" s="96">
        <v>0</v>
      </c>
      <c r="AP17" s="112">
        <v>11461049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9</v>
      </c>
      <c r="E18" s="41">
        <f t="shared" si="0"/>
        <v>6.3380281690140849</v>
      </c>
      <c r="F18" s="151">
        <v>80</v>
      </c>
      <c r="G18" s="41">
        <f t="shared" si="3"/>
        <v>56.338028169014088</v>
      </c>
      <c r="H18" s="42" t="s">
        <v>88</v>
      </c>
      <c r="I18" s="42">
        <f t="shared" si="4"/>
        <v>54.929577464788736</v>
      </c>
      <c r="J18" s="43">
        <f t="shared" si="10"/>
        <v>56.338028169014088</v>
      </c>
      <c r="K18" s="42">
        <f t="shared" si="11"/>
        <v>57.758028169014089</v>
      </c>
      <c r="L18" s="44">
        <v>19</v>
      </c>
      <c r="M18" s="45" t="s">
        <v>100</v>
      </c>
      <c r="N18" s="45">
        <v>17.3</v>
      </c>
      <c r="O18" s="108">
        <v>100</v>
      </c>
      <c r="P18" s="108">
        <v>132</v>
      </c>
      <c r="Q18" s="108">
        <v>25608984</v>
      </c>
      <c r="R18" s="46">
        <f t="shared" si="5"/>
        <v>5785</v>
      </c>
      <c r="S18" s="47">
        <f t="shared" si="6"/>
        <v>138.84</v>
      </c>
      <c r="T18" s="47">
        <f t="shared" si="7"/>
        <v>5.7850000000000001</v>
      </c>
      <c r="U18" s="109">
        <v>7.5</v>
      </c>
      <c r="V18" s="109">
        <f t="shared" si="1"/>
        <v>7.5</v>
      </c>
      <c r="W18" s="110" t="s">
        <v>217</v>
      </c>
      <c r="X18" s="112">
        <v>1189</v>
      </c>
      <c r="Y18" s="112">
        <v>1119</v>
      </c>
      <c r="Z18" s="112">
        <v>1189</v>
      </c>
      <c r="AA18" s="112">
        <v>0</v>
      </c>
      <c r="AB18" s="112">
        <v>1189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1197954</v>
      </c>
      <c r="AH18" s="49">
        <f t="shared" si="9"/>
        <v>1110</v>
      </c>
      <c r="AI18" s="50">
        <f t="shared" si="8"/>
        <v>191.87554019014692</v>
      </c>
      <c r="AJ18" s="96">
        <v>1</v>
      </c>
      <c r="AK18" s="96">
        <v>1</v>
      </c>
      <c r="AL18" s="96">
        <v>1</v>
      </c>
      <c r="AM18" s="96">
        <v>0</v>
      </c>
      <c r="AN18" s="96">
        <v>1</v>
      </c>
      <c r="AO18" s="96">
        <v>0</v>
      </c>
      <c r="AP18" s="112">
        <v>11461049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79</v>
      </c>
      <c r="G19" s="41">
        <f t="shared" si="3"/>
        <v>55.633802816901408</v>
      </c>
      <c r="H19" s="42" t="s">
        <v>88</v>
      </c>
      <c r="I19" s="42">
        <f t="shared" si="4"/>
        <v>54.225352112676056</v>
      </c>
      <c r="J19" s="43">
        <f t="shared" si="10"/>
        <v>55.633802816901408</v>
      </c>
      <c r="K19" s="42">
        <f t="shared" si="11"/>
        <v>57.05380281690141</v>
      </c>
      <c r="L19" s="44">
        <v>19</v>
      </c>
      <c r="M19" s="45" t="s">
        <v>100</v>
      </c>
      <c r="N19" s="45">
        <v>18.399999999999999</v>
      </c>
      <c r="O19" s="108">
        <v>103</v>
      </c>
      <c r="P19" s="108">
        <v>142</v>
      </c>
      <c r="Q19" s="108">
        <v>25614842</v>
      </c>
      <c r="R19" s="46">
        <f t="shared" si="5"/>
        <v>5858</v>
      </c>
      <c r="S19" s="47">
        <f t="shared" si="6"/>
        <v>140.59200000000001</v>
      </c>
      <c r="T19" s="47">
        <f t="shared" si="7"/>
        <v>5.8579999999999997</v>
      </c>
      <c r="U19" s="109">
        <v>7</v>
      </c>
      <c r="V19" s="109">
        <f t="shared" si="1"/>
        <v>7</v>
      </c>
      <c r="W19" s="110" t="s">
        <v>217</v>
      </c>
      <c r="X19" s="112">
        <v>1189</v>
      </c>
      <c r="Y19" s="112">
        <v>1119</v>
      </c>
      <c r="Z19" s="112">
        <v>1190</v>
      </c>
      <c r="AA19" s="112">
        <v>0</v>
      </c>
      <c r="AB19" s="112">
        <v>1189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1199076</v>
      </c>
      <c r="AH19" s="49">
        <f t="shared" si="9"/>
        <v>1122</v>
      </c>
      <c r="AI19" s="50">
        <f t="shared" si="8"/>
        <v>191.53294639808809</v>
      </c>
      <c r="AJ19" s="96">
        <v>1</v>
      </c>
      <c r="AK19" s="96">
        <v>1</v>
      </c>
      <c r="AL19" s="96">
        <v>1</v>
      </c>
      <c r="AM19" s="96">
        <v>0</v>
      </c>
      <c r="AN19" s="96">
        <v>1</v>
      </c>
      <c r="AO19" s="96">
        <v>0</v>
      </c>
      <c r="AP19" s="112">
        <v>11461049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9</v>
      </c>
      <c r="E20" s="41">
        <f t="shared" si="0"/>
        <v>6.3380281690140849</v>
      </c>
      <c r="F20" s="151">
        <v>79</v>
      </c>
      <c r="G20" s="41">
        <f t="shared" si="3"/>
        <v>55.633802816901408</v>
      </c>
      <c r="H20" s="42" t="s">
        <v>88</v>
      </c>
      <c r="I20" s="42">
        <f t="shared" si="4"/>
        <v>54.225352112676056</v>
      </c>
      <c r="J20" s="43">
        <f t="shared" si="10"/>
        <v>55.633802816901408</v>
      </c>
      <c r="K20" s="42">
        <f t="shared" si="11"/>
        <v>57.05380281690141</v>
      </c>
      <c r="L20" s="44">
        <v>19</v>
      </c>
      <c r="M20" s="45" t="s">
        <v>100</v>
      </c>
      <c r="N20" s="45">
        <v>17.7</v>
      </c>
      <c r="O20" s="108">
        <v>103</v>
      </c>
      <c r="P20" s="108">
        <v>136</v>
      </c>
      <c r="Q20" s="108">
        <v>25621286</v>
      </c>
      <c r="R20" s="46">
        <f t="shared" si="5"/>
        <v>6444</v>
      </c>
      <c r="S20" s="47">
        <f t="shared" si="6"/>
        <v>154.65600000000001</v>
      </c>
      <c r="T20" s="47">
        <f t="shared" si="7"/>
        <v>6.444</v>
      </c>
      <c r="U20" s="109">
        <v>6.5</v>
      </c>
      <c r="V20" s="109">
        <f t="shared" si="1"/>
        <v>6.5</v>
      </c>
      <c r="W20" s="110" t="s">
        <v>217</v>
      </c>
      <c r="X20" s="112">
        <v>1188</v>
      </c>
      <c r="Y20" s="112">
        <v>119</v>
      </c>
      <c r="Z20" s="112">
        <v>1189</v>
      </c>
      <c r="AA20" s="112">
        <v>0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1200250</v>
      </c>
      <c r="AH20" s="49">
        <f t="shared" si="9"/>
        <v>1174</v>
      </c>
      <c r="AI20" s="50">
        <f t="shared" si="8"/>
        <v>182.18497827436374</v>
      </c>
      <c r="AJ20" s="96">
        <v>1</v>
      </c>
      <c r="AK20" s="96">
        <v>1</v>
      </c>
      <c r="AL20" s="96">
        <v>1</v>
      </c>
      <c r="AM20" s="96">
        <v>0</v>
      </c>
      <c r="AN20" s="96">
        <v>1</v>
      </c>
      <c r="AO20" s="96">
        <v>0</v>
      </c>
      <c r="AP20" s="112">
        <v>11461049</v>
      </c>
      <c r="AQ20" s="112">
        <f t="shared" si="2"/>
        <v>0</v>
      </c>
      <c r="AR20" s="53">
        <v>1.1599999999999999</v>
      </c>
      <c r="AS20" s="52" t="s">
        <v>101</v>
      </c>
      <c r="AY20" s="81" t="s">
        <v>197</v>
      </c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62</v>
      </c>
      <c r="G21" s="41">
        <f t="shared" si="3"/>
        <v>43.661971830985919</v>
      </c>
      <c r="H21" s="42" t="s">
        <v>88</v>
      </c>
      <c r="I21" s="42">
        <f t="shared" si="4"/>
        <v>42.253521126760567</v>
      </c>
      <c r="J21" s="43">
        <f t="shared" si="10"/>
        <v>43.661971830985919</v>
      </c>
      <c r="K21" s="42">
        <f t="shared" si="11"/>
        <v>45.081971830985921</v>
      </c>
      <c r="L21" s="44">
        <v>19</v>
      </c>
      <c r="M21" s="45" t="s">
        <v>100</v>
      </c>
      <c r="N21" s="45">
        <v>17.7</v>
      </c>
      <c r="O21" s="108">
        <v>124</v>
      </c>
      <c r="P21" s="108">
        <v>89</v>
      </c>
      <c r="Q21" s="108">
        <v>25626426</v>
      </c>
      <c r="R21" s="46">
        <f t="shared" si="5"/>
        <v>5140</v>
      </c>
      <c r="S21" s="47">
        <f t="shared" si="6"/>
        <v>123.36</v>
      </c>
      <c r="T21" s="47">
        <f t="shared" si="7"/>
        <v>5.14</v>
      </c>
      <c r="U21" s="109">
        <v>1.3</v>
      </c>
      <c r="V21" s="109">
        <f t="shared" si="1"/>
        <v>1.3</v>
      </c>
      <c r="W21" s="110" t="s">
        <v>209</v>
      </c>
      <c r="X21" s="112">
        <v>0</v>
      </c>
      <c r="Y21" s="112">
        <v>0</v>
      </c>
      <c r="Z21" s="112">
        <v>1189</v>
      </c>
      <c r="AA21" s="112">
        <v>0</v>
      </c>
      <c r="AB21" s="112">
        <v>1189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1201108</v>
      </c>
      <c r="AH21" s="49">
        <f t="shared" si="9"/>
        <v>858</v>
      </c>
      <c r="AI21" s="50">
        <f t="shared" si="8"/>
        <v>166.92607003891052</v>
      </c>
      <c r="AJ21" s="96">
        <v>0</v>
      </c>
      <c r="AK21" s="96">
        <v>0</v>
      </c>
      <c r="AL21" s="96">
        <v>1</v>
      </c>
      <c r="AM21" s="96">
        <v>0</v>
      </c>
      <c r="AN21" s="96">
        <v>1</v>
      </c>
      <c r="AO21" s="96">
        <v>0</v>
      </c>
      <c r="AP21" s="112">
        <v>11461049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67</v>
      </c>
      <c r="G22" s="41">
        <f t="shared" si="3"/>
        <v>47.183098591549296</v>
      </c>
      <c r="H22" s="42" t="s">
        <v>88</v>
      </c>
      <c r="I22" s="42">
        <f t="shared" si="4"/>
        <v>45.774647887323944</v>
      </c>
      <c r="J22" s="43">
        <f t="shared" si="10"/>
        <v>47.183098591549296</v>
      </c>
      <c r="K22" s="42">
        <f t="shared" si="11"/>
        <v>48.603098591549298</v>
      </c>
      <c r="L22" s="44">
        <v>19</v>
      </c>
      <c r="M22" s="45" t="s">
        <v>100</v>
      </c>
      <c r="N22" s="45">
        <v>17.3</v>
      </c>
      <c r="O22" s="108">
        <v>123</v>
      </c>
      <c r="P22" s="108">
        <v>121</v>
      </c>
      <c r="Q22" s="108">
        <v>25631449</v>
      </c>
      <c r="R22" s="46">
        <f t="shared" si="5"/>
        <v>5023</v>
      </c>
      <c r="S22" s="47">
        <f t="shared" si="6"/>
        <v>120.55200000000001</v>
      </c>
      <c r="T22" s="47">
        <f t="shared" si="7"/>
        <v>5.0229999999999997</v>
      </c>
      <c r="U22" s="109">
        <v>1.3</v>
      </c>
      <c r="V22" s="109">
        <f t="shared" si="1"/>
        <v>1.3</v>
      </c>
      <c r="W22" s="110" t="s">
        <v>209</v>
      </c>
      <c r="X22" s="112">
        <v>0</v>
      </c>
      <c r="Y22" s="112">
        <v>0</v>
      </c>
      <c r="Z22" s="112">
        <v>1188</v>
      </c>
      <c r="AA22" s="112">
        <v>0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1201882</v>
      </c>
      <c r="AH22" s="49">
        <f t="shared" si="9"/>
        <v>774</v>
      </c>
      <c r="AI22" s="50">
        <f t="shared" si="8"/>
        <v>154.09118056938087</v>
      </c>
      <c r="AJ22" s="96">
        <v>0</v>
      </c>
      <c r="AK22" s="96">
        <v>0</v>
      </c>
      <c r="AL22" s="96">
        <v>1</v>
      </c>
      <c r="AM22" s="96">
        <v>0</v>
      </c>
      <c r="AN22" s="96">
        <v>1</v>
      </c>
      <c r="AO22" s="96">
        <v>0</v>
      </c>
      <c r="AP22" s="112">
        <v>11461049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63</v>
      </c>
      <c r="G23" s="41">
        <f t="shared" si="3"/>
        <v>44.366197183098592</v>
      </c>
      <c r="H23" s="42" t="s">
        <v>88</v>
      </c>
      <c r="I23" s="42">
        <f t="shared" si="4"/>
        <v>42.95774647887324</v>
      </c>
      <c r="J23" s="43">
        <f t="shared" si="10"/>
        <v>44.366197183098592</v>
      </c>
      <c r="K23" s="42">
        <f>J23+(6/1.42)</f>
        <v>48.591549295774648</v>
      </c>
      <c r="L23" s="44">
        <v>19</v>
      </c>
      <c r="M23" s="45" t="s">
        <v>100</v>
      </c>
      <c r="N23" s="45">
        <v>17.5</v>
      </c>
      <c r="O23" s="108">
        <v>123</v>
      </c>
      <c r="P23" s="108">
        <v>123</v>
      </c>
      <c r="Q23" s="108">
        <v>25637434</v>
      </c>
      <c r="R23" s="46">
        <f t="shared" si="5"/>
        <v>5985</v>
      </c>
      <c r="S23" s="47">
        <f t="shared" si="6"/>
        <v>143.63999999999999</v>
      </c>
      <c r="T23" s="47">
        <f t="shared" si="7"/>
        <v>5.9850000000000003</v>
      </c>
      <c r="U23" s="109">
        <v>1.3</v>
      </c>
      <c r="V23" s="109">
        <f t="shared" si="1"/>
        <v>1.3</v>
      </c>
      <c r="W23" s="110" t="s">
        <v>209</v>
      </c>
      <c r="X23" s="112">
        <v>0</v>
      </c>
      <c r="Y23" s="112">
        <v>0</v>
      </c>
      <c r="Z23" s="112">
        <v>1187</v>
      </c>
      <c r="AA23" s="112">
        <v>0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1202884</v>
      </c>
      <c r="AH23" s="49">
        <f t="shared" si="9"/>
        <v>1002</v>
      </c>
      <c r="AI23" s="50">
        <f t="shared" si="8"/>
        <v>167.41854636591478</v>
      </c>
      <c r="AJ23" s="96">
        <v>0</v>
      </c>
      <c r="AK23" s="96">
        <v>0</v>
      </c>
      <c r="AL23" s="96">
        <v>1</v>
      </c>
      <c r="AM23" s="96">
        <v>0</v>
      </c>
      <c r="AN23" s="96">
        <v>1</v>
      </c>
      <c r="AO23" s="96">
        <v>0</v>
      </c>
      <c r="AP23" s="112">
        <v>11461049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65</v>
      </c>
      <c r="G24" s="41">
        <f t="shared" si="3"/>
        <v>45.774647887323944</v>
      </c>
      <c r="H24" s="42" t="s">
        <v>88</v>
      </c>
      <c r="I24" s="42">
        <f t="shared" si="4"/>
        <v>44.366197183098592</v>
      </c>
      <c r="J24" s="43">
        <f t="shared" si="10"/>
        <v>45.774647887323944</v>
      </c>
      <c r="K24" s="42">
        <f t="shared" ref="K24:K34" si="12">J24+(6/1.42)</f>
        <v>50</v>
      </c>
      <c r="L24" s="44">
        <v>18</v>
      </c>
      <c r="M24" s="45" t="s">
        <v>100</v>
      </c>
      <c r="N24" s="45">
        <v>17.3</v>
      </c>
      <c r="O24" s="108">
        <v>120</v>
      </c>
      <c r="P24" s="108">
        <v>120</v>
      </c>
      <c r="Q24" s="108">
        <v>25642311</v>
      </c>
      <c r="R24" s="46">
        <f t="shared" si="5"/>
        <v>4877</v>
      </c>
      <c r="S24" s="47">
        <f t="shared" si="6"/>
        <v>117.048</v>
      </c>
      <c r="T24" s="47">
        <f t="shared" si="7"/>
        <v>4.8769999999999998</v>
      </c>
      <c r="U24" s="109">
        <v>1.3</v>
      </c>
      <c r="V24" s="109">
        <f t="shared" si="1"/>
        <v>1.3</v>
      </c>
      <c r="W24" s="110" t="s">
        <v>209</v>
      </c>
      <c r="X24" s="112">
        <v>0</v>
      </c>
      <c r="Y24" s="112">
        <v>0</v>
      </c>
      <c r="Z24" s="112">
        <v>1188</v>
      </c>
      <c r="AA24" s="112">
        <v>0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1203588</v>
      </c>
      <c r="AH24" s="49">
        <f>IF(ISBLANK(AG24),"-",AG24-AG23)</f>
        <v>704</v>
      </c>
      <c r="AI24" s="50">
        <f t="shared" si="8"/>
        <v>144.35103547262662</v>
      </c>
      <c r="AJ24" s="96">
        <v>0</v>
      </c>
      <c r="AK24" s="96">
        <v>0</v>
      </c>
      <c r="AL24" s="96">
        <v>1</v>
      </c>
      <c r="AM24" s="96">
        <v>0</v>
      </c>
      <c r="AN24" s="96">
        <v>1</v>
      </c>
      <c r="AO24" s="96">
        <v>0</v>
      </c>
      <c r="AP24" s="112">
        <v>11461049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7</v>
      </c>
      <c r="E25" s="41">
        <f t="shared" si="0"/>
        <v>4.9295774647887329</v>
      </c>
      <c r="F25" s="152">
        <v>65</v>
      </c>
      <c r="G25" s="41">
        <f t="shared" si="3"/>
        <v>45.774647887323944</v>
      </c>
      <c r="H25" s="42" t="s">
        <v>88</v>
      </c>
      <c r="I25" s="42">
        <f t="shared" si="4"/>
        <v>44.366197183098592</v>
      </c>
      <c r="J25" s="43">
        <f t="shared" si="10"/>
        <v>45.774647887323944</v>
      </c>
      <c r="K25" s="42">
        <f t="shared" si="12"/>
        <v>50</v>
      </c>
      <c r="L25" s="44">
        <v>18</v>
      </c>
      <c r="M25" s="45" t="s">
        <v>100</v>
      </c>
      <c r="N25" s="45">
        <v>16.899999999999999</v>
      </c>
      <c r="O25" s="108">
        <v>128</v>
      </c>
      <c r="P25" s="108">
        <v>128</v>
      </c>
      <c r="Q25" s="108">
        <v>25648072</v>
      </c>
      <c r="R25" s="46">
        <f t="shared" si="5"/>
        <v>5761</v>
      </c>
      <c r="S25" s="47">
        <f t="shared" si="6"/>
        <v>138.26400000000001</v>
      </c>
      <c r="T25" s="47">
        <f t="shared" si="7"/>
        <v>5.7610000000000001</v>
      </c>
      <c r="U25" s="109">
        <v>1.3</v>
      </c>
      <c r="V25" s="109">
        <f t="shared" si="1"/>
        <v>1.3</v>
      </c>
      <c r="W25" s="110" t="s">
        <v>209</v>
      </c>
      <c r="X25" s="112">
        <v>0</v>
      </c>
      <c r="Y25" s="112">
        <v>0</v>
      </c>
      <c r="Z25" s="112">
        <v>1189</v>
      </c>
      <c r="AA25" s="112">
        <v>0</v>
      </c>
      <c r="AB25" s="112">
        <v>1189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1204514</v>
      </c>
      <c r="AH25" s="49">
        <f t="shared" si="9"/>
        <v>926</v>
      </c>
      <c r="AI25" s="50">
        <f t="shared" si="8"/>
        <v>160.73598333622635</v>
      </c>
      <c r="AJ25" s="96">
        <v>0</v>
      </c>
      <c r="AK25" s="96">
        <v>0</v>
      </c>
      <c r="AL25" s="96">
        <v>1</v>
      </c>
      <c r="AM25" s="96">
        <v>0</v>
      </c>
      <c r="AN25" s="96">
        <v>1</v>
      </c>
      <c r="AO25" s="96">
        <v>0</v>
      </c>
      <c r="AP25" s="112">
        <v>11461049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65</v>
      </c>
      <c r="G26" s="41">
        <f t="shared" si="3"/>
        <v>45.774647887323944</v>
      </c>
      <c r="H26" s="42" t="s">
        <v>88</v>
      </c>
      <c r="I26" s="42">
        <f t="shared" si="4"/>
        <v>42.253521126760567</v>
      </c>
      <c r="J26" s="43">
        <f>(F26-3)/1.42</f>
        <v>43.661971830985919</v>
      </c>
      <c r="K26" s="42">
        <f t="shared" si="12"/>
        <v>47.887323943661976</v>
      </c>
      <c r="L26" s="44">
        <v>18</v>
      </c>
      <c r="M26" s="45" t="s">
        <v>100</v>
      </c>
      <c r="N26" s="45">
        <v>16.7</v>
      </c>
      <c r="O26" s="108">
        <v>138</v>
      </c>
      <c r="P26" s="108">
        <v>138</v>
      </c>
      <c r="Q26" s="108">
        <v>25652422</v>
      </c>
      <c r="R26" s="46">
        <f t="shared" si="5"/>
        <v>4350</v>
      </c>
      <c r="S26" s="47">
        <f t="shared" si="6"/>
        <v>104.4</v>
      </c>
      <c r="T26" s="47">
        <f t="shared" si="7"/>
        <v>4.3499999999999996</v>
      </c>
      <c r="U26" s="109">
        <v>1.4</v>
      </c>
      <c r="V26" s="109">
        <f t="shared" si="1"/>
        <v>1.4</v>
      </c>
      <c r="W26" s="110" t="s">
        <v>209</v>
      </c>
      <c r="X26" s="112">
        <v>0</v>
      </c>
      <c r="Y26" s="112">
        <v>0</v>
      </c>
      <c r="Z26" s="112">
        <v>1189</v>
      </c>
      <c r="AA26" s="112">
        <v>0</v>
      </c>
      <c r="AB26" s="112">
        <v>1189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1205175</v>
      </c>
      <c r="AH26" s="49">
        <f t="shared" si="9"/>
        <v>661</v>
      </c>
      <c r="AI26" s="50">
        <f t="shared" si="8"/>
        <v>151.95402298850576</v>
      </c>
      <c r="AJ26" s="96">
        <v>0</v>
      </c>
      <c r="AK26" s="96">
        <v>0</v>
      </c>
      <c r="AL26" s="96">
        <v>1</v>
      </c>
      <c r="AM26" s="96">
        <v>0</v>
      </c>
      <c r="AN26" s="96">
        <v>1</v>
      </c>
      <c r="AO26" s="96">
        <v>0</v>
      </c>
      <c r="AP26" s="112">
        <v>11461049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67</v>
      </c>
      <c r="G27" s="41">
        <f t="shared" si="3"/>
        <v>47.183098591549296</v>
      </c>
      <c r="H27" s="42" t="s">
        <v>88</v>
      </c>
      <c r="I27" s="42">
        <f t="shared" si="4"/>
        <v>43.661971830985919</v>
      </c>
      <c r="J27" s="43">
        <f t="shared" ref="J27:J32" si="13">(F27-3)/1.42</f>
        <v>45.070422535211272</v>
      </c>
      <c r="K27" s="42">
        <f t="shared" si="12"/>
        <v>49.295774647887328</v>
      </c>
      <c r="L27" s="44">
        <v>18</v>
      </c>
      <c r="M27" s="45" t="s">
        <v>100</v>
      </c>
      <c r="N27" s="45">
        <v>16.7</v>
      </c>
      <c r="O27" s="108">
        <v>127</v>
      </c>
      <c r="P27" s="108">
        <v>112</v>
      </c>
      <c r="Q27" s="108">
        <v>25657882</v>
      </c>
      <c r="R27" s="46">
        <f t="shared" si="5"/>
        <v>5460</v>
      </c>
      <c r="S27" s="47">
        <f t="shared" si="6"/>
        <v>131.04</v>
      </c>
      <c r="T27" s="47">
        <f t="shared" si="7"/>
        <v>5.46</v>
      </c>
      <c r="U27" s="109">
        <v>2.9</v>
      </c>
      <c r="V27" s="109">
        <f t="shared" si="1"/>
        <v>2.9</v>
      </c>
      <c r="W27" s="110" t="s">
        <v>209</v>
      </c>
      <c r="X27" s="112">
        <v>0</v>
      </c>
      <c r="Y27" s="112">
        <v>0</v>
      </c>
      <c r="Z27" s="112">
        <v>1187</v>
      </c>
      <c r="AA27" s="112">
        <v>0</v>
      </c>
      <c r="AB27" s="112">
        <v>1188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1206084</v>
      </c>
      <c r="AH27" s="49">
        <f t="shared" si="9"/>
        <v>909</v>
      </c>
      <c r="AI27" s="50">
        <f t="shared" si="8"/>
        <v>166.4835164835165</v>
      </c>
      <c r="AJ27" s="96">
        <v>0</v>
      </c>
      <c r="AK27" s="96">
        <v>0</v>
      </c>
      <c r="AL27" s="96">
        <v>1</v>
      </c>
      <c r="AM27" s="96">
        <v>0</v>
      </c>
      <c r="AN27" s="96">
        <v>1</v>
      </c>
      <c r="AO27" s="96">
        <v>0</v>
      </c>
      <c r="AP27" s="112">
        <v>11461049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67</v>
      </c>
      <c r="G28" s="41">
        <f t="shared" si="3"/>
        <v>47.183098591549296</v>
      </c>
      <c r="H28" s="42" t="s">
        <v>88</v>
      </c>
      <c r="I28" s="42">
        <f t="shared" si="4"/>
        <v>43.661971830985919</v>
      </c>
      <c r="J28" s="43">
        <f t="shared" si="13"/>
        <v>45.070422535211272</v>
      </c>
      <c r="K28" s="42">
        <f t="shared" si="12"/>
        <v>49.295774647887328</v>
      </c>
      <c r="L28" s="44">
        <v>18</v>
      </c>
      <c r="M28" s="45" t="s">
        <v>100</v>
      </c>
      <c r="N28" s="45">
        <v>16.7</v>
      </c>
      <c r="O28" s="108">
        <v>124</v>
      </c>
      <c r="P28" s="108">
        <v>114</v>
      </c>
      <c r="Q28" s="108">
        <v>25663158</v>
      </c>
      <c r="R28" s="46">
        <f t="shared" si="5"/>
        <v>5276</v>
      </c>
      <c r="S28" s="47">
        <f t="shared" si="6"/>
        <v>126.624</v>
      </c>
      <c r="T28" s="47">
        <f t="shared" si="7"/>
        <v>5.2759999999999998</v>
      </c>
      <c r="U28" s="109">
        <v>3.2</v>
      </c>
      <c r="V28" s="109">
        <f t="shared" si="1"/>
        <v>3.2</v>
      </c>
      <c r="W28" s="110" t="s">
        <v>209</v>
      </c>
      <c r="X28" s="112">
        <v>0</v>
      </c>
      <c r="Y28" s="112">
        <v>0</v>
      </c>
      <c r="Z28" s="112">
        <v>1187</v>
      </c>
      <c r="AA28" s="112">
        <v>0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1206928</v>
      </c>
      <c r="AH28" s="49">
        <f t="shared" si="9"/>
        <v>844</v>
      </c>
      <c r="AI28" s="50">
        <f t="shared" si="8"/>
        <v>159.9696739954511</v>
      </c>
      <c r="AJ28" s="96">
        <v>0</v>
      </c>
      <c r="AK28" s="96">
        <v>0</v>
      </c>
      <c r="AL28" s="96">
        <v>1</v>
      </c>
      <c r="AM28" s="96">
        <v>0</v>
      </c>
      <c r="AN28" s="96">
        <v>1</v>
      </c>
      <c r="AO28" s="96">
        <v>0</v>
      </c>
      <c r="AP28" s="112">
        <v>11461049</v>
      </c>
      <c r="AQ28" s="112">
        <f t="shared" si="2"/>
        <v>0</v>
      </c>
      <c r="AR28" s="53">
        <v>1.18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73</v>
      </c>
      <c r="G29" s="41">
        <f t="shared" si="3"/>
        <v>51.408450704225352</v>
      </c>
      <c r="H29" s="42" t="s">
        <v>88</v>
      </c>
      <c r="I29" s="42">
        <f t="shared" si="4"/>
        <v>47.887323943661976</v>
      </c>
      <c r="J29" s="43">
        <f t="shared" si="13"/>
        <v>49.295774647887328</v>
      </c>
      <c r="K29" s="42">
        <f t="shared" si="12"/>
        <v>53.521126760563384</v>
      </c>
      <c r="L29" s="44">
        <v>18</v>
      </c>
      <c r="M29" s="45" t="s">
        <v>100</v>
      </c>
      <c r="N29" s="45">
        <v>16.600000000000001</v>
      </c>
      <c r="O29" s="108">
        <v>126</v>
      </c>
      <c r="P29" s="108">
        <v>120</v>
      </c>
      <c r="Q29" s="108">
        <v>25668886</v>
      </c>
      <c r="R29" s="46">
        <f t="shared" si="5"/>
        <v>5728</v>
      </c>
      <c r="S29" s="47">
        <f t="shared" si="6"/>
        <v>137.47200000000001</v>
      </c>
      <c r="T29" s="47">
        <f t="shared" si="7"/>
        <v>5.7279999999999998</v>
      </c>
      <c r="U29" s="109">
        <v>3.3</v>
      </c>
      <c r="V29" s="109">
        <f t="shared" si="1"/>
        <v>3.3</v>
      </c>
      <c r="W29" s="110" t="s">
        <v>129</v>
      </c>
      <c r="X29" s="112">
        <v>0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1207958</v>
      </c>
      <c r="AH29" s="49">
        <f t="shared" si="9"/>
        <v>1030</v>
      </c>
      <c r="AI29" s="50">
        <f t="shared" si="8"/>
        <v>179.81843575418995</v>
      </c>
      <c r="AJ29" s="96">
        <v>0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11461049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75</v>
      </c>
      <c r="G30" s="41">
        <f t="shared" si="3"/>
        <v>52.816901408450704</v>
      </c>
      <c r="H30" s="42" t="s">
        <v>88</v>
      </c>
      <c r="I30" s="42">
        <f t="shared" si="4"/>
        <v>49.295774647887328</v>
      </c>
      <c r="J30" s="43">
        <f t="shared" si="13"/>
        <v>50.70422535211268</v>
      </c>
      <c r="K30" s="42">
        <f t="shared" si="12"/>
        <v>54.929577464788736</v>
      </c>
      <c r="L30" s="44">
        <v>18</v>
      </c>
      <c r="M30" s="45" t="s">
        <v>100</v>
      </c>
      <c r="N30" s="45">
        <v>16.600000000000001</v>
      </c>
      <c r="O30" s="108">
        <v>126</v>
      </c>
      <c r="P30" s="108">
        <v>118</v>
      </c>
      <c r="Q30" s="108">
        <v>25673588</v>
      </c>
      <c r="R30" s="46">
        <f t="shared" si="5"/>
        <v>4702</v>
      </c>
      <c r="S30" s="47">
        <f t="shared" si="6"/>
        <v>112.848</v>
      </c>
      <c r="T30" s="47">
        <f t="shared" si="7"/>
        <v>4.702</v>
      </c>
      <c r="U30" s="109">
        <v>3.3</v>
      </c>
      <c r="V30" s="109">
        <f t="shared" si="1"/>
        <v>3.3</v>
      </c>
      <c r="W30" s="110" t="s">
        <v>129</v>
      </c>
      <c r="X30" s="112">
        <v>0</v>
      </c>
      <c r="Y30" s="112">
        <v>0</v>
      </c>
      <c r="Z30" s="112">
        <v>1150</v>
      </c>
      <c r="AA30" s="112">
        <v>1185</v>
      </c>
      <c r="AB30" s="112">
        <v>1146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1208818</v>
      </c>
      <c r="AH30" s="49">
        <f t="shared" si="9"/>
        <v>860</v>
      </c>
      <c r="AI30" s="50">
        <f t="shared" si="8"/>
        <v>182.90089323692047</v>
      </c>
      <c r="AJ30" s="96">
        <v>0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11461049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124</v>
      </c>
      <c r="P31" s="108">
        <v>123</v>
      </c>
      <c r="Q31" s="108">
        <v>25679456</v>
      </c>
      <c r="R31" s="46">
        <f t="shared" si="5"/>
        <v>5868</v>
      </c>
      <c r="S31" s="47">
        <f t="shared" si="6"/>
        <v>140.83199999999999</v>
      </c>
      <c r="T31" s="47">
        <f t="shared" si="7"/>
        <v>5.8680000000000003</v>
      </c>
      <c r="U31" s="109">
        <v>3</v>
      </c>
      <c r="V31" s="109">
        <f t="shared" si="1"/>
        <v>3</v>
      </c>
      <c r="W31" s="110" t="s">
        <v>148</v>
      </c>
      <c r="X31" s="112">
        <v>0</v>
      </c>
      <c r="Y31" s="112">
        <v>1046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1209998</v>
      </c>
      <c r="AH31" s="49">
        <f t="shared" si="9"/>
        <v>1180</v>
      </c>
      <c r="AI31" s="50">
        <f t="shared" si="8"/>
        <v>201.09066121336059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11461049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120</v>
      </c>
      <c r="P32" s="108">
        <v>125</v>
      </c>
      <c r="Q32" s="108">
        <v>25684594</v>
      </c>
      <c r="R32" s="46">
        <f t="shared" si="5"/>
        <v>5138</v>
      </c>
      <c r="S32" s="47">
        <f t="shared" si="6"/>
        <v>123.312</v>
      </c>
      <c r="T32" s="47">
        <f t="shared" si="7"/>
        <v>5.1379999999999999</v>
      </c>
      <c r="U32" s="109">
        <v>2.8</v>
      </c>
      <c r="V32" s="109">
        <f t="shared" si="1"/>
        <v>2.8</v>
      </c>
      <c r="W32" s="110" t="s">
        <v>148</v>
      </c>
      <c r="X32" s="112">
        <v>0</v>
      </c>
      <c r="Y32" s="112">
        <v>1045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1211084</v>
      </c>
      <c r="AH32" s="49">
        <f t="shared" si="9"/>
        <v>1086</v>
      </c>
      <c r="AI32" s="50">
        <f t="shared" si="8"/>
        <v>211.36629038536395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11461049</v>
      </c>
      <c r="AQ32" s="112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115</v>
      </c>
      <c r="Q33" s="108">
        <v>25689701</v>
      </c>
      <c r="R33" s="46">
        <f t="shared" si="5"/>
        <v>5107</v>
      </c>
      <c r="S33" s="47">
        <f t="shared" si="6"/>
        <v>122.568</v>
      </c>
      <c r="T33" s="47">
        <f t="shared" si="7"/>
        <v>5.1070000000000002</v>
      </c>
      <c r="U33" s="109">
        <v>3.1</v>
      </c>
      <c r="V33" s="109">
        <f t="shared" si="1"/>
        <v>3.1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1212141</v>
      </c>
      <c r="AH33" s="49">
        <f t="shared" si="9"/>
        <v>1057</v>
      </c>
      <c r="AI33" s="50">
        <f t="shared" si="8"/>
        <v>206.97082435872332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11461364</v>
      </c>
      <c r="AQ33" s="112">
        <f t="shared" si="2"/>
        <v>315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130</v>
      </c>
      <c r="P34" s="108">
        <v>111</v>
      </c>
      <c r="Q34" s="108">
        <v>25694630</v>
      </c>
      <c r="R34" s="46">
        <f t="shared" si="5"/>
        <v>4929</v>
      </c>
      <c r="S34" s="47">
        <f t="shared" si="6"/>
        <v>118.29600000000001</v>
      </c>
      <c r="T34" s="47">
        <f t="shared" si="7"/>
        <v>4.9290000000000003</v>
      </c>
      <c r="U34" s="109">
        <v>3.2</v>
      </c>
      <c r="V34" s="109">
        <f t="shared" si="1"/>
        <v>3.2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1213170</v>
      </c>
      <c r="AH34" s="49">
        <f t="shared" si="9"/>
        <v>1029</v>
      </c>
      <c r="AI34" s="50">
        <f t="shared" si="8"/>
        <v>208.76445526475956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11461787</v>
      </c>
      <c r="AQ34" s="112">
        <f t="shared" si="2"/>
        <v>423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124220</v>
      </c>
      <c r="S35" s="65">
        <f>AVERAGE(S11:S34)</f>
        <v>124.21999999999998</v>
      </c>
      <c r="T35" s="65">
        <f>SUM(T11:T34)</f>
        <v>124.21999999999997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22372</v>
      </c>
      <c r="AI35" s="68">
        <f>$AH$35/$T35</f>
        <v>180.09982289486399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4681</v>
      </c>
      <c r="AQ35" s="71">
        <f>SUM(AQ11:AQ34)</f>
        <v>4681</v>
      </c>
      <c r="AR35" s="72">
        <f>AVERAGE(AR11:AR34)</f>
        <v>1.145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212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203" t="s">
        <v>210</v>
      </c>
      <c r="C46" s="204"/>
      <c r="D46" s="204"/>
      <c r="E46" s="204"/>
      <c r="F46" s="204"/>
      <c r="G46" s="204"/>
      <c r="H46" s="204"/>
      <c r="I46" s="205"/>
      <c r="J46" s="206"/>
      <c r="K46" s="206"/>
      <c r="L46" s="206"/>
      <c r="M46" s="206"/>
      <c r="N46" s="206"/>
      <c r="O46" s="206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207" t="s">
        <v>211</v>
      </c>
      <c r="C47" s="204"/>
      <c r="D47" s="208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4" t="s">
        <v>213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4" t="s">
        <v>214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4" t="s">
        <v>215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4" t="s">
        <v>216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218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139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140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44" t="s">
        <v>219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6" t="s">
        <v>141</v>
      </c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 t="s">
        <v>220</v>
      </c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E46:I46" name="Range2_2_12_1_6_1_1_1_1_1_1"/>
    <protectedRange sqref="D46" name="Range2_1_1_1_1_11_1_1_1_1_1_1_1_1"/>
    <protectedRange sqref="C46" name="Range2_1_2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04" priority="13" operator="containsText" text="N/A">
      <formula>NOT(ISERROR(SEARCH("N/A",X11)))</formula>
    </cfRule>
    <cfRule type="cellIs" dxfId="403" priority="27" operator="equal">
      <formula>0</formula>
    </cfRule>
  </conditionalFormatting>
  <conditionalFormatting sqref="X11:AE34">
    <cfRule type="cellIs" dxfId="402" priority="26" operator="greaterThanOrEqual">
      <formula>1185</formula>
    </cfRule>
  </conditionalFormatting>
  <conditionalFormatting sqref="X11:AE34">
    <cfRule type="cellIs" dxfId="401" priority="25" operator="between">
      <formula>0.1</formula>
      <formula>1184</formula>
    </cfRule>
  </conditionalFormatting>
  <conditionalFormatting sqref="X8 AJ11:AN35">
    <cfRule type="cellIs" dxfId="400" priority="24" operator="equal">
      <formula>0</formula>
    </cfRule>
  </conditionalFormatting>
  <conditionalFormatting sqref="X8 AJ11:AN35">
    <cfRule type="cellIs" dxfId="399" priority="23" operator="greaterThan">
      <formula>1179</formula>
    </cfRule>
  </conditionalFormatting>
  <conditionalFormatting sqref="X8 AJ11:AN35">
    <cfRule type="cellIs" dxfId="398" priority="22" operator="greaterThan">
      <formula>99</formula>
    </cfRule>
  </conditionalFormatting>
  <conditionalFormatting sqref="X8 AJ11:AN35">
    <cfRule type="cellIs" dxfId="397" priority="21" operator="greaterThan">
      <formula>0.99</formula>
    </cfRule>
  </conditionalFormatting>
  <conditionalFormatting sqref="AB8">
    <cfRule type="cellIs" dxfId="396" priority="20" operator="equal">
      <formula>0</formula>
    </cfRule>
  </conditionalFormatting>
  <conditionalFormatting sqref="AB8">
    <cfRule type="cellIs" dxfId="395" priority="19" operator="greaterThan">
      <formula>1179</formula>
    </cfRule>
  </conditionalFormatting>
  <conditionalFormatting sqref="AB8">
    <cfRule type="cellIs" dxfId="394" priority="18" operator="greaterThan">
      <formula>99</formula>
    </cfRule>
  </conditionalFormatting>
  <conditionalFormatting sqref="AB8">
    <cfRule type="cellIs" dxfId="393" priority="17" operator="greaterThan">
      <formula>0.99</formula>
    </cfRule>
  </conditionalFormatting>
  <conditionalFormatting sqref="AI11:AI34">
    <cfRule type="cellIs" dxfId="392" priority="16" operator="greaterThan">
      <formula>$AI$8</formula>
    </cfRule>
  </conditionalFormatting>
  <conditionalFormatting sqref="AH11:AH34">
    <cfRule type="cellIs" dxfId="391" priority="14" operator="greaterThan">
      <formula>$AH$8</formula>
    </cfRule>
    <cfRule type="cellIs" dxfId="390" priority="15" operator="greaterThan">
      <formula>$AH$8</formula>
    </cfRule>
  </conditionalFormatting>
  <conditionalFormatting sqref="AN11:AO11 AO12:AO34 AN12:AN35">
    <cfRule type="cellIs" dxfId="389" priority="12" operator="equal">
      <formula>0</formula>
    </cfRule>
  </conditionalFormatting>
  <conditionalFormatting sqref="AN11:AO11 AO12:AO34 AN12:AN35">
    <cfRule type="cellIs" dxfId="388" priority="11" operator="greaterThan">
      <formula>1179</formula>
    </cfRule>
  </conditionalFormatting>
  <conditionalFormatting sqref="AN11:AO11 AO12:AO34 AN12:AN35">
    <cfRule type="cellIs" dxfId="387" priority="10" operator="greaterThan">
      <formula>99</formula>
    </cfRule>
  </conditionalFormatting>
  <conditionalFormatting sqref="AN11:AO11 AO12:AO34 AN12:AN35">
    <cfRule type="cellIs" dxfId="386" priority="9" operator="greaterThan">
      <formula>0.99</formula>
    </cfRule>
  </conditionalFormatting>
  <conditionalFormatting sqref="AQ11:AQ34">
    <cfRule type="cellIs" dxfId="385" priority="8" operator="equal">
      <formula>0</formula>
    </cfRule>
  </conditionalFormatting>
  <conditionalFormatting sqref="AQ11:AQ34">
    <cfRule type="cellIs" dxfId="384" priority="7" operator="greaterThan">
      <formula>1179</formula>
    </cfRule>
  </conditionalFormatting>
  <conditionalFormatting sqref="AQ11:AQ34">
    <cfRule type="cellIs" dxfId="383" priority="6" operator="greaterThan">
      <formula>99</formula>
    </cfRule>
  </conditionalFormatting>
  <conditionalFormatting sqref="AQ11:AQ34">
    <cfRule type="cellIs" dxfId="382" priority="5" operator="greaterThan">
      <formula>0.99</formula>
    </cfRule>
  </conditionalFormatting>
  <conditionalFormatting sqref="AP11:AP34">
    <cfRule type="cellIs" dxfId="381" priority="4" operator="equal">
      <formula>0</formula>
    </cfRule>
  </conditionalFormatting>
  <conditionalFormatting sqref="AP11:AP34">
    <cfRule type="cellIs" dxfId="380" priority="3" operator="greaterThan">
      <formula>1179</formula>
    </cfRule>
  </conditionalFormatting>
  <conditionalFormatting sqref="AP11:AP34">
    <cfRule type="cellIs" dxfId="379" priority="2" operator="greaterThan">
      <formula>99</formula>
    </cfRule>
  </conditionalFormatting>
  <conditionalFormatting sqref="AP11:AP34">
    <cfRule type="cellIs" dxfId="37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36" zoomScaleNormal="100" workbookViewId="0">
      <selection activeCell="I51" sqref="I51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157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42691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26832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16'!Q34</f>
        <v>25694630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16'!AG34</f>
        <v>1213170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16'!AP34</f>
        <v>11461787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131</v>
      </c>
      <c r="P11" s="108">
        <v>112</v>
      </c>
      <c r="Q11" s="108">
        <v>25699419</v>
      </c>
      <c r="R11" s="46">
        <f>IF(ISBLANK(Q11),"-",Q11-Q10)</f>
        <v>4789</v>
      </c>
      <c r="S11" s="47">
        <f>R11*24/1000</f>
        <v>114.93600000000001</v>
      </c>
      <c r="T11" s="47">
        <f>R11/1000</f>
        <v>4.7889999999999997</v>
      </c>
      <c r="U11" s="109">
        <v>4.8</v>
      </c>
      <c r="V11" s="109">
        <f t="shared" ref="V11:V34" si="1">U11</f>
        <v>4.8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1214178</v>
      </c>
      <c r="AH11" s="49">
        <f>IF(ISBLANK(AG11),"-",AG11-AG10)</f>
        <v>1008</v>
      </c>
      <c r="AI11" s="50">
        <f>AH11/T11</f>
        <v>210.48235539778662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11462651</v>
      </c>
      <c r="AQ11" s="112">
        <f t="shared" ref="AQ11:AQ34" si="2">AP11-AP10</f>
        <v>864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132</v>
      </c>
      <c r="P12" s="108">
        <v>110</v>
      </c>
      <c r="Q12" s="108">
        <v>25704180</v>
      </c>
      <c r="R12" s="46">
        <f t="shared" ref="R12:R34" si="5">IF(ISBLANK(Q12),"-",Q12-Q11)</f>
        <v>4761</v>
      </c>
      <c r="S12" s="47">
        <f t="shared" ref="S12:S34" si="6">R12*24/1000</f>
        <v>114.264</v>
      </c>
      <c r="T12" s="47">
        <f t="shared" ref="T12:T34" si="7">R12/1000</f>
        <v>4.7610000000000001</v>
      </c>
      <c r="U12" s="109">
        <v>6.4</v>
      </c>
      <c r="V12" s="109">
        <f t="shared" si="1"/>
        <v>6.4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1146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1215167</v>
      </c>
      <c r="AH12" s="49">
        <f>IF(ISBLANK(AG12),"-",AG12-AG11)</f>
        <v>989</v>
      </c>
      <c r="AI12" s="50">
        <f t="shared" ref="AI12:AI34" si="8">AH12/T12</f>
        <v>207.72946859903382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11463464</v>
      </c>
      <c r="AQ12" s="112">
        <f t="shared" si="2"/>
        <v>813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132</v>
      </c>
      <c r="P13" s="108">
        <v>107</v>
      </c>
      <c r="Q13" s="108">
        <v>25708390</v>
      </c>
      <c r="R13" s="46">
        <f t="shared" si="5"/>
        <v>4210</v>
      </c>
      <c r="S13" s="47">
        <f t="shared" si="6"/>
        <v>101.04</v>
      </c>
      <c r="T13" s="47">
        <f t="shared" si="7"/>
        <v>4.21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1216116</v>
      </c>
      <c r="AH13" s="49">
        <f>IF(ISBLANK(AG13),"-",AG13-AG12)</f>
        <v>949</v>
      </c>
      <c r="AI13" s="50">
        <f t="shared" si="8"/>
        <v>225.41567695961996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11464257</v>
      </c>
      <c r="AQ13" s="112">
        <f t="shared" si="2"/>
        <v>793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131</v>
      </c>
      <c r="P14" s="108">
        <v>105</v>
      </c>
      <c r="Q14" s="108">
        <v>25712668</v>
      </c>
      <c r="R14" s="46">
        <f t="shared" si="5"/>
        <v>4278</v>
      </c>
      <c r="S14" s="47">
        <f t="shared" si="6"/>
        <v>102.672</v>
      </c>
      <c r="T14" s="47">
        <f t="shared" si="7"/>
        <v>4.2779999999999996</v>
      </c>
      <c r="U14" s="109">
        <v>8.9</v>
      </c>
      <c r="V14" s="109">
        <f t="shared" si="1"/>
        <v>8.9</v>
      </c>
      <c r="W14" s="110" t="s">
        <v>129</v>
      </c>
      <c r="X14" s="112">
        <v>0</v>
      </c>
      <c r="Y14" s="112">
        <v>0</v>
      </c>
      <c r="Z14" s="112">
        <v>1126</v>
      </c>
      <c r="AA14" s="112">
        <v>1185</v>
      </c>
      <c r="AB14" s="112">
        <v>1126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1217153</v>
      </c>
      <c r="AH14" s="49">
        <f t="shared" ref="AH14:AH34" si="9">IF(ISBLANK(AG14),"-",AG14-AG13)</f>
        <v>1037</v>
      </c>
      <c r="AI14" s="50">
        <f t="shared" si="8"/>
        <v>242.40299205236093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11464979</v>
      </c>
      <c r="AQ14" s="112">
        <f t="shared" si="2"/>
        <v>722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122</v>
      </c>
      <c r="P15" s="108">
        <v>120</v>
      </c>
      <c r="Q15" s="108">
        <v>25717113</v>
      </c>
      <c r="R15" s="46">
        <f t="shared" si="5"/>
        <v>4445</v>
      </c>
      <c r="S15" s="47">
        <f t="shared" si="6"/>
        <v>106.68</v>
      </c>
      <c r="T15" s="47">
        <f t="shared" si="7"/>
        <v>4.4450000000000003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1126</v>
      </c>
      <c r="AA15" s="112">
        <v>1185</v>
      </c>
      <c r="AB15" s="112">
        <v>1126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1218204</v>
      </c>
      <c r="AH15" s="49">
        <f t="shared" si="9"/>
        <v>1051</v>
      </c>
      <c r="AI15" s="50">
        <f t="shared" si="8"/>
        <v>236.44544431946005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0.75</v>
      </c>
      <c r="AP15" s="112">
        <v>11465179</v>
      </c>
      <c r="AQ15" s="112">
        <f t="shared" si="2"/>
        <v>200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4</v>
      </c>
      <c r="E16" s="41">
        <f t="shared" si="0"/>
        <v>2.8169014084507045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135</v>
      </c>
      <c r="P16" s="108">
        <v>122</v>
      </c>
      <c r="Q16" s="108">
        <v>25721940</v>
      </c>
      <c r="R16" s="46">
        <f t="shared" si="5"/>
        <v>4827</v>
      </c>
      <c r="S16" s="47">
        <f t="shared" si="6"/>
        <v>115.848</v>
      </c>
      <c r="T16" s="47">
        <f t="shared" si="7"/>
        <v>4.827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1219201</v>
      </c>
      <c r="AH16" s="49">
        <f t="shared" si="9"/>
        <v>997</v>
      </c>
      <c r="AI16" s="50">
        <f t="shared" si="8"/>
        <v>206.54650921897658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11465179</v>
      </c>
      <c r="AQ16" s="112">
        <f t="shared" si="2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132</v>
      </c>
      <c r="P17" s="108">
        <v>138</v>
      </c>
      <c r="Q17" s="108">
        <v>25727766</v>
      </c>
      <c r="R17" s="46">
        <f t="shared" si="5"/>
        <v>5826</v>
      </c>
      <c r="S17" s="47">
        <f t="shared" si="6"/>
        <v>139.82400000000001</v>
      </c>
      <c r="T17" s="47">
        <f t="shared" si="7"/>
        <v>5.8259999999999996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1006</v>
      </c>
      <c r="Y17" s="112">
        <v>0</v>
      </c>
      <c r="Z17" s="112">
        <v>1187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1220308</v>
      </c>
      <c r="AH17" s="49">
        <f t="shared" si="9"/>
        <v>1107</v>
      </c>
      <c r="AI17" s="50">
        <f t="shared" si="8"/>
        <v>190.01029866117406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11465179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131</v>
      </c>
      <c r="P18" s="108">
        <v>141</v>
      </c>
      <c r="Q18" s="108">
        <v>25733653</v>
      </c>
      <c r="R18" s="46">
        <f t="shared" si="5"/>
        <v>5887</v>
      </c>
      <c r="S18" s="47">
        <f t="shared" si="6"/>
        <v>141.28800000000001</v>
      </c>
      <c r="T18" s="47">
        <f t="shared" si="7"/>
        <v>5.8869999999999996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1006</v>
      </c>
      <c r="Y18" s="112">
        <v>0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1221471</v>
      </c>
      <c r="AH18" s="49">
        <f t="shared" si="9"/>
        <v>1163</v>
      </c>
      <c r="AI18" s="50">
        <f t="shared" si="8"/>
        <v>197.55393239340921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11465179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140</v>
      </c>
      <c r="Q19" s="108">
        <v>25739744</v>
      </c>
      <c r="R19" s="46">
        <f t="shared" si="5"/>
        <v>6091</v>
      </c>
      <c r="S19" s="47">
        <f t="shared" si="6"/>
        <v>146.184</v>
      </c>
      <c r="T19" s="47">
        <f t="shared" si="7"/>
        <v>6.0910000000000002</v>
      </c>
      <c r="U19" s="109">
        <v>8.3000000000000007</v>
      </c>
      <c r="V19" s="109">
        <f t="shared" si="1"/>
        <v>8.3000000000000007</v>
      </c>
      <c r="W19" s="110" t="s">
        <v>148</v>
      </c>
      <c r="X19" s="112">
        <v>1017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1222655</v>
      </c>
      <c r="AH19" s="49">
        <f t="shared" si="9"/>
        <v>1184</v>
      </c>
      <c r="AI19" s="50">
        <f t="shared" si="8"/>
        <v>194.38515843047119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11465179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134</v>
      </c>
      <c r="P20" s="108">
        <v>136</v>
      </c>
      <c r="Q20" s="108">
        <v>25745719</v>
      </c>
      <c r="R20" s="46">
        <f t="shared" si="5"/>
        <v>5975</v>
      </c>
      <c r="S20" s="47">
        <f t="shared" si="6"/>
        <v>143.4</v>
      </c>
      <c r="T20" s="47">
        <f t="shared" si="7"/>
        <v>5.9749999999999996</v>
      </c>
      <c r="U20" s="109">
        <v>7.9</v>
      </c>
      <c r="V20" s="109">
        <f t="shared" si="1"/>
        <v>7.9</v>
      </c>
      <c r="W20" s="110" t="s">
        <v>148</v>
      </c>
      <c r="X20" s="112">
        <v>1017</v>
      </c>
      <c r="Y20" s="112">
        <v>0</v>
      </c>
      <c r="Z20" s="112">
        <v>1187</v>
      </c>
      <c r="AA20" s="112">
        <v>1185</v>
      </c>
      <c r="AB20" s="112">
        <v>1186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1223831</v>
      </c>
      <c r="AH20" s="49">
        <f t="shared" si="9"/>
        <v>1176</v>
      </c>
      <c r="AI20" s="50">
        <f t="shared" si="8"/>
        <v>196.82008368200837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11465179</v>
      </c>
      <c r="AQ20" s="112">
        <f t="shared" si="2"/>
        <v>0</v>
      </c>
      <c r="AR20" s="53">
        <v>1.1000000000000001</v>
      </c>
      <c r="AS20" s="52" t="s">
        <v>101</v>
      </c>
      <c r="AY20" s="81" t="s">
        <v>197</v>
      </c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134</v>
      </c>
      <c r="Q21" s="108">
        <v>25751541</v>
      </c>
      <c r="R21" s="46">
        <f t="shared" si="5"/>
        <v>5822</v>
      </c>
      <c r="S21" s="47">
        <f t="shared" si="6"/>
        <v>139.72800000000001</v>
      </c>
      <c r="T21" s="47">
        <f t="shared" si="7"/>
        <v>5.8220000000000001</v>
      </c>
      <c r="U21" s="109">
        <v>7.5</v>
      </c>
      <c r="V21" s="109">
        <f t="shared" si="1"/>
        <v>7.5</v>
      </c>
      <c r="W21" s="110" t="s">
        <v>148</v>
      </c>
      <c r="X21" s="112">
        <v>1017</v>
      </c>
      <c r="Y21" s="112">
        <v>0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1225041</v>
      </c>
      <c r="AH21" s="49">
        <f t="shared" si="9"/>
        <v>1210</v>
      </c>
      <c r="AI21" s="50">
        <f t="shared" si="8"/>
        <v>207.83236001374098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11465179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135</v>
      </c>
      <c r="Q22" s="108">
        <v>25757275</v>
      </c>
      <c r="R22" s="46">
        <f t="shared" si="5"/>
        <v>5734</v>
      </c>
      <c r="S22" s="47">
        <f t="shared" si="6"/>
        <v>137.61600000000001</v>
      </c>
      <c r="T22" s="47">
        <f t="shared" si="7"/>
        <v>5.734</v>
      </c>
      <c r="U22" s="109">
        <v>7</v>
      </c>
      <c r="V22" s="109">
        <f t="shared" si="1"/>
        <v>7</v>
      </c>
      <c r="W22" s="110" t="s">
        <v>148</v>
      </c>
      <c r="X22" s="112">
        <v>1017</v>
      </c>
      <c r="Y22" s="112">
        <v>0</v>
      </c>
      <c r="Z22" s="112">
        <v>1187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1226193</v>
      </c>
      <c r="AH22" s="49">
        <f t="shared" si="9"/>
        <v>1152</v>
      </c>
      <c r="AI22" s="50">
        <f t="shared" si="8"/>
        <v>200.90687129403557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11465179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134</v>
      </c>
      <c r="Q23" s="108">
        <v>25763042</v>
      </c>
      <c r="R23" s="46">
        <f t="shared" si="5"/>
        <v>5767</v>
      </c>
      <c r="S23" s="47">
        <f t="shared" si="6"/>
        <v>138.40799999999999</v>
      </c>
      <c r="T23" s="47">
        <f t="shared" si="7"/>
        <v>5.7670000000000003</v>
      </c>
      <c r="U23" s="109">
        <v>6.7</v>
      </c>
      <c r="V23" s="109">
        <f t="shared" si="1"/>
        <v>6.7</v>
      </c>
      <c r="W23" s="110" t="s">
        <v>148</v>
      </c>
      <c r="X23" s="112">
        <v>1017</v>
      </c>
      <c r="Y23" s="112">
        <v>0</v>
      </c>
      <c r="Z23" s="112">
        <v>1187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1227362</v>
      </c>
      <c r="AH23" s="49">
        <f t="shared" si="9"/>
        <v>1169</v>
      </c>
      <c r="AI23" s="50">
        <f t="shared" si="8"/>
        <v>202.70504595110108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11465179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131</v>
      </c>
      <c r="Q24" s="108">
        <v>25768801</v>
      </c>
      <c r="R24" s="46">
        <f t="shared" si="5"/>
        <v>5759</v>
      </c>
      <c r="S24" s="47">
        <f t="shared" si="6"/>
        <v>138.21600000000001</v>
      </c>
      <c r="T24" s="47">
        <f t="shared" si="7"/>
        <v>5.7590000000000003</v>
      </c>
      <c r="U24" s="109">
        <v>6.4</v>
      </c>
      <c r="V24" s="109">
        <f t="shared" si="1"/>
        <v>6.4</v>
      </c>
      <c r="W24" s="110" t="s">
        <v>148</v>
      </c>
      <c r="X24" s="112">
        <v>1017</v>
      </c>
      <c r="Y24" s="112">
        <v>0</v>
      </c>
      <c r="Z24" s="112">
        <v>1187</v>
      </c>
      <c r="AA24" s="112">
        <v>1185</v>
      </c>
      <c r="AB24" s="112">
        <v>1186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1228531</v>
      </c>
      <c r="AH24" s="49">
        <f>IF(ISBLANK(AG24),"-",AG24-AG23)</f>
        <v>1169</v>
      </c>
      <c r="AI24" s="50">
        <f t="shared" si="8"/>
        <v>202.98662962319847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11465179</v>
      </c>
      <c r="AQ24" s="112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129</v>
      </c>
      <c r="P25" s="108">
        <v>131</v>
      </c>
      <c r="Q25" s="108">
        <v>25774482</v>
      </c>
      <c r="R25" s="46">
        <f t="shared" si="5"/>
        <v>5681</v>
      </c>
      <c r="S25" s="47">
        <f t="shared" si="6"/>
        <v>136.34399999999999</v>
      </c>
      <c r="T25" s="47">
        <f t="shared" si="7"/>
        <v>5.681</v>
      </c>
      <c r="U25" s="109">
        <v>6.1</v>
      </c>
      <c r="V25" s="109">
        <f t="shared" si="1"/>
        <v>6.1</v>
      </c>
      <c r="W25" s="110" t="s">
        <v>148</v>
      </c>
      <c r="X25" s="112">
        <v>1014</v>
      </c>
      <c r="Y25" s="112">
        <v>0</v>
      </c>
      <c r="Z25" s="112">
        <v>1187</v>
      </c>
      <c r="AA25" s="112">
        <v>1185</v>
      </c>
      <c r="AB25" s="112">
        <v>1186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1229699</v>
      </c>
      <c r="AH25" s="49">
        <f t="shared" si="9"/>
        <v>1168</v>
      </c>
      <c r="AI25" s="50">
        <f t="shared" si="8"/>
        <v>205.59760605527197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11465179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135</v>
      </c>
      <c r="Q26" s="108">
        <v>25780172</v>
      </c>
      <c r="R26" s="46">
        <f t="shared" si="5"/>
        <v>5690</v>
      </c>
      <c r="S26" s="47">
        <f t="shared" si="6"/>
        <v>136.56</v>
      </c>
      <c r="T26" s="47">
        <f t="shared" si="7"/>
        <v>5.69</v>
      </c>
      <c r="U26" s="109">
        <v>5.8</v>
      </c>
      <c r="V26" s="109">
        <f t="shared" si="1"/>
        <v>5.8</v>
      </c>
      <c r="W26" s="110" t="s">
        <v>148</v>
      </c>
      <c r="X26" s="112">
        <v>1014</v>
      </c>
      <c r="Y26" s="112">
        <v>0</v>
      </c>
      <c r="Z26" s="112">
        <v>1187</v>
      </c>
      <c r="AA26" s="112">
        <v>1185</v>
      </c>
      <c r="AB26" s="112">
        <v>1186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1230867</v>
      </c>
      <c r="AH26" s="49">
        <f t="shared" si="9"/>
        <v>1168</v>
      </c>
      <c r="AI26" s="50">
        <f t="shared" si="8"/>
        <v>205.27240773286465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11465179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130</v>
      </c>
      <c r="P27" s="108">
        <v>133</v>
      </c>
      <c r="Q27" s="108">
        <v>25785894</v>
      </c>
      <c r="R27" s="46">
        <f t="shared" si="5"/>
        <v>5722</v>
      </c>
      <c r="S27" s="47">
        <f t="shared" si="6"/>
        <v>137.328</v>
      </c>
      <c r="T27" s="47">
        <f t="shared" si="7"/>
        <v>5.7220000000000004</v>
      </c>
      <c r="U27" s="109">
        <v>5.5</v>
      </c>
      <c r="V27" s="109">
        <f t="shared" si="1"/>
        <v>5.5</v>
      </c>
      <c r="W27" s="110" t="s">
        <v>148</v>
      </c>
      <c r="X27" s="112">
        <v>1014</v>
      </c>
      <c r="Y27" s="112">
        <v>0</v>
      </c>
      <c r="Z27" s="112">
        <v>1187</v>
      </c>
      <c r="AA27" s="112">
        <v>1185</v>
      </c>
      <c r="AB27" s="112">
        <v>1186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1232034</v>
      </c>
      <c r="AH27" s="49">
        <f t="shared" si="9"/>
        <v>1167</v>
      </c>
      <c r="AI27" s="50">
        <f t="shared" si="8"/>
        <v>203.94966794826982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11465179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130</v>
      </c>
      <c r="P28" s="108">
        <v>137</v>
      </c>
      <c r="Q28" s="108">
        <v>25791515</v>
      </c>
      <c r="R28" s="46">
        <f t="shared" si="5"/>
        <v>5621</v>
      </c>
      <c r="S28" s="47">
        <f t="shared" si="6"/>
        <v>134.904</v>
      </c>
      <c r="T28" s="47">
        <f t="shared" si="7"/>
        <v>5.6210000000000004</v>
      </c>
      <c r="U28" s="109">
        <v>5.2</v>
      </c>
      <c r="V28" s="109">
        <f t="shared" si="1"/>
        <v>5.2</v>
      </c>
      <c r="W28" s="110" t="s">
        <v>148</v>
      </c>
      <c r="X28" s="112">
        <v>1015</v>
      </c>
      <c r="Y28" s="112">
        <v>0</v>
      </c>
      <c r="Z28" s="112">
        <v>1187</v>
      </c>
      <c r="AA28" s="112">
        <v>1185</v>
      </c>
      <c r="AB28" s="112">
        <v>1186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1233207</v>
      </c>
      <c r="AH28" s="49">
        <f t="shared" si="9"/>
        <v>1173</v>
      </c>
      <c r="AI28" s="50">
        <f t="shared" si="8"/>
        <v>208.68172922967443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11465179</v>
      </c>
      <c r="AQ28" s="112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127</v>
      </c>
      <c r="P29" s="108">
        <v>122</v>
      </c>
      <c r="Q29" s="108">
        <v>25797238</v>
      </c>
      <c r="R29" s="46">
        <f t="shared" si="5"/>
        <v>5723</v>
      </c>
      <c r="S29" s="47">
        <f t="shared" si="6"/>
        <v>137.352</v>
      </c>
      <c r="T29" s="47">
        <f t="shared" si="7"/>
        <v>5.7229999999999999</v>
      </c>
      <c r="U29" s="109">
        <v>4.9000000000000004</v>
      </c>
      <c r="V29" s="109">
        <f t="shared" si="1"/>
        <v>4.9000000000000004</v>
      </c>
      <c r="W29" s="110" t="s">
        <v>148</v>
      </c>
      <c r="X29" s="112">
        <v>1016</v>
      </c>
      <c r="Y29" s="112">
        <v>0</v>
      </c>
      <c r="Z29" s="112">
        <v>1187</v>
      </c>
      <c r="AA29" s="112">
        <v>1185</v>
      </c>
      <c r="AB29" s="112">
        <v>1186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1234372</v>
      </c>
      <c r="AH29" s="49">
        <f t="shared" si="9"/>
        <v>1165</v>
      </c>
      <c r="AI29" s="50">
        <f t="shared" si="8"/>
        <v>203.56456403983924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11465179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128</v>
      </c>
      <c r="Q30" s="108">
        <v>25802837</v>
      </c>
      <c r="R30" s="46">
        <f t="shared" si="5"/>
        <v>5599</v>
      </c>
      <c r="S30" s="47">
        <f t="shared" si="6"/>
        <v>134.376</v>
      </c>
      <c r="T30" s="47">
        <f t="shared" si="7"/>
        <v>5.5990000000000002</v>
      </c>
      <c r="U30" s="109">
        <v>4.7</v>
      </c>
      <c r="V30" s="109">
        <f t="shared" si="1"/>
        <v>4.7</v>
      </c>
      <c r="W30" s="110" t="s">
        <v>148</v>
      </c>
      <c r="X30" s="112">
        <v>1017</v>
      </c>
      <c r="Y30" s="112">
        <v>0</v>
      </c>
      <c r="Z30" s="112">
        <v>1187</v>
      </c>
      <c r="AA30" s="112">
        <v>1185</v>
      </c>
      <c r="AB30" s="112">
        <v>1186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1235536</v>
      </c>
      <c r="AH30" s="49">
        <f t="shared" si="9"/>
        <v>1164</v>
      </c>
      <c r="AI30" s="50">
        <f t="shared" si="8"/>
        <v>207.8942668333631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11465179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131</v>
      </c>
      <c r="Q31" s="108">
        <v>25808352</v>
      </c>
      <c r="R31" s="46">
        <f t="shared" si="5"/>
        <v>5515</v>
      </c>
      <c r="S31" s="47">
        <f t="shared" si="6"/>
        <v>132.36000000000001</v>
      </c>
      <c r="T31" s="47">
        <f t="shared" si="7"/>
        <v>5.5149999999999997</v>
      </c>
      <c r="U31" s="109">
        <v>4.4000000000000004</v>
      </c>
      <c r="V31" s="109">
        <f t="shared" si="1"/>
        <v>4.4000000000000004</v>
      </c>
      <c r="W31" s="110" t="s">
        <v>148</v>
      </c>
      <c r="X31" s="112">
        <v>1026</v>
      </c>
      <c r="Y31" s="112">
        <v>0</v>
      </c>
      <c r="Z31" s="112">
        <v>1187</v>
      </c>
      <c r="AA31" s="112">
        <v>1185</v>
      </c>
      <c r="AB31" s="112">
        <v>1186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1236687</v>
      </c>
      <c r="AH31" s="49">
        <f t="shared" si="9"/>
        <v>1151</v>
      </c>
      <c r="AI31" s="50">
        <f t="shared" si="8"/>
        <v>208.70353581142339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11465179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121</v>
      </c>
      <c r="P32" s="108">
        <v>122</v>
      </c>
      <c r="Q32" s="108">
        <v>25814098</v>
      </c>
      <c r="R32" s="46">
        <f t="shared" si="5"/>
        <v>5746</v>
      </c>
      <c r="S32" s="47">
        <f t="shared" si="6"/>
        <v>137.904</v>
      </c>
      <c r="T32" s="47">
        <f t="shared" si="7"/>
        <v>5.7460000000000004</v>
      </c>
      <c r="U32" s="109">
        <v>4.0999999999999996</v>
      </c>
      <c r="V32" s="109">
        <f t="shared" si="1"/>
        <v>4.0999999999999996</v>
      </c>
      <c r="W32" s="110" t="s">
        <v>148</v>
      </c>
      <c r="X32" s="112">
        <v>1024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1237875</v>
      </c>
      <c r="AH32" s="49">
        <f t="shared" si="9"/>
        <v>1188</v>
      </c>
      <c r="AI32" s="50">
        <f t="shared" si="8"/>
        <v>206.75252349460493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11465179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115</v>
      </c>
      <c r="Q33" s="108">
        <v>25819201</v>
      </c>
      <c r="R33" s="46">
        <f t="shared" si="5"/>
        <v>5103</v>
      </c>
      <c r="S33" s="47">
        <f t="shared" si="6"/>
        <v>122.47199999999999</v>
      </c>
      <c r="T33" s="47">
        <f t="shared" si="7"/>
        <v>5.1029999999999998</v>
      </c>
      <c r="U33" s="109">
        <v>4.3</v>
      </c>
      <c r="V33" s="109">
        <f t="shared" si="1"/>
        <v>4.3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1239009</v>
      </c>
      <c r="AH33" s="49">
        <f t="shared" si="9"/>
        <v>1134</v>
      </c>
      <c r="AI33" s="50">
        <f t="shared" si="8"/>
        <v>222.22222222222223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11465398</v>
      </c>
      <c r="AQ33" s="112">
        <f t="shared" si="2"/>
        <v>219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132</v>
      </c>
      <c r="P34" s="108">
        <v>119</v>
      </c>
      <c r="Q34" s="108">
        <v>25824025</v>
      </c>
      <c r="R34" s="46">
        <f t="shared" si="5"/>
        <v>4824</v>
      </c>
      <c r="S34" s="47">
        <f t="shared" si="6"/>
        <v>115.776</v>
      </c>
      <c r="T34" s="47">
        <f t="shared" si="7"/>
        <v>4.8239999999999998</v>
      </c>
      <c r="U34" s="109">
        <v>4.8</v>
      </c>
      <c r="V34" s="109">
        <f t="shared" si="1"/>
        <v>4.8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1240002</v>
      </c>
      <c r="AH34" s="49">
        <f t="shared" si="9"/>
        <v>993</v>
      </c>
      <c r="AI34" s="50">
        <f t="shared" si="8"/>
        <v>205.84577114427861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11466036</v>
      </c>
      <c r="AQ34" s="112">
        <f t="shared" si="2"/>
        <v>638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129395</v>
      </c>
      <c r="S35" s="65">
        <f>AVERAGE(S11:S34)</f>
        <v>129.39500000000001</v>
      </c>
      <c r="T35" s="65">
        <f>SUM(T11:T34)</f>
        <v>129.39499999999998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26832</v>
      </c>
      <c r="AI35" s="68">
        <f>$AH$35/$T35</f>
        <v>207.36504501719543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4249</v>
      </c>
      <c r="AQ35" s="71">
        <f>SUM(AQ11:AQ34)</f>
        <v>4249</v>
      </c>
      <c r="AR35" s="72">
        <f>AVERAGE(AR11:AR34)</f>
        <v>1.1433333333333335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221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222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223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  <protectedRange sqref="B56" name="Range2_12_5_1_1_1_1_1_2_1_1_2_1_1_1_1_1_1_1_1_1_1_1_1_1_1_1_1_1_2_1_1_1_1_1_1_1_1_1_1_1_1_1_1_3_1_1_1_2_1_1_1_1_1_1_1_1_1_2_1_1_1_1_1_1_1_1_1_1_1_1_1_1_1_1_1_1_1_1_1_1_1_1_1_1_2_1_1_1_2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77" priority="13" operator="containsText" text="N/A">
      <formula>NOT(ISERROR(SEARCH("N/A",X11)))</formula>
    </cfRule>
    <cfRule type="cellIs" dxfId="376" priority="27" operator="equal">
      <formula>0</formula>
    </cfRule>
  </conditionalFormatting>
  <conditionalFormatting sqref="X11:AE34">
    <cfRule type="cellIs" dxfId="375" priority="26" operator="greaterThanOrEqual">
      <formula>1185</formula>
    </cfRule>
  </conditionalFormatting>
  <conditionalFormatting sqref="X11:AE34">
    <cfRule type="cellIs" dxfId="374" priority="25" operator="between">
      <formula>0.1</formula>
      <formula>1184</formula>
    </cfRule>
  </conditionalFormatting>
  <conditionalFormatting sqref="X8 AJ11:AN35">
    <cfRule type="cellIs" dxfId="373" priority="24" operator="equal">
      <formula>0</formula>
    </cfRule>
  </conditionalFormatting>
  <conditionalFormatting sqref="X8 AJ11:AN35">
    <cfRule type="cellIs" dxfId="372" priority="23" operator="greaterThan">
      <formula>1179</formula>
    </cfRule>
  </conditionalFormatting>
  <conditionalFormatting sqref="X8 AJ11:AN35">
    <cfRule type="cellIs" dxfId="371" priority="22" operator="greaterThan">
      <formula>99</formula>
    </cfRule>
  </conditionalFormatting>
  <conditionalFormatting sqref="X8 AJ11:AN35">
    <cfRule type="cellIs" dxfId="370" priority="21" operator="greaterThan">
      <formula>0.99</formula>
    </cfRule>
  </conditionalFormatting>
  <conditionalFormatting sqref="AB8">
    <cfRule type="cellIs" dxfId="369" priority="20" operator="equal">
      <formula>0</formula>
    </cfRule>
  </conditionalFormatting>
  <conditionalFormatting sqref="AB8">
    <cfRule type="cellIs" dxfId="368" priority="19" operator="greaterThan">
      <formula>1179</formula>
    </cfRule>
  </conditionalFormatting>
  <conditionalFormatting sqref="AB8">
    <cfRule type="cellIs" dxfId="367" priority="18" operator="greaterThan">
      <formula>99</formula>
    </cfRule>
  </conditionalFormatting>
  <conditionalFormatting sqref="AB8">
    <cfRule type="cellIs" dxfId="366" priority="17" operator="greaterThan">
      <formula>0.99</formula>
    </cfRule>
  </conditionalFormatting>
  <conditionalFormatting sqref="AI11:AI34">
    <cfRule type="cellIs" dxfId="365" priority="16" operator="greaterThan">
      <formula>$AI$8</formula>
    </cfRule>
  </conditionalFormatting>
  <conditionalFormatting sqref="AH11:AH34">
    <cfRule type="cellIs" dxfId="364" priority="14" operator="greaterThan">
      <formula>$AH$8</formula>
    </cfRule>
    <cfRule type="cellIs" dxfId="363" priority="15" operator="greaterThan">
      <formula>$AH$8</formula>
    </cfRule>
  </conditionalFormatting>
  <conditionalFormatting sqref="AN11:AO11 AO12:AO34 AN12:AN35">
    <cfRule type="cellIs" dxfId="362" priority="12" operator="equal">
      <formula>0</formula>
    </cfRule>
  </conditionalFormatting>
  <conditionalFormatting sqref="AN11:AO11 AO12:AO34 AN12:AN35">
    <cfRule type="cellIs" dxfId="361" priority="11" operator="greaterThan">
      <formula>1179</formula>
    </cfRule>
  </conditionalFormatting>
  <conditionalFormatting sqref="AN11:AO11 AO12:AO34 AN12:AN35">
    <cfRule type="cellIs" dxfId="360" priority="10" operator="greaterThan">
      <formula>99</formula>
    </cfRule>
  </conditionalFormatting>
  <conditionalFormatting sqref="AN11:AO11 AO12:AO34 AN12:AN35">
    <cfRule type="cellIs" dxfId="359" priority="9" operator="greaterThan">
      <formula>0.99</formula>
    </cfRule>
  </conditionalFormatting>
  <conditionalFormatting sqref="AQ11:AQ34">
    <cfRule type="cellIs" dxfId="358" priority="8" operator="equal">
      <formula>0</formula>
    </cfRule>
  </conditionalFormatting>
  <conditionalFormatting sqref="AQ11:AQ34">
    <cfRule type="cellIs" dxfId="357" priority="7" operator="greaterThan">
      <formula>1179</formula>
    </cfRule>
  </conditionalFormatting>
  <conditionalFormatting sqref="AQ11:AQ34">
    <cfRule type="cellIs" dxfId="356" priority="6" operator="greaterThan">
      <formula>99</formula>
    </cfRule>
  </conditionalFormatting>
  <conditionalFormatting sqref="AQ11:AQ34">
    <cfRule type="cellIs" dxfId="355" priority="5" operator="greaterThan">
      <formula>0.99</formula>
    </cfRule>
  </conditionalFormatting>
  <conditionalFormatting sqref="AP11:AP34">
    <cfRule type="cellIs" dxfId="354" priority="4" operator="equal">
      <formula>0</formula>
    </cfRule>
  </conditionalFormatting>
  <conditionalFormatting sqref="AP11:AP34">
    <cfRule type="cellIs" dxfId="353" priority="3" operator="greaterThan">
      <formula>1179</formula>
    </cfRule>
  </conditionalFormatting>
  <conditionalFormatting sqref="AP11:AP34">
    <cfRule type="cellIs" dxfId="352" priority="2" operator="greaterThan">
      <formula>99</formula>
    </cfRule>
  </conditionalFormatting>
  <conditionalFormatting sqref="AP11:AP34">
    <cfRule type="cellIs" dxfId="35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37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225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42692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26952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17'!Q34</f>
        <v>25824025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17'!AG34</f>
        <v>1240002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17'!AP34</f>
        <v>11466036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116</v>
      </c>
      <c r="P11" s="108">
        <v>111</v>
      </c>
      <c r="Q11" s="108">
        <v>25828870</v>
      </c>
      <c r="R11" s="46">
        <f>IF(ISBLANK(Q11),"-",Q11-Q10)</f>
        <v>4845</v>
      </c>
      <c r="S11" s="47">
        <f>R11*24/1000</f>
        <v>116.28</v>
      </c>
      <c r="T11" s="47">
        <f>R11/1000</f>
        <v>4.8449999999999998</v>
      </c>
      <c r="U11" s="109">
        <v>5.7</v>
      </c>
      <c r="V11" s="109">
        <f t="shared" ref="V11:V34" si="1">U11</f>
        <v>5.7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1241008</v>
      </c>
      <c r="AH11" s="49">
        <f>IF(ISBLANK(AG11),"-",AG11-AG10)</f>
        <v>1006</v>
      </c>
      <c r="AI11" s="50">
        <f>AH11/T11</f>
        <v>207.63673890608877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11466458</v>
      </c>
      <c r="AQ11" s="112">
        <f t="shared" ref="AQ11:AQ34" si="2">AP11-AP10</f>
        <v>422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121</v>
      </c>
      <c r="P12" s="108">
        <v>111</v>
      </c>
      <c r="Q12" s="108">
        <v>25833453</v>
      </c>
      <c r="R12" s="46">
        <f t="shared" ref="R12:R34" si="5">IF(ISBLANK(Q12),"-",Q12-Q11)</f>
        <v>4583</v>
      </c>
      <c r="S12" s="47">
        <f t="shared" ref="S12:S34" si="6">R12*24/1000</f>
        <v>109.992</v>
      </c>
      <c r="T12" s="47">
        <f t="shared" ref="T12:T34" si="7">R12/1000</f>
        <v>4.5830000000000002</v>
      </c>
      <c r="U12" s="109">
        <v>6.4</v>
      </c>
      <c r="V12" s="109">
        <f t="shared" si="1"/>
        <v>6.4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1241955</v>
      </c>
      <c r="AH12" s="49">
        <f>IF(ISBLANK(AG12),"-",AG12-AG11)</f>
        <v>947</v>
      </c>
      <c r="AI12" s="50">
        <f t="shared" ref="AI12:AI34" si="8">AH12/T12</f>
        <v>206.63320968797731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11466885</v>
      </c>
      <c r="AQ12" s="112">
        <f t="shared" si="2"/>
        <v>427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122</v>
      </c>
      <c r="P13" s="108">
        <v>108</v>
      </c>
      <c r="Q13" s="108">
        <v>25837829</v>
      </c>
      <c r="R13" s="46">
        <f t="shared" si="5"/>
        <v>4376</v>
      </c>
      <c r="S13" s="47">
        <f t="shared" si="6"/>
        <v>105.024</v>
      </c>
      <c r="T13" s="47">
        <f t="shared" si="7"/>
        <v>4.3760000000000003</v>
      </c>
      <c r="U13" s="109">
        <v>7.5</v>
      </c>
      <c r="V13" s="109">
        <f t="shared" si="1"/>
        <v>7.5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1242893</v>
      </c>
      <c r="AH13" s="49">
        <f>IF(ISBLANK(AG13),"-",AG13-AG12)</f>
        <v>938</v>
      </c>
      <c r="AI13" s="50">
        <f t="shared" si="8"/>
        <v>214.35100548446067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11467294</v>
      </c>
      <c r="AQ13" s="112">
        <f t="shared" si="2"/>
        <v>409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116</v>
      </c>
      <c r="Q14" s="108">
        <v>25842029</v>
      </c>
      <c r="R14" s="46">
        <f t="shared" si="5"/>
        <v>4200</v>
      </c>
      <c r="S14" s="47">
        <f t="shared" si="6"/>
        <v>100.8</v>
      </c>
      <c r="T14" s="47">
        <f t="shared" si="7"/>
        <v>4.2</v>
      </c>
      <c r="U14" s="109">
        <v>8.6999999999999993</v>
      </c>
      <c r="V14" s="109">
        <f t="shared" si="1"/>
        <v>8.6999999999999993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1243873</v>
      </c>
      <c r="AH14" s="49">
        <f t="shared" ref="AH14:AH34" si="9">IF(ISBLANK(AG14),"-",AG14-AG13)</f>
        <v>980</v>
      </c>
      <c r="AI14" s="50">
        <f t="shared" si="8"/>
        <v>233.33333333333331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11467686</v>
      </c>
      <c r="AQ14" s="112">
        <f t="shared" si="2"/>
        <v>392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120</v>
      </c>
      <c r="Q15" s="108">
        <v>25846420</v>
      </c>
      <c r="R15" s="46">
        <f t="shared" si="5"/>
        <v>4391</v>
      </c>
      <c r="S15" s="47">
        <f t="shared" si="6"/>
        <v>105.384</v>
      </c>
      <c r="T15" s="47">
        <f t="shared" si="7"/>
        <v>4.391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1126</v>
      </c>
      <c r="AA15" s="112">
        <v>1185</v>
      </c>
      <c r="AB15" s="112">
        <v>1126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1244895</v>
      </c>
      <c r="AH15" s="49">
        <f t="shared" si="9"/>
        <v>1022</v>
      </c>
      <c r="AI15" s="50">
        <f t="shared" si="8"/>
        <v>232.74880437258028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11467706</v>
      </c>
      <c r="AQ15" s="112">
        <f t="shared" si="2"/>
        <v>20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136</v>
      </c>
      <c r="P16" s="108">
        <v>121</v>
      </c>
      <c r="Q16" s="108">
        <v>25851970</v>
      </c>
      <c r="R16" s="46">
        <f t="shared" si="5"/>
        <v>5550</v>
      </c>
      <c r="S16" s="47">
        <f t="shared" si="6"/>
        <v>133.19999999999999</v>
      </c>
      <c r="T16" s="47">
        <f t="shared" si="7"/>
        <v>5.55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1245938</v>
      </c>
      <c r="AH16" s="49">
        <f t="shared" si="9"/>
        <v>1043</v>
      </c>
      <c r="AI16" s="50">
        <f t="shared" si="8"/>
        <v>187.92792792792793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11467706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132</v>
      </c>
      <c r="P17" s="108">
        <v>137</v>
      </c>
      <c r="Q17" s="108">
        <v>25857226</v>
      </c>
      <c r="R17" s="46">
        <f t="shared" si="5"/>
        <v>5256</v>
      </c>
      <c r="S17" s="47">
        <f t="shared" si="6"/>
        <v>126.14400000000001</v>
      </c>
      <c r="T17" s="47">
        <f t="shared" si="7"/>
        <v>5.2560000000000002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0</v>
      </c>
      <c r="Y17" s="112">
        <v>1017</v>
      </c>
      <c r="Z17" s="112">
        <v>1188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1246982</v>
      </c>
      <c r="AH17" s="49">
        <f t="shared" si="9"/>
        <v>1044</v>
      </c>
      <c r="AI17" s="50">
        <f t="shared" si="8"/>
        <v>198.63013698630135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11467706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131</v>
      </c>
      <c r="P18" s="108">
        <v>140</v>
      </c>
      <c r="Q18" s="108">
        <v>25863666</v>
      </c>
      <c r="R18" s="46">
        <f t="shared" si="5"/>
        <v>6440</v>
      </c>
      <c r="S18" s="47">
        <f t="shared" si="6"/>
        <v>154.56</v>
      </c>
      <c r="T18" s="47">
        <f t="shared" si="7"/>
        <v>6.44</v>
      </c>
      <c r="U18" s="109">
        <v>8.5</v>
      </c>
      <c r="V18" s="109">
        <f t="shared" si="1"/>
        <v>8.5</v>
      </c>
      <c r="W18" s="110" t="s">
        <v>148</v>
      </c>
      <c r="X18" s="112">
        <v>0</v>
      </c>
      <c r="Y18" s="112">
        <v>1026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1248254</v>
      </c>
      <c r="AH18" s="49">
        <f t="shared" si="9"/>
        <v>1272</v>
      </c>
      <c r="AI18" s="50">
        <f t="shared" si="8"/>
        <v>197.51552795031054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11467706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138</v>
      </c>
      <c r="Q19" s="108">
        <v>25869336</v>
      </c>
      <c r="R19" s="46">
        <f t="shared" si="5"/>
        <v>5670</v>
      </c>
      <c r="S19" s="47">
        <f t="shared" si="6"/>
        <v>136.08000000000001</v>
      </c>
      <c r="T19" s="47">
        <f t="shared" si="7"/>
        <v>5.67</v>
      </c>
      <c r="U19" s="109">
        <v>8.1</v>
      </c>
      <c r="V19" s="109">
        <f t="shared" si="1"/>
        <v>8.1</v>
      </c>
      <c r="W19" s="110" t="s">
        <v>148</v>
      </c>
      <c r="X19" s="112">
        <v>0</v>
      </c>
      <c r="Y19" s="112">
        <v>1025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1249406</v>
      </c>
      <c r="AH19" s="49">
        <f t="shared" si="9"/>
        <v>1152</v>
      </c>
      <c r="AI19" s="50">
        <f t="shared" si="8"/>
        <v>203.17460317460316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11467706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142</v>
      </c>
      <c r="Q20" s="108">
        <v>25875274</v>
      </c>
      <c r="R20" s="46">
        <f t="shared" si="5"/>
        <v>5938</v>
      </c>
      <c r="S20" s="47">
        <f t="shared" si="6"/>
        <v>142.512</v>
      </c>
      <c r="T20" s="47">
        <f t="shared" si="7"/>
        <v>5.9379999999999997</v>
      </c>
      <c r="U20" s="109">
        <v>7.6</v>
      </c>
      <c r="V20" s="109">
        <f t="shared" si="1"/>
        <v>7.6</v>
      </c>
      <c r="W20" s="110" t="s">
        <v>148</v>
      </c>
      <c r="X20" s="112">
        <v>0</v>
      </c>
      <c r="Y20" s="112">
        <v>1025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1250596</v>
      </c>
      <c r="AH20" s="49">
        <f t="shared" si="9"/>
        <v>1190</v>
      </c>
      <c r="AI20" s="50">
        <f t="shared" si="8"/>
        <v>200.40417649040083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11467706</v>
      </c>
      <c r="AQ20" s="112">
        <f t="shared" si="2"/>
        <v>0</v>
      </c>
      <c r="AR20" s="53">
        <v>1.32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129</v>
      </c>
      <c r="P21" s="108">
        <v>137</v>
      </c>
      <c r="Q21" s="108">
        <v>25881698</v>
      </c>
      <c r="R21" s="46">
        <f t="shared" si="5"/>
        <v>6424</v>
      </c>
      <c r="S21" s="47">
        <f t="shared" si="6"/>
        <v>154.17599999999999</v>
      </c>
      <c r="T21" s="47">
        <f t="shared" si="7"/>
        <v>6.4240000000000004</v>
      </c>
      <c r="U21" s="109">
        <v>7</v>
      </c>
      <c r="V21" s="109">
        <f t="shared" si="1"/>
        <v>7</v>
      </c>
      <c r="W21" s="110" t="s">
        <v>148</v>
      </c>
      <c r="X21" s="112">
        <v>0</v>
      </c>
      <c r="Y21" s="112">
        <v>1057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1251862</v>
      </c>
      <c r="AH21" s="49">
        <f t="shared" si="9"/>
        <v>1266</v>
      </c>
      <c r="AI21" s="50">
        <f t="shared" si="8"/>
        <v>197.07347447073474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11467706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134</v>
      </c>
      <c r="Q22" s="108">
        <v>25887512</v>
      </c>
      <c r="R22" s="46">
        <f t="shared" si="5"/>
        <v>5814</v>
      </c>
      <c r="S22" s="47">
        <f t="shared" si="6"/>
        <v>139.536</v>
      </c>
      <c r="T22" s="47">
        <f t="shared" si="7"/>
        <v>5.8140000000000001</v>
      </c>
      <c r="U22" s="109">
        <v>6.4</v>
      </c>
      <c r="V22" s="109">
        <f t="shared" si="1"/>
        <v>6.4</v>
      </c>
      <c r="W22" s="110" t="s">
        <v>148</v>
      </c>
      <c r="X22" s="112">
        <v>0</v>
      </c>
      <c r="Y22" s="112">
        <v>1057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1253038</v>
      </c>
      <c r="AH22" s="49">
        <f t="shared" si="9"/>
        <v>1176</v>
      </c>
      <c r="AI22" s="50">
        <f t="shared" si="8"/>
        <v>202.27038183694529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11467706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128</v>
      </c>
      <c r="P23" s="108">
        <v>136</v>
      </c>
      <c r="Q23" s="108">
        <v>25894016</v>
      </c>
      <c r="R23" s="46">
        <f t="shared" si="5"/>
        <v>6504</v>
      </c>
      <c r="S23" s="47">
        <f t="shared" si="6"/>
        <v>156.096</v>
      </c>
      <c r="T23" s="47">
        <f t="shared" si="7"/>
        <v>6.5039999999999996</v>
      </c>
      <c r="U23" s="109">
        <v>5.8</v>
      </c>
      <c r="V23" s="109">
        <f t="shared" si="1"/>
        <v>5.8</v>
      </c>
      <c r="W23" s="110" t="s">
        <v>148</v>
      </c>
      <c r="X23" s="112">
        <v>0</v>
      </c>
      <c r="Y23" s="112">
        <v>1055</v>
      </c>
      <c r="Z23" s="112">
        <v>1187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1254322</v>
      </c>
      <c r="AH23" s="49">
        <f t="shared" si="9"/>
        <v>1284</v>
      </c>
      <c r="AI23" s="50">
        <f t="shared" si="8"/>
        <v>197.41697416974171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11467706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137</v>
      </c>
      <c r="Q24" s="108">
        <v>25899488</v>
      </c>
      <c r="R24" s="46">
        <f t="shared" si="5"/>
        <v>5472</v>
      </c>
      <c r="S24" s="47">
        <f t="shared" si="6"/>
        <v>131.328</v>
      </c>
      <c r="T24" s="47">
        <f t="shared" si="7"/>
        <v>5.4720000000000004</v>
      </c>
      <c r="U24" s="109">
        <v>5.3</v>
      </c>
      <c r="V24" s="109">
        <f t="shared" si="1"/>
        <v>5.3</v>
      </c>
      <c r="W24" s="110" t="s">
        <v>148</v>
      </c>
      <c r="X24" s="112">
        <v>0</v>
      </c>
      <c r="Y24" s="112">
        <v>1046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1255436</v>
      </c>
      <c r="AH24" s="49">
        <f>IF(ISBLANK(AG24),"-",AG24-AG23)</f>
        <v>1114</v>
      </c>
      <c r="AI24" s="50">
        <f t="shared" si="8"/>
        <v>203.58187134502921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11467706</v>
      </c>
      <c r="AQ24" s="112">
        <f t="shared" si="2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135</v>
      </c>
      <c r="Q25" s="108">
        <v>25905506</v>
      </c>
      <c r="R25" s="46">
        <f t="shared" si="5"/>
        <v>6018</v>
      </c>
      <c r="S25" s="47">
        <f t="shared" si="6"/>
        <v>144.43199999999999</v>
      </c>
      <c r="T25" s="47">
        <f t="shared" si="7"/>
        <v>6.0179999999999998</v>
      </c>
      <c r="U25" s="109">
        <v>4.9000000000000004</v>
      </c>
      <c r="V25" s="109">
        <f t="shared" si="1"/>
        <v>4.9000000000000004</v>
      </c>
      <c r="W25" s="110" t="s">
        <v>148</v>
      </c>
      <c r="X25" s="112">
        <v>0</v>
      </c>
      <c r="Y25" s="112">
        <v>1046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1256626</v>
      </c>
      <c r="AH25" s="49">
        <f t="shared" si="9"/>
        <v>1190</v>
      </c>
      <c r="AI25" s="50">
        <f t="shared" si="8"/>
        <v>197.74011299435028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11467706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131</v>
      </c>
      <c r="P26" s="108">
        <v>133</v>
      </c>
      <c r="Q26" s="108">
        <v>25911866</v>
      </c>
      <c r="R26" s="46">
        <f t="shared" si="5"/>
        <v>6360</v>
      </c>
      <c r="S26" s="47">
        <f t="shared" si="6"/>
        <v>152.63999999999999</v>
      </c>
      <c r="T26" s="47">
        <f t="shared" si="7"/>
        <v>6.36</v>
      </c>
      <c r="U26" s="109">
        <v>4.5</v>
      </c>
      <c r="V26" s="109">
        <f t="shared" si="1"/>
        <v>4.5</v>
      </c>
      <c r="W26" s="110" t="s">
        <v>148</v>
      </c>
      <c r="X26" s="112">
        <v>0</v>
      </c>
      <c r="Y26" s="112">
        <v>1035</v>
      </c>
      <c r="Z26" s="112">
        <v>1187</v>
      </c>
      <c r="AA26" s="112">
        <v>1185</v>
      </c>
      <c r="AB26" s="112">
        <v>1186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1257904</v>
      </c>
      <c r="AH26" s="49">
        <f t="shared" si="9"/>
        <v>1278</v>
      </c>
      <c r="AI26" s="50">
        <f t="shared" si="8"/>
        <v>200.94339622641508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11467706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134</v>
      </c>
      <c r="Q27" s="108">
        <v>25917294</v>
      </c>
      <c r="R27" s="46">
        <f t="shared" si="5"/>
        <v>5428</v>
      </c>
      <c r="S27" s="47">
        <f t="shared" si="6"/>
        <v>130.27199999999999</v>
      </c>
      <c r="T27" s="47">
        <f t="shared" si="7"/>
        <v>5.4279999999999999</v>
      </c>
      <c r="U27" s="109">
        <v>4.2</v>
      </c>
      <c r="V27" s="109">
        <f t="shared" si="1"/>
        <v>4.2</v>
      </c>
      <c r="W27" s="110" t="s">
        <v>148</v>
      </c>
      <c r="X27" s="112">
        <v>0</v>
      </c>
      <c r="Y27" s="112">
        <v>1036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1259002</v>
      </c>
      <c r="AH27" s="49">
        <f t="shared" si="9"/>
        <v>1098</v>
      </c>
      <c r="AI27" s="50">
        <f t="shared" si="8"/>
        <v>202.28445099484156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11467706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136</v>
      </c>
      <c r="Q28" s="108">
        <v>25923334</v>
      </c>
      <c r="R28" s="46">
        <f t="shared" si="5"/>
        <v>6040</v>
      </c>
      <c r="S28" s="47">
        <f t="shared" si="6"/>
        <v>144.96</v>
      </c>
      <c r="T28" s="47">
        <f t="shared" si="7"/>
        <v>6.04</v>
      </c>
      <c r="U28" s="109">
        <v>3.7</v>
      </c>
      <c r="V28" s="109">
        <f t="shared" si="1"/>
        <v>3.7</v>
      </c>
      <c r="W28" s="110" t="s">
        <v>148</v>
      </c>
      <c r="X28" s="112">
        <v>0</v>
      </c>
      <c r="Y28" s="112">
        <v>1026</v>
      </c>
      <c r="Z28" s="112">
        <v>1187</v>
      </c>
      <c r="AA28" s="112">
        <v>1185</v>
      </c>
      <c r="AB28" s="112">
        <v>1188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1260238</v>
      </c>
      <c r="AH28" s="49">
        <f t="shared" si="9"/>
        <v>1236</v>
      </c>
      <c r="AI28" s="50">
        <f t="shared" si="8"/>
        <v>204.63576158940398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11467706</v>
      </c>
      <c r="AQ28" s="112">
        <f t="shared" si="2"/>
        <v>0</v>
      </c>
      <c r="AR28" s="53">
        <v>1.1599999999999999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130</v>
      </c>
      <c r="Q29" s="108">
        <v>25928962</v>
      </c>
      <c r="R29" s="46">
        <f t="shared" si="5"/>
        <v>5628</v>
      </c>
      <c r="S29" s="47">
        <f t="shared" si="6"/>
        <v>135.072</v>
      </c>
      <c r="T29" s="47">
        <f t="shared" si="7"/>
        <v>5.6280000000000001</v>
      </c>
      <c r="U29" s="109">
        <v>3.6</v>
      </c>
      <c r="V29" s="109">
        <f t="shared" si="1"/>
        <v>3.6</v>
      </c>
      <c r="W29" s="110" t="s">
        <v>148</v>
      </c>
      <c r="X29" s="112">
        <v>0</v>
      </c>
      <c r="Y29" s="112">
        <v>994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1261366</v>
      </c>
      <c r="AH29" s="49">
        <f t="shared" si="9"/>
        <v>1128</v>
      </c>
      <c r="AI29" s="50">
        <f t="shared" si="8"/>
        <v>200.42643923240936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11467706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133</v>
      </c>
      <c r="P30" s="108">
        <v>155</v>
      </c>
      <c r="Q30" s="108">
        <v>25934126</v>
      </c>
      <c r="R30" s="46">
        <f t="shared" si="5"/>
        <v>5164</v>
      </c>
      <c r="S30" s="47">
        <f t="shared" si="6"/>
        <v>123.93600000000001</v>
      </c>
      <c r="T30" s="47">
        <f t="shared" si="7"/>
        <v>5.1639999999999997</v>
      </c>
      <c r="U30" s="109">
        <v>3.5</v>
      </c>
      <c r="V30" s="109">
        <f t="shared" si="1"/>
        <v>3.5</v>
      </c>
      <c r="W30" s="110" t="s">
        <v>148</v>
      </c>
      <c r="X30" s="112">
        <v>0</v>
      </c>
      <c r="Y30" s="112">
        <v>994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1262430</v>
      </c>
      <c r="AH30" s="49">
        <f t="shared" si="9"/>
        <v>1064</v>
      </c>
      <c r="AI30" s="50">
        <f t="shared" si="8"/>
        <v>206.04182804027886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11467706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134</v>
      </c>
      <c r="Q31" s="108">
        <v>25940442</v>
      </c>
      <c r="R31" s="46">
        <f t="shared" si="5"/>
        <v>6316</v>
      </c>
      <c r="S31" s="47">
        <f t="shared" si="6"/>
        <v>151.584</v>
      </c>
      <c r="T31" s="47">
        <f t="shared" si="7"/>
        <v>6.3159999999999998</v>
      </c>
      <c r="U31" s="109">
        <v>3.1</v>
      </c>
      <c r="V31" s="109">
        <f t="shared" si="1"/>
        <v>3.1</v>
      </c>
      <c r="W31" s="110" t="s">
        <v>148</v>
      </c>
      <c r="X31" s="112">
        <v>0</v>
      </c>
      <c r="Y31" s="112">
        <v>1045</v>
      </c>
      <c r="Z31" s="112">
        <v>1187</v>
      </c>
      <c r="AA31" s="112">
        <v>1185</v>
      </c>
      <c r="AB31" s="112">
        <v>1186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1263682</v>
      </c>
      <c r="AH31" s="49">
        <f t="shared" si="9"/>
        <v>1252</v>
      </c>
      <c r="AI31" s="50">
        <f t="shared" si="8"/>
        <v>198.22672577580747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11467706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127</v>
      </c>
      <c r="Q32" s="108">
        <v>25946183</v>
      </c>
      <c r="R32" s="46">
        <f t="shared" si="5"/>
        <v>5741</v>
      </c>
      <c r="S32" s="47">
        <f t="shared" si="6"/>
        <v>137.78399999999999</v>
      </c>
      <c r="T32" s="47">
        <f t="shared" si="7"/>
        <v>5.7409999999999997</v>
      </c>
      <c r="U32" s="109">
        <v>2.9</v>
      </c>
      <c r="V32" s="109">
        <f t="shared" si="1"/>
        <v>2.9</v>
      </c>
      <c r="W32" s="110" t="s">
        <v>148</v>
      </c>
      <c r="X32" s="112">
        <v>0</v>
      </c>
      <c r="Y32" s="112">
        <v>1045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1264898</v>
      </c>
      <c r="AH32" s="49">
        <f t="shared" si="9"/>
        <v>1216</v>
      </c>
      <c r="AI32" s="50">
        <f t="shared" si="8"/>
        <v>211.80978923532487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11467706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131</v>
      </c>
      <c r="P33" s="108">
        <v>114</v>
      </c>
      <c r="Q33" s="108">
        <v>25951446</v>
      </c>
      <c r="R33" s="46">
        <f t="shared" si="5"/>
        <v>5263</v>
      </c>
      <c r="S33" s="47">
        <f t="shared" si="6"/>
        <v>126.312</v>
      </c>
      <c r="T33" s="47">
        <f t="shared" si="7"/>
        <v>5.2629999999999999</v>
      </c>
      <c r="U33" s="109">
        <v>3</v>
      </c>
      <c r="V33" s="109">
        <f t="shared" si="1"/>
        <v>3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1265948</v>
      </c>
      <c r="AH33" s="49">
        <f t="shared" si="9"/>
        <v>1050</v>
      </c>
      <c r="AI33" s="50">
        <f t="shared" si="8"/>
        <v>199.50598517955538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11467798</v>
      </c>
      <c r="AQ33" s="112">
        <f t="shared" si="2"/>
        <v>92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109</v>
      </c>
      <c r="Q34" s="108">
        <v>25956370</v>
      </c>
      <c r="R34" s="46">
        <f t="shared" si="5"/>
        <v>4924</v>
      </c>
      <c r="S34" s="47">
        <f t="shared" si="6"/>
        <v>118.176</v>
      </c>
      <c r="T34" s="47">
        <f t="shared" si="7"/>
        <v>4.9240000000000004</v>
      </c>
      <c r="U34" s="109">
        <v>3.4</v>
      </c>
      <c r="V34" s="109">
        <f t="shared" si="1"/>
        <v>3.4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1266954</v>
      </c>
      <c r="AH34" s="49">
        <f t="shared" si="9"/>
        <v>1006</v>
      </c>
      <c r="AI34" s="50">
        <f t="shared" si="8"/>
        <v>204.30544272948819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0.03</v>
      </c>
      <c r="AP34" s="112">
        <v>11468055</v>
      </c>
      <c r="AQ34" s="112">
        <f t="shared" si="2"/>
        <v>257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132345</v>
      </c>
      <c r="S35" s="65">
        <f>AVERAGE(S11:S34)</f>
        <v>132.345</v>
      </c>
      <c r="T35" s="65">
        <f>SUM(T11:T34)</f>
        <v>132.34500000000003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26952</v>
      </c>
      <c r="AI35" s="68">
        <f>$AH$35/$T35</f>
        <v>203.64955230647169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2019</v>
      </c>
      <c r="AQ35" s="71">
        <f>SUM(AQ11:AQ34)</f>
        <v>2019</v>
      </c>
      <c r="AR35" s="72">
        <f>AVERAGE(AR11:AR34)</f>
        <v>1.1616666666666668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156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224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50" priority="13" operator="containsText" text="N/A">
      <formula>NOT(ISERROR(SEARCH("N/A",X11)))</formula>
    </cfRule>
    <cfRule type="cellIs" dxfId="349" priority="27" operator="equal">
      <formula>0</formula>
    </cfRule>
  </conditionalFormatting>
  <conditionalFormatting sqref="X11:AE34">
    <cfRule type="cellIs" dxfId="348" priority="26" operator="greaterThanOrEqual">
      <formula>1185</formula>
    </cfRule>
  </conditionalFormatting>
  <conditionalFormatting sqref="X11:AE34">
    <cfRule type="cellIs" dxfId="347" priority="25" operator="between">
      <formula>0.1</formula>
      <formula>1184</formula>
    </cfRule>
  </conditionalFormatting>
  <conditionalFormatting sqref="X8 AJ11:AN35">
    <cfRule type="cellIs" dxfId="346" priority="24" operator="equal">
      <formula>0</formula>
    </cfRule>
  </conditionalFormatting>
  <conditionalFormatting sqref="X8 AJ11:AN35">
    <cfRule type="cellIs" dxfId="345" priority="23" operator="greaterThan">
      <formula>1179</formula>
    </cfRule>
  </conditionalFormatting>
  <conditionalFormatting sqref="X8 AJ11:AN35">
    <cfRule type="cellIs" dxfId="344" priority="22" operator="greaterThan">
      <formula>99</formula>
    </cfRule>
  </conditionalFormatting>
  <conditionalFormatting sqref="X8 AJ11:AN35">
    <cfRule type="cellIs" dxfId="343" priority="21" operator="greaterThan">
      <formula>0.99</formula>
    </cfRule>
  </conditionalFormatting>
  <conditionalFormatting sqref="AB8">
    <cfRule type="cellIs" dxfId="342" priority="20" operator="equal">
      <formula>0</formula>
    </cfRule>
  </conditionalFormatting>
  <conditionalFormatting sqref="AB8">
    <cfRule type="cellIs" dxfId="341" priority="19" operator="greaterThan">
      <formula>1179</formula>
    </cfRule>
  </conditionalFormatting>
  <conditionalFormatting sqref="AB8">
    <cfRule type="cellIs" dxfId="340" priority="18" operator="greaterThan">
      <formula>99</formula>
    </cfRule>
  </conditionalFormatting>
  <conditionalFormatting sqref="AB8">
    <cfRule type="cellIs" dxfId="339" priority="17" operator="greaterThan">
      <formula>0.99</formula>
    </cfRule>
  </conditionalFormatting>
  <conditionalFormatting sqref="AI11:AI34">
    <cfRule type="cellIs" dxfId="338" priority="16" operator="greaterThan">
      <formula>$AI$8</formula>
    </cfRule>
  </conditionalFormatting>
  <conditionalFormatting sqref="AH11:AH34">
    <cfRule type="cellIs" dxfId="337" priority="14" operator="greaterThan">
      <formula>$AH$8</formula>
    </cfRule>
    <cfRule type="cellIs" dxfId="336" priority="15" operator="greaterThan">
      <formula>$AH$8</formula>
    </cfRule>
  </conditionalFormatting>
  <conditionalFormatting sqref="AN11:AO11 AN12:AN35 AO12:AO34">
    <cfRule type="cellIs" dxfId="335" priority="12" operator="equal">
      <formula>0</formula>
    </cfRule>
  </conditionalFormatting>
  <conditionalFormatting sqref="AN11:AO11 AN12:AN35 AO12:AO34">
    <cfRule type="cellIs" dxfId="334" priority="11" operator="greaterThan">
      <formula>1179</formula>
    </cfRule>
  </conditionalFormatting>
  <conditionalFormatting sqref="AN11:AO11 AN12:AN35 AO12:AO34">
    <cfRule type="cellIs" dxfId="333" priority="10" operator="greaterThan">
      <formula>99</formula>
    </cfRule>
  </conditionalFormatting>
  <conditionalFormatting sqref="AN11:AO11 AN12:AN35 AO12:AO34">
    <cfRule type="cellIs" dxfId="332" priority="9" operator="greaterThan">
      <formula>0.99</formula>
    </cfRule>
  </conditionalFormatting>
  <conditionalFormatting sqref="AQ11:AQ34">
    <cfRule type="cellIs" dxfId="331" priority="8" operator="equal">
      <formula>0</formula>
    </cfRule>
  </conditionalFormatting>
  <conditionalFormatting sqref="AQ11:AQ34">
    <cfRule type="cellIs" dxfId="330" priority="7" operator="greaterThan">
      <formula>1179</formula>
    </cfRule>
  </conditionalFormatting>
  <conditionalFormatting sqref="AQ11:AQ34">
    <cfRule type="cellIs" dxfId="329" priority="6" operator="greaterThan">
      <formula>99</formula>
    </cfRule>
  </conditionalFormatting>
  <conditionalFormatting sqref="AQ11:AQ34">
    <cfRule type="cellIs" dxfId="328" priority="5" operator="greaterThan">
      <formula>0.99</formula>
    </cfRule>
  </conditionalFormatting>
  <conditionalFormatting sqref="AP11:AP34">
    <cfRule type="cellIs" dxfId="327" priority="4" operator="equal">
      <formula>0</formula>
    </cfRule>
  </conditionalFormatting>
  <conditionalFormatting sqref="AP11:AP34">
    <cfRule type="cellIs" dxfId="326" priority="3" operator="greaterThan">
      <formula>1179</formula>
    </cfRule>
  </conditionalFormatting>
  <conditionalFormatting sqref="AP11:AP34">
    <cfRule type="cellIs" dxfId="325" priority="2" operator="greaterThan">
      <formula>99</formula>
    </cfRule>
  </conditionalFormatting>
  <conditionalFormatting sqref="AP11:AP34">
    <cfRule type="cellIs" dxfId="32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0"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42693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26484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18'!Q34</f>
        <v>25956370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18'!AG34</f>
        <v>1266954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18'!AP34</f>
        <v>11468055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127</v>
      </c>
      <c r="P11" s="108">
        <v>105</v>
      </c>
      <c r="Q11" s="108">
        <v>25960922</v>
      </c>
      <c r="R11" s="46">
        <f>IF(ISBLANK(Q11),"-",Q11-Q10)</f>
        <v>4552</v>
      </c>
      <c r="S11" s="47">
        <f>R11*24/1000</f>
        <v>109.248</v>
      </c>
      <c r="T11" s="47">
        <f>R11/1000</f>
        <v>4.5519999999999996</v>
      </c>
      <c r="U11" s="109">
        <v>4.5999999999999996</v>
      </c>
      <c r="V11" s="109">
        <f t="shared" ref="V11:V34" si="1">U11</f>
        <v>4.5999999999999996</v>
      </c>
      <c r="W11" s="110" t="s">
        <v>129</v>
      </c>
      <c r="X11" s="112">
        <v>0</v>
      </c>
      <c r="Y11" s="112">
        <v>0</v>
      </c>
      <c r="Z11" s="112">
        <v>1125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1267872</v>
      </c>
      <c r="AH11" s="49">
        <f>IF(ISBLANK(AG11),"-",AG11-AG10)</f>
        <v>918</v>
      </c>
      <c r="AI11" s="50">
        <f>AH11/T11</f>
        <v>201.66959578207383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11468601</v>
      </c>
      <c r="AQ11" s="112">
        <f t="shared" ref="AQ11:AQ34" si="2">AP11-AP10</f>
        <v>546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130</v>
      </c>
      <c r="P12" s="108">
        <v>102</v>
      </c>
      <c r="Q12" s="108">
        <v>25965369</v>
      </c>
      <c r="R12" s="46">
        <f t="shared" ref="R12:R34" si="5">IF(ISBLANK(Q12),"-",Q12-Q11)</f>
        <v>4447</v>
      </c>
      <c r="S12" s="47">
        <f t="shared" ref="S12:S34" si="6">R12*24/1000</f>
        <v>106.72799999999999</v>
      </c>
      <c r="T12" s="47">
        <f t="shared" ref="T12:T34" si="7">R12/1000</f>
        <v>4.4470000000000001</v>
      </c>
      <c r="U12" s="109">
        <v>5.3</v>
      </c>
      <c r="V12" s="109">
        <f t="shared" si="1"/>
        <v>5.3</v>
      </c>
      <c r="W12" s="110" t="s">
        <v>129</v>
      </c>
      <c r="X12" s="112">
        <v>0</v>
      </c>
      <c r="Y12" s="112">
        <v>0</v>
      </c>
      <c r="Z12" s="112">
        <v>1096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1268772</v>
      </c>
      <c r="AH12" s="49">
        <f>IF(ISBLANK(AG12),"-",AG12-AG11)</f>
        <v>900</v>
      </c>
      <c r="AI12" s="50">
        <f t="shared" ref="AI12:AI34" si="8">AH12/T12</f>
        <v>202.38362941308748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11469142</v>
      </c>
      <c r="AQ12" s="112">
        <f t="shared" si="2"/>
        <v>541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121</v>
      </c>
      <c r="P13" s="108">
        <v>104</v>
      </c>
      <c r="Q13" s="108">
        <v>25969709</v>
      </c>
      <c r="R13" s="46">
        <f t="shared" si="5"/>
        <v>4340</v>
      </c>
      <c r="S13" s="47">
        <f t="shared" si="6"/>
        <v>104.16</v>
      </c>
      <c r="T13" s="47">
        <f t="shared" si="7"/>
        <v>4.34</v>
      </c>
      <c r="U13" s="109">
        <v>7</v>
      </c>
      <c r="V13" s="109">
        <f t="shared" si="1"/>
        <v>7</v>
      </c>
      <c r="W13" s="110" t="s">
        <v>129</v>
      </c>
      <c r="X13" s="112">
        <v>0</v>
      </c>
      <c r="Y13" s="112">
        <v>0</v>
      </c>
      <c r="Z13" s="112">
        <v>1076</v>
      </c>
      <c r="AA13" s="112">
        <v>1185</v>
      </c>
      <c r="AB13" s="112">
        <v>1076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1269662</v>
      </c>
      <c r="AH13" s="49">
        <f>IF(ISBLANK(AG13),"-",AG13-AG12)</f>
        <v>890</v>
      </c>
      <c r="AI13" s="50">
        <f t="shared" si="8"/>
        <v>205.06912442396313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11469767</v>
      </c>
      <c r="AQ13" s="112">
        <f t="shared" si="2"/>
        <v>625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121</v>
      </c>
      <c r="P14" s="108">
        <v>114</v>
      </c>
      <c r="Q14" s="108">
        <v>25973709</v>
      </c>
      <c r="R14" s="46">
        <f t="shared" si="5"/>
        <v>4000</v>
      </c>
      <c r="S14" s="47">
        <f t="shared" si="6"/>
        <v>96</v>
      </c>
      <c r="T14" s="47">
        <f t="shared" si="7"/>
        <v>4</v>
      </c>
      <c r="U14" s="109">
        <v>8.6</v>
      </c>
      <c r="V14" s="109">
        <f t="shared" si="1"/>
        <v>8.6</v>
      </c>
      <c r="W14" s="110" t="s">
        <v>129</v>
      </c>
      <c r="X14" s="112">
        <v>0</v>
      </c>
      <c r="Y14" s="112">
        <v>0</v>
      </c>
      <c r="Z14" s="112">
        <v>106</v>
      </c>
      <c r="AA14" s="112">
        <v>1185</v>
      </c>
      <c r="AB14" s="112">
        <v>1076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1270572</v>
      </c>
      <c r="AH14" s="49">
        <f t="shared" ref="AH14:AH34" si="9">IF(ISBLANK(AG14),"-",AG14-AG13)</f>
        <v>910</v>
      </c>
      <c r="AI14" s="50">
        <f t="shared" si="8"/>
        <v>227.5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11470338</v>
      </c>
      <c r="AQ14" s="112">
        <f t="shared" si="2"/>
        <v>571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9</v>
      </c>
      <c r="E15" s="41">
        <f t="shared" si="0"/>
        <v>6.3380281690140849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120</v>
      </c>
      <c r="P15" s="108">
        <v>113</v>
      </c>
      <c r="Q15" s="108">
        <v>25978105</v>
      </c>
      <c r="R15" s="46">
        <f t="shared" si="5"/>
        <v>4396</v>
      </c>
      <c r="S15" s="47">
        <f t="shared" si="6"/>
        <v>105.504</v>
      </c>
      <c r="T15" s="47">
        <f t="shared" si="7"/>
        <v>4.3959999999999999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1271469</v>
      </c>
      <c r="AH15" s="49">
        <f t="shared" si="9"/>
        <v>897</v>
      </c>
      <c r="AI15" s="50">
        <f t="shared" si="8"/>
        <v>204.04913557779801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11470461</v>
      </c>
      <c r="AQ15" s="112">
        <f t="shared" si="2"/>
        <v>123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9</v>
      </c>
      <c r="E16" s="41">
        <f t="shared" si="0"/>
        <v>6.3380281690140849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132</v>
      </c>
      <c r="P16" s="108">
        <v>124</v>
      </c>
      <c r="Q16" s="108">
        <v>25983429</v>
      </c>
      <c r="R16" s="46">
        <f t="shared" si="5"/>
        <v>5324</v>
      </c>
      <c r="S16" s="47">
        <f t="shared" si="6"/>
        <v>127.776</v>
      </c>
      <c r="T16" s="47">
        <f t="shared" si="7"/>
        <v>5.3239999999999998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1146</v>
      </c>
      <c r="AA16" s="112">
        <v>1185</v>
      </c>
      <c r="AB16" s="112">
        <v>1146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1272361</v>
      </c>
      <c r="AH16" s="49">
        <f t="shared" si="9"/>
        <v>892</v>
      </c>
      <c r="AI16" s="50">
        <f t="shared" si="8"/>
        <v>167.54320060105184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11470461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9</v>
      </c>
      <c r="E17" s="41">
        <f t="shared" si="0"/>
        <v>6.3380281690140849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141</v>
      </c>
      <c r="P17" s="108">
        <v>136</v>
      </c>
      <c r="Q17" s="108">
        <v>25989426</v>
      </c>
      <c r="R17" s="46">
        <f t="shared" si="5"/>
        <v>5997</v>
      </c>
      <c r="S17" s="47">
        <f t="shared" si="6"/>
        <v>143.928</v>
      </c>
      <c r="T17" s="47">
        <f t="shared" si="7"/>
        <v>5.9969999999999999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1273498</v>
      </c>
      <c r="AH17" s="49">
        <f t="shared" si="9"/>
        <v>1137</v>
      </c>
      <c r="AI17" s="50">
        <f t="shared" si="8"/>
        <v>189.59479739869934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11470461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130</v>
      </c>
      <c r="P18" s="108">
        <v>141</v>
      </c>
      <c r="Q18" s="108">
        <v>25995172</v>
      </c>
      <c r="R18" s="46">
        <f t="shared" si="5"/>
        <v>5746</v>
      </c>
      <c r="S18" s="47">
        <f t="shared" si="6"/>
        <v>137.904</v>
      </c>
      <c r="T18" s="47">
        <f t="shared" si="7"/>
        <v>5.7460000000000004</v>
      </c>
      <c r="U18" s="109">
        <v>9</v>
      </c>
      <c r="V18" s="109">
        <f t="shared" si="1"/>
        <v>9</v>
      </c>
      <c r="W18" s="110" t="s">
        <v>148</v>
      </c>
      <c r="X18" s="112">
        <v>1077</v>
      </c>
      <c r="Y18" s="112">
        <v>0</v>
      </c>
      <c r="Z18" s="112">
        <v>1186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1274662</v>
      </c>
      <c r="AH18" s="49">
        <f t="shared" si="9"/>
        <v>1164</v>
      </c>
      <c r="AI18" s="50">
        <f t="shared" si="8"/>
        <v>202.57570483814825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11470461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144</v>
      </c>
      <c r="Q19" s="108">
        <v>26001484</v>
      </c>
      <c r="R19" s="46">
        <f t="shared" si="5"/>
        <v>6312</v>
      </c>
      <c r="S19" s="47">
        <f t="shared" si="6"/>
        <v>151.488</v>
      </c>
      <c r="T19" s="47">
        <f t="shared" si="7"/>
        <v>6.3120000000000003</v>
      </c>
      <c r="U19" s="109">
        <v>8.1999999999999993</v>
      </c>
      <c r="V19" s="109">
        <f t="shared" si="1"/>
        <v>8.1999999999999993</v>
      </c>
      <c r="W19" s="110" t="s">
        <v>148</v>
      </c>
      <c r="X19" s="112">
        <v>1078</v>
      </c>
      <c r="Y19" s="112">
        <v>0</v>
      </c>
      <c r="Z19" s="112">
        <v>1187</v>
      </c>
      <c r="AA19" s="112">
        <v>1185</v>
      </c>
      <c r="AB19" s="112">
        <v>1188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1275926</v>
      </c>
      <c r="AH19" s="49">
        <f t="shared" si="9"/>
        <v>1264</v>
      </c>
      <c r="AI19" s="50">
        <f t="shared" si="8"/>
        <v>200.25348542458806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11470461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131</v>
      </c>
      <c r="P20" s="108">
        <v>132</v>
      </c>
      <c r="Q20" s="108">
        <v>26007890</v>
      </c>
      <c r="R20" s="46">
        <f t="shared" si="5"/>
        <v>6406</v>
      </c>
      <c r="S20" s="47">
        <f t="shared" si="6"/>
        <v>153.744</v>
      </c>
      <c r="T20" s="47">
        <f t="shared" si="7"/>
        <v>6.4059999999999997</v>
      </c>
      <c r="U20" s="109">
        <v>7.3</v>
      </c>
      <c r="V20" s="109">
        <f t="shared" si="1"/>
        <v>7.3</v>
      </c>
      <c r="W20" s="110" t="s">
        <v>148</v>
      </c>
      <c r="X20" s="112">
        <v>1078</v>
      </c>
      <c r="Y20" s="112">
        <v>0</v>
      </c>
      <c r="Z20" s="112">
        <v>1187</v>
      </c>
      <c r="AA20" s="112">
        <v>1185</v>
      </c>
      <c r="AB20" s="112">
        <v>1186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1277202</v>
      </c>
      <c r="AH20" s="49">
        <f t="shared" si="9"/>
        <v>1276</v>
      </c>
      <c r="AI20" s="50">
        <f t="shared" si="8"/>
        <v>199.18826100530754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11470461</v>
      </c>
      <c r="AQ20" s="112">
        <f t="shared" si="2"/>
        <v>0</v>
      </c>
      <c r="AR20" s="53">
        <v>1.1599999999999999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130</v>
      </c>
      <c r="P21" s="108">
        <v>141</v>
      </c>
      <c r="Q21" s="108">
        <v>26013998</v>
      </c>
      <c r="R21" s="46">
        <f t="shared" si="5"/>
        <v>6108</v>
      </c>
      <c r="S21" s="47">
        <f t="shared" si="6"/>
        <v>146.59200000000001</v>
      </c>
      <c r="T21" s="47">
        <f t="shared" si="7"/>
        <v>6.1079999999999997</v>
      </c>
      <c r="U21" s="109">
        <v>6.8</v>
      </c>
      <c r="V21" s="109">
        <f t="shared" si="1"/>
        <v>6.8</v>
      </c>
      <c r="W21" s="110" t="s">
        <v>148</v>
      </c>
      <c r="X21" s="112">
        <v>1067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1278322</v>
      </c>
      <c r="AH21" s="49">
        <f t="shared" si="9"/>
        <v>1120</v>
      </c>
      <c r="AI21" s="50">
        <f t="shared" si="8"/>
        <v>183.36607727570401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11470461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129</v>
      </c>
      <c r="P22" s="108">
        <v>147</v>
      </c>
      <c r="Q22" s="108">
        <v>26020434</v>
      </c>
      <c r="R22" s="46">
        <f t="shared" si="5"/>
        <v>6436</v>
      </c>
      <c r="S22" s="47">
        <f t="shared" si="6"/>
        <v>154.464</v>
      </c>
      <c r="T22" s="47">
        <f t="shared" si="7"/>
        <v>6.4359999999999999</v>
      </c>
      <c r="U22" s="109">
        <v>6.1</v>
      </c>
      <c r="V22" s="109">
        <f t="shared" si="1"/>
        <v>6.1</v>
      </c>
      <c r="W22" s="110" t="s">
        <v>148</v>
      </c>
      <c r="X22" s="112">
        <v>1067</v>
      </c>
      <c r="Y22" s="112">
        <v>0</v>
      </c>
      <c r="Z22" s="112">
        <v>1187</v>
      </c>
      <c r="AA22" s="112">
        <v>1185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1279504</v>
      </c>
      <c r="AH22" s="49">
        <f t="shared" si="9"/>
        <v>1182</v>
      </c>
      <c r="AI22" s="50">
        <f t="shared" si="8"/>
        <v>183.65444375388441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11470461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128</v>
      </c>
      <c r="P23" s="108">
        <v>136</v>
      </c>
      <c r="Q23" s="108">
        <v>26027296</v>
      </c>
      <c r="R23" s="46">
        <f t="shared" si="5"/>
        <v>6862</v>
      </c>
      <c r="S23" s="47">
        <f t="shared" si="6"/>
        <v>164.68799999999999</v>
      </c>
      <c r="T23" s="47">
        <f t="shared" si="7"/>
        <v>6.8620000000000001</v>
      </c>
      <c r="U23" s="109">
        <v>5.4</v>
      </c>
      <c r="V23" s="109">
        <f t="shared" si="1"/>
        <v>5.4</v>
      </c>
      <c r="W23" s="110" t="s">
        <v>148</v>
      </c>
      <c r="X23" s="112">
        <v>1068</v>
      </c>
      <c r="Y23" s="112">
        <v>0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1280786</v>
      </c>
      <c r="AH23" s="49">
        <f t="shared" si="9"/>
        <v>1282</v>
      </c>
      <c r="AI23" s="50">
        <f t="shared" si="8"/>
        <v>186.8259982512387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11470461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132</v>
      </c>
      <c r="P24" s="108">
        <v>137</v>
      </c>
      <c r="Q24" s="108">
        <v>26033341</v>
      </c>
      <c r="R24" s="46">
        <f t="shared" si="5"/>
        <v>6045</v>
      </c>
      <c r="S24" s="47">
        <f t="shared" si="6"/>
        <v>145.08000000000001</v>
      </c>
      <c r="T24" s="47">
        <f t="shared" si="7"/>
        <v>6.0449999999999999</v>
      </c>
      <c r="U24" s="109">
        <v>4.9000000000000004</v>
      </c>
      <c r="V24" s="109">
        <f t="shared" si="1"/>
        <v>4.9000000000000004</v>
      </c>
      <c r="W24" s="110" t="s">
        <v>148</v>
      </c>
      <c r="X24" s="112">
        <v>1035</v>
      </c>
      <c r="Y24" s="112">
        <v>0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1281870</v>
      </c>
      <c r="AH24" s="49">
        <f>IF(ISBLANK(AG24),"-",AG24-AG23)</f>
        <v>1084</v>
      </c>
      <c r="AI24" s="50">
        <f t="shared" si="8"/>
        <v>179.32175351530191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11470461</v>
      </c>
      <c r="AQ24" s="112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4</v>
      </c>
      <c r="E25" s="41">
        <f t="shared" si="0"/>
        <v>2.8169014084507045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134</v>
      </c>
      <c r="Q25" s="108">
        <v>26039161</v>
      </c>
      <c r="R25" s="46">
        <f t="shared" si="5"/>
        <v>5820</v>
      </c>
      <c r="S25" s="47">
        <f t="shared" si="6"/>
        <v>139.68</v>
      </c>
      <c r="T25" s="47">
        <f t="shared" si="7"/>
        <v>5.82</v>
      </c>
      <c r="U25" s="109">
        <v>4.5999999999999996</v>
      </c>
      <c r="V25" s="109">
        <f t="shared" si="1"/>
        <v>4.5999999999999996</v>
      </c>
      <c r="W25" s="110" t="s">
        <v>148</v>
      </c>
      <c r="X25" s="112">
        <v>1025</v>
      </c>
      <c r="Y25" s="112">
        <v>0</v>
      </c>
      <c r="Z25" s="112">
        <v>1186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1283030</v>
      </c>
      <c r="AH25" s="49">
        <f t="shared" si="9"/>
        <v>1160</v>
      </c>
      <c r="AI25" s="50">
        <f t="shared" si="8"/>
        <v>199.3127147766323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11470461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4</v>
      </c>
      <c r="E26" s="41">
        <f t="shared" si="0"/>
        <v>2.8169014084507045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136</v>
      </c>
      <c r="P26" s="108">
        <v>131</v>
      </c>
      <c r="Q26" s="108">
        <v>26045183</v>
      </c>
      <c r="R26" s="46">
        <f t="shared" si="5"/>
        <v>6022</v>
      </c>
      <c r="S26" s="47">
        <f t="shared" si="6"/>
        <v>144.52799999999999</v>
      </c>
      <c r="T26" s="47">
        <f t="shared" si="7"/>
        <v>6.0220000000000002</v>
      </c>
      <c r="U26" s="109">
        <v>4.0999999999999996</v>
      </c>
      <c r="V26" s="109">
        <f t="shared" si="1"/>
        <v>4.0999999999999996</v>
      </c>
      <c r="W26" s="110" t="s">
        <v>148</v>
      </c>
      <c r="X26" s="112">
        <v>1025</v>
      </c>
      <c r="Y26" s="112">
        <v>0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1284201</v>
      </c>
      <c r="AH26" s="49">
        <f t="shared" si="9"/>
        <v>1171</v>
      </c>
      <c r="AI26" s="50">
        <f t="shared" si="8"/>
        <v>194.45366987711722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11470461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135</v>
      </c>
      <c r="Q27" s="108">
        <v>26050876</v>
      </c>
      <c r="R27" s="46">
        <f t="shared" si="5"/>
        <v>5693</v>
      </c>
      <c r="S27" s="47">
        <f t="shared" si="6"/>
        <v>136.63200000000001</v>
      </c>
      <c r="T27" s="47">
        <f t="shared" si="7"/>
        <v>5.6929999999999996</v>
      </c>
      <c r="U27" s="109">
        <v>3.8</v>
      </c>
      <c r="V27" s="109">
        <f t="shared" si="1"/>
        <v>3.8</v>
      </c>
      <c r="W27" s="110" t="s">
        <v>148</v>
      </c>
      <c r="X27" s="112">
        <v>1014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1285370</v>
      </c>
      <c r="AH27" s="49">
        <f t="shared" si="9"/>
        <v>1169</v>
      </c>
      <c r="AI27" s="50">
        <f t="shared" si="8"/>
        <v>205.33989109432639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11470461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132</v>
      </c>
      <c r="Q28" s="108">
        <v>26056643</v>
      </c>
      <c r="R28" s="46">
        <f t="shared" si="5"/>
        <v>5767</v>
      </c>
      <c r="S28" s="47">
        <f t="shared" si="6"/>
        <v>138.40799999999999</v>
      </c>
      <c r="T28" s="47">
        <f t="shared" si="7"/>
        <v>5.7670000000000003</v>
      </c>
      <c r="U28" s="109">
        <v>3.6</v>
      </c>
      <c r="V28" s="109">
        <f t="shared" si="1"/>
        <v>3.6</v>
      </c>
      <c r="W28" s="110" t="s">
        <v>148</v>
      </c>
      <c r="X28" s="112">
        <v>1005</v>
      </c>
      <c r="Y28" s="112">
        <v>0</v>
      </c>
      <c r="Z28" s="112">
        <v>1186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1286537</v>
      </c>
      <c r="AH28" s="49">
        <f t="shared" si="9"/>
        <v>1167</v>
      </c>
      <c r="AI28" s="50">
        <f t="shared" si="8"/>
        <v>202.35824518813939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11470461</v>
      </c>
      <c r="AQ28" s="112">
        <f t="shared" si="2"/>
        <v>0</v>
      </c>
      <c r="AR28" s="53">
        <v>1.29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129</v>
      </c>
      <c r="Q29" s="108">
        <v>26062220</v>
      </c>
      <c r="R29" s="46">
        <f t="shared" si="5"/>
        <v>5577</v>
      </c>
      <c r="S29" s="47">
        <f t="shared" si="6"/>
        <v>133.84800000000001</v>
      </c>
      <c r="T29" s="47">
        <f t="shared" si="7"/>
        <v>5.577</v>
      </c>
      <c r="U29" s="109">
        <v>3.4</v>
      </c>
      <c r="V29" s="109">
        <f t="shared" si="1"/>
        <v>3.4</v>
      </c>
      <c r="W29" s="110" t="s">
        <v>148</v>
      </c>
      <c r="X29" s="112">
        <v>1005</v>
      </c>
      <c r="Y29" s="112">
        <v>0</v>
      </c>
      <c r="Z29" s="112">
        <v>1186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1287704</v>
      </c>
      <c r="AH29" s="49">
        <f t="shared" si="9"/>
        <v>1167</v>
      </c>
      <c r="AI29" s="50">
        <f t="shared" si="8"/>
        <v>209.25228617536311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11470461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130</v>
      </c>
      <c r="Q30" s="108">
        <v>26067984</v>
      </c>
      <c r="R30" s="46">
        <f t="shared" si="5"/>
        <v>5764</v>
      </c>
      <c r="S30" s="47">
        <f t="shared" si="6"/>
        <v>138.33600000000001</v>
      </c>
      <c r="T30" s="47">
        <f t="shared" si="7"/>
        <v>5.7640000000000002</v>
      </c>
      <c r="U30" s="109">
        <v>3.2</v>
      </c>
      <c r="V30" s="109">
        <f t="shared" si="1"/>
        <v>3.2</v>
      </c>
      <c r="W30" s="110" t="s">
        <v>148</v>
      </c>
      <c r="X30" s="112">
        <v>1005</v>
      </c>
      <c r="Y30" s="112">
        <v>0</v>
      </c>
      <c r="Z30" s="112">
        <v>1186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1288862</v>
      </c>
      <c r="AH30" s="49">
        <f t="shared" si="9"/>
        <v>1158</v>
      </c>
      <c r="AI30" s="50">
        <f t="shared" si="8"/>
        <v>200.90215128383068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11470461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138</v>
      </c>
      <c r="Q31" s="108">
        <v>26073730</v>
      </c>
      <c r="R31" s="46">
        <f t="shared" si="5"/>
        <v>5746</v>
      </c>
      <c r="S31" s="47">
        <f t="shared" si="6"/>
        <v>137.904</v>
      </c>
      <c r="T31" s="47">
        <f t="shared" si="7"/>
        <v>5.7460000000000004</v>
      </c>
      <c r="U31" s="109">
        <v>2.9</v>
      </c>
      <c r="V31" s="109">
        <f t="shared" si="1"/>
        <v>2.9</v>
      </c>
      <c r="W31" s="110" t="s">
        <v>148</v>
      </c>
      <c r="X31" s="112">
        <v>1035</v>
      </c>
      <c r="Y31" s="112">
        <v>0</v>
      </c>
      <c r="Z31" s="112">
        <v>1186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1290033</v>
      </c>
      <c r="AH31" s="49">
        <f t="shared" si="9"/>
        <v>1171</v>
      </c>
      <c r="AI31" s="50">
        <f t="shared" si="8"/>
        <v>203.79394361294811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11470461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123</v>
      </c>
      <c r="P32" s="108">
        <v>127</v>
      </c>
      <c r="Q32" s="108">
        <v>26079959</v>
      </c>
      <c r="R32" s="46">
        <f t="shared" si="5"/>
        <v>6229</v>
      </c>
      <c r="S32" s="47">
        <f t="shared" si="6"/>
        <v>149.49600000000001</v>
      </c>
      <c r="T32" s="47">
        <f t="shared" si="7"/>
        <v>6.2290000000000001</v>
      </c>
      <c r="U32" s="109">
        <v>2.6</v>
      </c>
      <c r="V32" s="109">
        <f t="shared" si="1"/>
        <v>2.6</v>
      </c>
      <c r="W32" s="110" t="s">
        <v>148</v>
      </c>
      <c r="X32" s="112">
        <v>1034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1291319</v>
      </c>
      <c r="AH32" s="49">
        <f t="shared" si="9"/>
        <v>1286</v>
      </c>
      <c r="AI32" s="50">
        <f t="shared" si="8"/>
        <v>206.45368437951518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11470461</v>
      </c>
      <c r="AQ32" s="112">
        <f t="shared" si="2"/>
        <v>0</v>
      </c>
      <c r="AR32" s="53">
        <v>1.3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117</v>
      </c>
      <c r="Q33" s="108">
        <v>26085270</v>
      </c>
      <c r="R33" s="46">
        <f t="shared" si="5"/>
        <v>5311</v>
      </c>
      <c r="S33" s="47">
        <f t="shared" si="6"/>
        <v>127.464</v>
      </c>
      <c r="T33" s="47">
        <f t="shared" si="7"/>
        <v>5.3109999999999999</v>
      </c>
      <c r="U33" s="109">
        <v>2.7</v>
      </c>
      <c r="V33" s="109">
        <f t="shared" si="1"/>
        <v>2.7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1292379</v>
      </c>
      <c r="AH33" s="49">
        <f t="shared" si="9"/>
        <v>1060</v>
      </c>
      <c r="AI33" s="50">
        <f t="shared" si="8"/>
        <v>199.58576539258144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11470503</v>
      </c>
      <c r="AQ33" s="112">
        <f t="shared" si="2"/>
        <v>42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121</v>
      </c>
      <c r="Q34" s="108">
        <v>26090405</v>
      </c>
      <c r="R34" s="46">
        <f t="shared" si="5"/>
        <v>5135</v>
      </c>
      <c r="S34" s="47">
        <f t="shared" si="6"/>
        <v>123.24</v>
      </c>
      <c r="T34" s="47">
        <f t="shared" si="7"/>
        <v>5.1349999999999998</v>
      </c>
      <c r="U34" s="109">
        <v>2.9</v>
      </c>
      <c r="V34" s="109">
        <f t="shared" si="1"/>
        <v>2.9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1293438</v>
      </c>
      <c r="AH34" s="49">
        <f t="shared" si="9"/>
        <v>1059</v>
      </c>
      <c r="AI34" s="50">
        <f t="shared" si="8"/>
        <v>206.23174294060371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11470804</v>
      </c>
      <c r="AQ34" s="112">
        <f t="shared" si="2"/>
        <v>301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134035</v>
      </c>
      <c r="S35" s="65">
        <f>AVERAGE(S11:S34)</f>
        <v>134.035</v>
      </c>
      <c r="T35" s="65">
        <f>SUM(T11:T34)</f>
        <v>134.03499999999997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26484</v>
      </c>
      <c r="AI35" s="68">
        <f>$AH$35/$T35</f>
        <v>197.59018166896712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2749</v>
      </c>
      <c r="AQ35" s="71">
        <f>SUM(AQ11:AQ34)</f>
        <v>2749</v>
      </c>
      <c r="AR35" s="72">
        <f>AVERAGE(AR11:AR34)</f>
        <v>1.2033333333333334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227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154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228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23" priority="13" operator="containsText" text="N/A">
      <formula>NOT(ISERROR(SEARCH("N/A",X11)))</formula>
    </cfRule>
    <cfRule type="cellIs" dxfId="322" priority="27" operator="equal">
      <formula>0</formula>
    </cfRule>
  </conditionalFormatting>
  <conditionalFormatting sqref="X11:AE34">
    <cfRule type="cellIs" dxfId="321" priority="26" operator="greaterThanOrEqual">
      <formula>1185</formula>
    </cfRule>
  </conditionalFormatting>
  <conditionalFormatting sqref="X11:AE34">
    <cfRule type="cellIs" dxfId="320" priority="25" operator="between">
      <formula>0.1</formula>
      <formula>1184</formula>
    </cfRule>
  </conditionalFormatting>
  <conditionalFormatting sqref="X8 AJ11:AN35">
    <cfRule type="cellIs" dxfId="319" priority="24" operator="equal">
      <formula>0</formula>
    </cfRule>
  </conditionalFormatting>
  <conditionalFormatting sqref="X8 AJ11:AN35">
    <cfRule type="cellIs" dxfId="318" priority="23" operator="greaterThan">
      <formula>1179</formula>
    </cfRule>
  </conditionalFormatting>
  <conditionalFormatting sqref="X8 AJ11:AN35">
    <cfRule type="cellIs" dxfId="317" priority="22" operator="greaterThan">
      <formula>99</formula>
    </cfRule>
  </conditionalFormatting>
  <conditionalFormatting sqref="X8 AJ11:AN35">
    <cfRule type="cellIs" dxfId="316" priority="21" operator="greaterThan">
      <formula>0.99</formula>
    </cfRule>
  </conditionalFormatting>
  <conditionalFormatting sqref="AB8">
    <cfRule type="cellIs" dxfId="315" priority="20" operator="equal">
      <formula>0</formula>
    </cfRule>
  </conditionalFormatting>
  <conditionalFormatting sqref="AB8">
    <cfRule type="cellIs" dxfId="314" priority="19" operator="greaterThan">
      <formula>1179</formula>
    </cfRule>
  </conditionalFormatting>
  <conditionalFormatting sqref="AB8">
    <cfRule type="cellIs" dxfId="313" priority="18" operator="greaterThan">
      <formula>99</formula>
    </cfRule>
  </conditionalFormatting>
  <conditionalFormatting sqref="AB8">
    <cfRule type="cellIs" dxfId="312" priority="17" operator="greaterThan">
      <formula>0.99</formula>
    </cfRule>
  </conditionalFormatting>
  <conditionalFormatting sqref="AI11:AI34">
    <cfRule type="cellIs" dxfId="311" priority="16" operator="greaterThan">
      <formula>$AI$8</formula>
    </cfRule>
  </conditionalFormatting>
  <conditionalFormatting sqref="AH11:AH34">
    <cfRule type="cellIs" dxfId="310" priority="14" operator="greaterThan">
      <formula>$AH$8</formula>
    </cfRule>
    <cfRule type="cellIs" dxfId="309" priority="15" operator="greaterThan">
      <formula>$AH$8</formula>
    </cfRule>
  </conditionalFormatting>
  <conditionalFormatting sqref="AN11:AO11 AO12:AO34 AN12:AN35">
    <cfRule type="cellIs" dxfId="308" priority="12" operator="equal">
      <formula>0</formula>
    </cfRule>
  </conditionalFormatting>
  <conditionalFormatting sqref="AN11:AO11 AO12:AO34 AN12:AN35">
    <cfRule type="cellIs" dxfId="307" priority="11" operator="greaterThan">
      <formula>1179</formula>
    </cfRule>
  </conditionalFormatting>
  <conditionalFormatting sqref="AN11:AO11 AO12:AO34 AN12:AN35">
    <cfRule type="cellIs" dxfId="306" priority="10" operator="greaterThan">
      <formula>99</formula>
    </cfRule>
  </conditionalFormatting>
  <conditionalFormatting sqref="AN11:AO11 AO12:AO34 AN12:AN35">
    <cfRule type="cellIs" dxfId="305" priority="9" operator="greaterThan">
      <formula>0.99</formula>
    </cfRule>
  </conditionalFormatting>
  <conditionalFormatting sqref="AQ11:AQ34">
    <cfRule type="cellIs" dxfId="304" priority="8" operator="equal">
      <formula>0</formula>
    </cfRule>
  </conditionalFormatting>
  <conditionalFormatting sqref="AQ11:AQ34">
    <cfRule type="cellIs" dxfId="303" priority="7" operator="greaterThan">
      <formula>1179</formula>
    </cfRule>
  </conditionalFormatting>
  <conditionalFormatting sqref="AQ11:AQ34">
    <cfRule type="cellIs" dxfId="302" priority="6" operator="greaterThan">
      <formula>99</formula>
    </cfRule>
  </conditionalFormatting>
  <conditionalFormatting sqref="AQ11:AQ34">
    <cfRule type="cellIs" dxfId="301" priority="5" operator="greaterThan">
      <formula>0.99</formula>
    </cfRule>
  </conditionalFormatting>
  <conditionalFormatting sqref="AP11:AP34">
    <cfRule type="cellIs" dxfId="300" priority="4" operator="equal">
      <formula>0</formula>
    </cfRule>
  </conditionalFormatting>
  <conditionalFormatting sqref="AP11:AP34">
    <cfRule type="cellIs" dxfId="299" priority="3" operator="greaterThan">
      <formula>1179</formula>
    </cfRule>
  </conditionalFormatting>
  <conditionalFormatting sqref="AP11:AP34">
    <cfRule type="cellIs" dxfId="298" priority="2" operator="greaterThan">
      <formula>99</formula>
    </cfRule>
  </conditionalFormatting>
  <conditionalFormatting sqref="AP11:AP34">
    <cfRule type="cellIs" dxfId="29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7" zoomScaleNormal="100" workbookViewId="0">
      <selection activeCell="B46" sqref="B46: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125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151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151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5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42676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26484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58" t="s">
        <v>51</v>
      </c>
      <c r="V9" s="15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56" t="s">
        <v>55</v>
      </c>
      <c r="AG9" s="156" t="s">
        <v>56</v>
      </c>
      <c r="AH9" s="209" t="s">
        <v>57</v>
      </c>
      <c r="AI9" s="224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26" t="s">
        <v>66</v>
      </c>
      <c r="AR9" s="15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35"/>
      <c r="I10" s="158" t="s">
        <v>75</v>
      </c>
      <c r="J10" s="158" t="s">
        <v>75</v>
      </c>
      <c r="K10" s="15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1'!Q34</f>
        <v>23700691</v>
      </c>
      <c r="R10" s="217"/>
      <c r="S10" s="218"/>
      <c r="T10" s="219"/>
      <c r="U10" s="158" t="s">
        <v>75</v>
      </c>
      <c r="V10" s="15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1'!AG34</f>
        <v>817982</v>
      </c>
      <c r="AH10" s="209"/>
      <c r="AI10" s="225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'NOV 1'!AP34</f>
        <v>11418906</v>
      </c>
      <c r="AQ10" s="227"/>
      <c r="AR10" s="15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7</v>
      </c>
      <c r="E11" s="41">
        <f t="shared" ref="E11:E34" si="0">D11/1.42</f>
        <v>4.9295774647887329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130</v>
      </c>
      <c r="P11" s="108">
        <v>110</v>
      </c>
      <c r="Q11" s="108">
        <v>23705554</v>
      </c>
      <c r="R11" s="46">
        <f>IF(ISBLANK(Q11),"-",Q11-Q10)</f>
        <v>4863</v>
      </c>
      <c r="S11" s="47">
        <f>R11*24/1000</f>
        <v>116.712</v>
      </c>
      <c r="T11" s="47">
        <f>R11/1000</f>
        <v>4.8630000000000004</v>
      </c>
      <c r="U11" s="109">
        <v>7.6</v>
      </c>
      <c r="V11" s="109">
        <f t="shared" ref="V11:V34" si="1">U11</f>
        <v>7.6</v>
      </c>
      <c r="W11" s="110" t="s">
        <v>129</v>
      </c>
      <c r="X11" s="112">
        <v>0</v>
      </c>
      <c r="Y11" s="112">
        <v>0</v>
      </c>
      <c r="Z11" s="112">
        <v>1116</v>
      </c>
      <c r="AA11" s="112">
        <v>1185</v>
      </c>
      <c r="AB11" s="112">
        <v>1116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818974</v>
      </c>
      <c r="AH11" s="49">
        <f>IF(ISBLANK(AG11),"-",AG11-AG10)</f>
        <v>992</v>
      </c>
      <c r="AI11" s="50">
        <f>AH11/T11</f>
        <v>203.9893070121324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11419532</v>
      </c>
      <c r="AQ11" s="112">
        <f t="shared" ref="AQ11:AQ34" si="2">AP11-AP10</f>
        <v>626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132</v>
      </c>
      <c r="P12" s="108">
        <v>106</v>
      </c>
      <c r="Q12" s="108">
        <v>23710168</v>
      </c>
      <c r="R12" s="46">
        <f t="shared" ref="R12:R34" si="5">IF(ISBLANK(Q12),"-",Q12-Q11)</f>
        <v>4614</v>
      </c>
      <c r="S12" s="47">
        <f t="shared" ref="S12:S34" si="6">R12*24/1000</f>
        <v>110.736</v>
      </c>
      <c r="T12" s="47">
        <f t="shared" ref="T12:T34" si="7">R12/1000</f>
        <v>4.6139999999999999</v>
      </c>
      <c r="U12" s="109">
        <v>8.1</v>
      </c>
      <c r="V12" s="109">
        <f t="shared" si="1"/>
        <v>8.1</v>
      </c>
      <c r="W12" s="110" t="s">
        <v>129</v>
      </c>
      <c r="X12" s="112">
        <v>0</v>
      </c>
      <c r="Y12" s="112">
        <v>0</v>
      </c>
      <c r="Z12" s="112">
        <v>1096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819884</v>
      </c>
      <c r="AH12" s="49">
        <f>IF(ISBLANK(AG12),"-",AG12-AG11)</f>
        <v>910</v>
      </c>
      <c r="AI12" s="50">
        <f t="shared" ref="AI12:AI34" si="8">AH12/T12</f>
        <v>197.22583441699177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11420202</v>
      </c>
      <c r="AQ12" s="112">
        <f t="shared" si="2"/>
        <v>670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127</v>
      </c>
      <c r="P13" s="108">
        <v>105</v>
      </c>
      <c r="Q13" s="108">
        <v>23714679</v>
      </c>
      <c r="R13" s="46">
        <f t="shared" si="5"/>
        <v>4511</v>
      </c>
      <c r="S13" s="47">
        <f t="shared" si="6"/>
        <v>108.264</v>
      </c>
      <c r="T13" s="47">
        <f t="shared" si="7"/>
        <v>4.5110000000000001</v>
      </c>
      <c r="U13" s="109">
        <v>9.1</v>
      </c>
      <c r="V13" s="109">
        <f t="shared" si="1"/>
        <v>9.1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1196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820790</v>
      </c>
      <c r="AH13" s="49">
        <f>IF(ISBLANK(AG13),"-",AG13-AG12)</f>
        <v>906</v>
      </c>
      <c r="AI13" s="50">
        <f t="shared" si="8"/>
        <v>200.84238528042562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11421098</v>
      </c>
      <c r="AQ13" s="112">
        <f t="shared" si="2"/>
        <v>896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9</v>
      </c>
      <c r="E14" s="41">
        <f t="shared" si="0"/>
        <v>6.3380281690140849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106</v>
      </c>
      <c r="P14" s="108">
        <v>107</v>
      </c>
      <c r="Q14" s="108">
        <v>23719296</v>
      </c>
      <c r="R14" s="46">
        <f t="shared" si="5"/>
        <v>4617</v>
      </c>
      <c r="S14" s="47">
        <f t="shared" si="6"/>
        <v>110.80800000000001</v>
      </c>
      <c r="T14" s="47">
        <f t="shared" si="7"/>
        <v>4.617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1045</v>
      </c>
      <c r="AA14" s="112">
        <v>1185</v>
      </c>
      <c r="AB14" s="112">
        <v>1146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821682</v>
      </c>
      <c r="AH14" s="49">
        <f t="shared" ref="AH14:AH34" si="9">IF(ISBLANK(AG14),"-",AG14-AG13)</f>
        <v>892</v>
      </c>
      <c r="AI14" s="50">
        <f t="shared" si="8"/>
        <v>193.19904700021658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11421378</v>
      </c>
      <c r="AQ14" s="112">
        <f t="shared" si="2"/>
        <v>280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151</v>
      </c>
    </row>
    <row r="15" spans="2:51" x14ac:dyDescent="0.25">
      <c r="B15" s="40">
        <v>2.1666666666666701</v>
      </c>
      <c r="C15" s="40">
        <v>0.20833333333333301</v>
      </c>
      <c r="D15" s="107">
        <v>10</v>
      </c>
      <c r="E15" s="41">
        <f t="shared" si="0"/>
        <v>7.042253521126761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117</v>
      </c>
      <c r="Q15" s="108">
        <v>23724029</v>
      </c>
      <c r="R15" s="46">
        <f t="shared" si="5"/>
        <v>4733</v>
      </c>
      <c r="S15" s="47">
        <f t="shared" si="6"/>
        <v>113.592</v>
      </c>
      <c r="T15" s="47">
        <f t="shared" si="7"/>
        <v>4.7329999999999997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1117</v>
      </c>
      <c r="AA15" s="112">
        <v>1185</v>
      </c>
      <c r="AB15" s="112">
        <v>1116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822565</v>
      </c>
      <c r="AH15" s="49">
        <f t="shared" si="9"/>
        <v>883</v>
      </c>
      <c r="AI15" s="50">
        <f t="shared" si="8"/>
        <v>186.56243397422355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11421378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5"/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120</v>
      </c>
      <c r="Q16" s="108">
        <v>23729700</v>
      </c>
      <c r="R16" s="46">
        <f t="shared" si="5"/>
        <v>5671</v>
      </c>
      <c r="S16" s="47">
        <f t="shared" si="6"/>
        <v>136.10400000000001</v>
      </c>
      <c r="T16" s="47">
        <f t="shared" si="7"/>
        <v>5.6710000000000003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1146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823590</v>
      </c>
      <c r="AH16" s="49">
        <f t="shared" si="9"/>
        <v>1025</v>
      </c>
      <c r="AI16" s="50">
        <f t="shared" si="8"/>
        <v>180.74413683653677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11421378</v>
      </c>
      <c r="AQ16" s="112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95"/>
    </row>
    <row r="17" spans="1:51" x14ac:dyDescent="0.25">
      <c r="B17" s="40">
        <v>2.25</v>
      </c>
      <c r="C17" s="40">
        <v>0.29166666666666702</v>
      </c>
      <c r="D17" s="107">
        <v>10</v>
      </c>
      <c r="E17" s="41">
        <f t="shared" si="0"/>
        <v>7.042253521126761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143</v>
      </c>
      <c r="P17" s="108">
        <v>142</v>
      </c>
      <c r="Q17" s="108">
        <v>23735444</v>
      </c>
      <c r="R17" s="46">
        <f t="shared" si="5"/>
        <v>5744</v>
      </c>
      <c r="S17" s="47">
        <f t="shared" si="6"/>
        <v>137.85599999999999</v>
      </c>
      <c r="T17" s="47">
        <f t="shared" si="7"/>
        <v>5.7439999999999998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824620</v>
      </c>
      <c r="AH17" s="49">
        <f t="shared" si="9"/>
        <v>1030</v>
      </c>
      <c r="AI17" s="50">
        <f t="shared" si="8"/>
        <v>179.3175487465181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11421378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10</v>
      </c>
      <c r="E18" s="41">
        <f t="shared" si="0"/>
        <v>7.042253521126761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137</v>
      </c>
      <c r="P18" s="108">
        <v>140</v>
      </c>
      <c r="Q18" s="108">
        <v>23741032</v>
      </c>
      <c r="R18" s="46">
        <f t="shared" si="5"/>
        <v>5588</v>
      </c>
      <c r="S18" s="47">
        <f t="shared" si="6"/>
        <v>134.11199999999999</v>
      </c>
      <c r="T18" s="47">
        <f t="shared" si="7"/>
        <v>5.5880000000000001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1006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825758</v>
      </c>
      <c r="AH18" s="49">
        <f t="shared" si="9"/>
        <v>1138</v>
      </c>
      <c r="AI18" s="50">
        <f t="shared" si="8"/>
        <v>203.65068002863279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11421378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9</v>
      </c>
      <c r="E19" s="41">
        <f t="shared" si="0"/>
        <v>6.3380281690140849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148</v>
      </c>
      <c r="Q19" s="108">
        <v>23747312</v>
      </c>
      <c r="R19" s="46">
        <f t="shared" si="5"/>
        <v>6280</v>
      </c>
      <c r="S19" s="47">
        <f t="shared" si="6"/>
        <v>150.72</v>
      </c>
      <c r="T19" s="47">
        <f t="shared" si="7"/>
        <v>6.28</v>
      </c>
      <c r="U19" s="109">
        <v>8.6999999999999993</v>
      </c>
      <c r="V19" s="109">
        <f t="shared" si="1"/>
        <v>8.6999999999999993</v>
      </c>
      <c r="W19" s="110" t="s">
        <v>148</v>
      </c>
      <c r="X19" s="112">
        <v>1097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826950</v>
      </c>
      <c r="AH19" s="49">
        <f t="shared" si="9"/>
        <v>1192</v>
      </c>
      <c r="AI19" s="50">
        <f t="shared" si="8"/>
        <v>189.80891719745222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11421378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9</v>
      </c>
      <c r="E20" s="41">
        <f t="shared" si="0"/>
        <v>6.3380281690140849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147</v>
      </c>
      <c r="Q20" s="108">
        <v>23753680</v>
      </c>
      <c r="R20" s="46">
        <f t="shared" si="5"/>
        <v>6368</v>
      </c>
      <c r="S20" s="47">
        <f t="shared" si="6"/>
        <v>152.83199999999999</v>
      </c>
      <c r="T20" s="47">
        <f t="shared" si="7"/>
        <v>6.3680000000000003</v>
      </c>
      <c r="U20" s="109">
        <v>7.9</v>
      </c>
      <c r="V20" s="109">
        <f t="shared" si="1"/>
        <v>7.9</v>
      </c>
      <c r="W20" s="110" t="s">
        <v>148</v>
      </c>
      <c r="X20" s="112">
        <v>1097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828184</v>
      </c>
      <c r="AH20" s="49">
        <f t="shared" si="9"/>
        <v>1234</v>
      </c>
      <c r="AI20" s="50">
        <f t="shared" si="8"/>
        <v>193.78140703517587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11421378</v>
      </c>
      <c r="AQ20" s="112">
        <f t="shared" si="2"/>
        <v>0</v>
      </c>
      <c r="AR20" s="53">
        <v>1.22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8</v>
      </c>
      <c r="E21" s="41">
        <f t="shared" si="0"/>
        <v>5.6338028169014089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141</v>
      </c>
      <c r="Q21" s="108">
        <v>23760006</v>
      </c>
      <c r="R21" s="46">
        <f t="shared" si="5"/>
        <v>6326</v>
      </c>
      <c r="S21" s="47">
        <f t="shared" si="6"/>
        <v>151.82400000000001</v>
      </c>
      <c r="T21" s="47">
        <f t="shared" si="7"/>
        <v>6.3259999999999996</v>
      </c>
      <c r="U21" s="109">
        <v>7.2</v>
      </c>
      <c r="V21" s="109">
        <f t="shared" si="1"/>
        <v>7.2</v>
      </c>
      <c r="W21" s="110" t="s">
        <v>148</v>
      </c>
      <c r="X21" s="112">
        <v>1097</v>
      </c>
      <c r="Y21" s="112">
        <v>0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829436</v>
      </c>
      <c r="AH21" s="49">
        <f t="shared" si="9"/>
        <v>1252</v>
      </c>
      <c r="AI21" s="50">
        <f t="shared" si="8"/>
        <v>197.91337337970282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11421378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8</v>
      </c>
      <c r="E22" s="41">
        <f t="shared" si="0"/>
        <v>5.6338028169014089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144</v>
      </c>
      <c r="Q22" s="108">
        <v>23766188</v>
      </c>
      <c r="R22" s="46">
        <f t="shared" si="5"/>
        <v>6182</v>
      </c>
      <c r="S22" s="47">
        <f t="shared" si="6"/>
        <v>148.36799999999999</v>
      </c>
      <c r="T22" s="47">
        <f t="shared" si="7"/>
        <v>6.1820000000000004</v>
      </c>
      <c r="U22" s="109">
        <v>6.5</v>
      </c>
      <c r="V22" s="109">
        <f t="shared" si="1"/>
        <v>6.5</v>
      </c>
      <c r="W22" s="110" t="s">
        <v>148</v>
      </c>
      <c r="X22" s="112">
        <v>1086</v>
      </c>
      <c r="Y22" s="112">
        <v>0</v>
      </c>
      <c r="Z22" s="112">
        <v>1187</v>
      </c>
      <c r="AA22" s="112">
        <v>1185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830670</v>
      </c>
      <c r="AH22" s="49">
        <f t="shared" si="9"/>
        <v>1234</v>
      </c>
      <c r="AI22" s="50">
        <f t="shared" si="8"/>
        <v>199.61177612423162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11421378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8</v>
      </c>
      <c r="E23" s="41">
        <f t="shared" si="0"/>
        <v>5.6338028169014089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141</v>
      </c>
      <c r="Q23" s="108">
        <v>23772396</v>
      </c>
      <c r="R23" s="46">
        <f t="shared" si="5"/>
        <v>6208</v>
      </c>
      <c r="S23" s="47">
        <f t="shared" si="6"/>
        <v>148.99199999999999</v>
      </c>
      <c r="T23" s="47">
        <f t="shared" si="7"/>
        <v>6.2080000000000002</v>
      </c>
      <c r="U23" s="109">
        <v>5.9</v>
      </c>
      <c r="V23" s="109">
        <f t="shared" si="1"/>
        <v>5.9</v>
      </c>
      <c r="W23" s="110" t="s">
        <v>148</v>
      </c>
      <c r="X23" s="112">
        <v>1046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831916</v>
      </c>
      <c r="AH23" s="49">
        <f t="shared" si="9"/>
        <v>1246</v>
      </c>
      <c r="AI23" s="50">
        <f t="shared" si="8"/>
        <v>200.70876288659792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11421378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7</v>
      </c>
      <c r="E24" s="41">
        <f t="shared" si="0"/>
        <v>4.9295774647887329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133</v>
      </c>
      <c r="P24" s="108">
        <v>136</v>
      </c>
      <c r="Q24" s="108">
        <v>23777998</v>
      </c>
      <c r="R24" s="46">
        <f t="shared" si="5"/>
        <v>5602</v>
      </c>
      <c r="S24" s="47">
        <f t="shared" si="6"/>
        <v>134.44800000000001</v>
      </c>
      <c r="T24" s="47">
        <f t="shared" si="7"/>
        <v>5.6020000000000003</v>
      </c>
      <c r="U24" s="109">
        <v>5.5</v>
      </c>
      <c r="V24" s="109">
        <f t="shared" si="1"/>
        <v>5.5</v>
      </c>
      <c r="W24" s="110" t="s">
        <v>148</v>
      </c>
      <c r="X24" s="112">
        <v>1025</v>
      </c>
      <c r="Y24" s="112">
        <v>0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833081</v>
      </c>
      <c r="AH24" s="49">
        <f>IF(ISBLANK(AG24),"-",AG24-AG23)</f>
        <v>1165</v>
      </c>
      <c r="AI24" s="50">
        <f t="shared" si="8"/>
        <v>207.96144234202069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11421378</v>
      </c>
      <c r="AQ24" s="112">
        <f t="shared" si="2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7</v>
      </c>
      <c r="E25" s="41">
        <f t="shared" si="0"/>
        <v>4.9295774647887329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135</v>
      </c>
      <c r="P25" s="108">
        <v>130</v>
      </c>
      <c r="Q25" s="108">
        <v>23783711</v>
      </c>
      <c r="R25" s="46">
        <f t="shared" si="5"/>
        <v>5713</v>
      </c>
      <c r="S25" s="47">
        <f t="shared" si="6"/>
        <v>137.11199999999999</v>
      </c>
      <c r="T25" s="47">
        <f t="shared" si="7"/>
        <v>5.7130000000000001</v>
      </c>
      <c r="U25" s="109">
        <v>5.3</v>
      </c>
      <c r="V25" s="109">
        <f t="shared" si="1"/>
        <v>5.3</v>
      </c>
      <c r="W25" s="110" t="s">
        <v>148</v>
      </c>
      <c r="X25" s="112">
        <v>1025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834244</v>
      </c>
      <c r="AH25" s="49">
        <f t="shared" si="9"/>
        <v>1163</v>
      </c>
      <c r="AI25" s="50">
        <f t="shared" si="8"/>
        <v>203.57080343077192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11421378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7</v>
      </c>
      <c r="E26" s="41">
        <f t="shared" si="0"/>
        <v>4.9295774647887329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137</v>
      </c>
      <c r="P26" s="108">
        <v>144</v>
      </c>
      <c r="Q26" s="108">
        <v>23789686</v>
      </c>
      <c r="R26" s="46">
        <f t="shared" si="5"/>
        <v>5975</v>
      </c>
      <c r="S26" s="47">
        <f t="shared" si="6"/>
        <v>143.4</v>
      </c>
      <c r="T26" s="47">
        <f t="shared" si="7"/>
        <v>5.9749999999999996</v>
      </c>
      <c r="U26" s="109">
        <v>5.0999999999999996</v>
      </c>
      <c r="V26" s="109">
        <f t="shared" si="1"/>
        <v>5.0999999999999996</v>
      </c>
      <c r="W26" s="110" t="s">
        <v>148</v>
      </c>
      <c r="X26" s="112">
        <v>1005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835414</v>
      </c>
      <c r="AH26" s="49">
        <f t="shared" si="9"/>
        <v>1170</v>
      </c>
      <c r="AI26" s="50">
        <f t="shared" si="8"/>
        <v>195.81589958158997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11421378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7</v>
      </c>
      <c r="E27" s="41">
        <f t="shared" si="0"/>
        <v>4.9295774647887329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135</v>
      </c>
      <c r="Q27" s="108">
        <v>23795381</v>
      </c>
      <c r="R27" s="46">
        <f t="shared" si="5"/>
        <v>5695</v>
      </c>
      <c r="S27" s="47">
        <f t="shared" si="6"/>
        <v>136.68</v>
      </c>
      <c r="T27" s="47">
        <f t="shared" si="7"/>
        <v>5.6950000000000003</v>
      </c>
      <c r="U27" s="109">
        <v>5</v>
      </c>
      <c r="V27" s="109">
        <f t="shared" si="1"/>
        <v>5</v>
      </c>
      <c r="W27" s="110" t="s">
        <v>148</v>
      </c>
      <c r="X27" s="112">
        <v>1006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836564</v>
      </c>
      <c r="AH27" s="49">
        <f t="shared" si="9"/>
        <v>1150</v>
      </c>
      <c r="AI27" s="50">
        <f t="shared" si="8"/>
        <v>201.93151887620718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11421378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130</v>
      </c>
      <c r="Q28" s="108">
        <v>23801149</v>
      </c>
      <c r="R28" s="46">
        <f t="shared" si="5"/>
        <v>5768</v>
      </c>
      <c r="S28" s="47">
        <f t="shared" si="6"/>
        <v>138.43199999999999</v>
      </c>
      <c r="T28" s="47">
        <f t="shared" si="7"/>
        <v>5.7679999999999998</v>
      </c>
      <c r="U28" s="109">
        <v>4.8</v>
      </c>
      <c r="V28" s="109">
        <f t="shared" si="1"/>
        <v>4.8</v>
      </c>
      <c r="W28" s="110" t="s">
        <v>148</v>
      </c>
      <c r="X28" s="112">
        <v>1004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837738</v>
      </c>
      <c r="AH28" s="49">
        <f t="shared" si="9"/>
        <v>1174</v>
      </c>
      <c r="AI28" s="50">
        <f t="shared" si="8"/>
        <v>203.5367545076283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11421378</v>
      </c>
      <c r="AQ28" s="112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128</v>
      </c>
      <c r="P29" s="108">
        <v>120</v>
      </c>
      <c r="Q29" s="108">
        <v>23806809</v>
      </c>
      <c r="R29" s="46">
        <f t="shared" si="5"/>
        <v>5660</v>
      </c>
      <c r="S29" s="47">
        <f t="shared" si="6"/>
        <v>135.84</v>
      </c>
      <c r="T29" s="47">
        <f t="shared" si="7"/>
        <v>5.66</v>
      </c>
      <c r="U29" s="109">
        <v>4.5999999999999996</v>
      </c>
      <c r="V29" s="109">
        <f t="shared" si="1"/>
        <v>4.5999999999999996</v>
      </c>
      <c r="W29" s="110" t="s">
        <v>148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838899</v>
      </c>
      <c r="AH29" s="49">
        <f t="shared" si="9"/>
        <v>1161</v>
      </c>
      <c r="AI29" s="50">
        <f t="shared" si="8"/>
        <v>205.12367491166077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11421378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6</v>
      </c>
      <c r="E30" s="41">
        <f t="shared" si="0"/>
        <v>4.2253521126760569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125</v>
      </c>
      <c r="Q30" s="108">
        <v>23812581</v>
      </c>
      <c r="R30" s="46">
        <f t="shared" si="5"/>
        <v>5772</v>
      </c>
      <c r="S30" s="47">
        <f t="shared" si="6"/>
        <v>138.52799999999999</v>
      </c>
      <c r="T30" s="47">
        <f t="shared" si="7"/>
        <v>5.7720000000000002</v>
      </c>
      <c r="U30" s="109">
        <v>4.4000000000000004</v>
      </c>
      <c r="V30" s="109">
        <f t="shared" si="1"/>
        <v>4.4000000000000004</v>
      </c>
      <c r="W30" s="110" t="s">
        <v>148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840051</v>
      </c>
      <c r="AH30" s="49">
        <f t="shared" si="9"/>
        <v>1152</v>
      </c>
      <c r="AI30" s="50">
        <f t="shared" si="8"/>
        <v>199.58419958419958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11421378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128</v>
      </c>
      <c r="P31" s="108">
        <v>122</v>
      </c>
      <c r="Q31" s="108">
        <v>23818082</v>
      </c>
      <c r="R31" s="46">
        <f t="shared" si="5"/>
        <v>5501</v>
      </c>
      <c r="S31" s="47">
        <f t="shared" si="6"/>
        <v>132.024</v>
      </c>
      <c r="T31" s="47">
        <f t="shared" si="7"/>
        <v>5.5010000000000003</v>
      </c>
      <c r="U31" s="109">
        <v>4.2</v>
      </c>
      <c r="V31" s="109">
        <f t="shared" si="1"/>
        <v>4.2</v>
      </c>
      <c r="W31" s="110" t="s">
        <v>148</v>
      </c>
      <c r="X31" s="112">
        <v>1005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841196</v>
      </c>
      <c r="AH31" s="49">
        <f t="shared" si="9"/>
        <v>1145</v>
      </c>
      <c r="AI31" s="50">
        <f t="shared" si="8"/>
        <v>208.14397382294126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11421378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127</v>
      </c>
      <c r="Q32" s="108">
        <v>23823472</v>
      </c>
      <c r="R32" s="46">
        <f t="shared" si="5"/>
        <v>5390</v>
      </c>
      <c r="S32" s="47">
        <f t="shared" si="6"/>
        <v>129.36000000000001</v>
      </c>
      <c r="T32" s="47">
        <f t="shared" si="7"/>
        <v>5.39</v>
      </c>
      <c r="U32" s="109">
        <v>4</v>
      </c>
      <c r="V32" s="109">
        <f t="shared" si="1"/>
        <v>4</v>
      </c>
      <c r="W32" s="110" t="s">
        <v>148</v>
      </c>
      <c r="X32" s="112">
        <v>1026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842344</v>
      </c>
      <c r="AH32" s="49">
        <f t="shared" si="9"/>
        <v>1148</v>
      </c>
      <c r="AI32" s="50">
        <f t="shared" si="8"/>
        <v>212.987012987013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11421378</v>
      </c>
      <c r="AQ32" s="112">
        <f t="shared" si="2"/>
        <v>0</v>
      </c>
      <c r="AR32" s="53">
        <v>1.0900000000000001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120</v>
      </c>
      <c r="Q33" s="108">
        <v>23828742</v>
      </c>
      <c r="R33" s="46">
        <f t="shared" si="5"/>
        <v>5270</v>
      </c>
      <c r="S33" s="47">
        <f t="shared" si="6"/>
        <v>126.48</v>
      </c>
      <c r="T33" s="47">
        <f t="shared" si="7"/>
        <v>5.27</v>
      </c>
      <c r="U33" s="109">
        <v>4.0999999999999996</v>
      </c>
      <c r="V33" s="109">
        <f t="shared" si="1"/>
        <v>4.0999999999999996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843436</v>
      </c>
      <c r="AH33" s="49">
        <f t="shared" si="9"/>
        <v>1092</v>
      </c>
      <c r="AI33" s="50">
        <f t="shared" si="8"/>
        <v>207.21062618595826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11421513</v>
      </c>
      <c r="AQ33" s="112">
        <f t="shared" si="2"/>
        <v>135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114</v>
      </c>
      <c r="Q34" s="108">
        <v>23833607</v>
      </c>
      <c r="R34" s="46">
        <f t="shared" si="5"/>
        <v>4865</v>
      </c>
      <c r="S34" s="47">
        <f t="shared" si="6"/>
        <v>116.76</v>
      </c>
      <c r="T34" s="47">
        <f t="shared" si="7"/>
        <v>4.8650000000000002</v>
      </c>
      <c r="U34" s="109">
        <v>4.5999999999999996</v>
      </c>
      <c r="V34" s="109">
        <f t="shared" si="1"/>
        <v>4.5999999999999996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844466</v>
      </c>
      <c r="AH34" s="49">
        <f t="shared" si="9"/>
        <v>1030</v>
      </c>
      <c r="AI34" s="50">
        <f t="shared" si="8"/>
        <v>211.71634121274408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11421841</v>
      </c>
      <c r="AQ34" s="112">
        <f t="shared" si="2"/>
        <v>328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132916</v>
      </c>
      <c r="S35" s="65">
        <f>AVERAGE(S11:S34)</f>
        <v>132.916</v>
      </c>
      <c r="T35" s="65">
        <f>SUM(T11:T34)</f>
        <v>132.91600000000003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26484</v>
      </c>
      <c r="AH35" s="67">
        <f>SUM(AH11:AH34)</f>
        <v>26484</v>
      </c>
      <c r="AI35" s="68">
        <f>$AH$35/$T35</f>
        <v>199.25366396822048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2935</v>
      </c>
      <c r="AQ35" s="71">
        <f>SUM(AQ11:AQ34)</f>
        <v>2935</v>
      </c>
      <c r="AR35" s="72">
        <f>AVERAGE(AR11:AR34)</f>
        <v>1.1683333333333332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153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154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155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4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5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34" priority="25" operator="containsText" text="N/A">
      <formula>NOT(ISERROR(SEARCH("N/A",X11)))</formula>
    </cfRule>
    <cfRule type="cellIs" dxfId="833" priority="39" operator="equal">
      <formula>0</formula>
    </cfRule>
  </conditionalFormatting>
  <conditionalFormatting sqref="AC11:AE34 X11:Y34 AA11:AA34">
    <cfRule type="cellIs" dxfId="832" priority="38" operator="greaterThanOrEqual">
      <formula>1185</formula>
    </cfRule>
  </conditionalFormatting>
  <conditionalFormatting sqref="AC11:AE34 X11:Y34 AA11:AA34">
    <cfRule type="cellIs" dxfId="831" priority="37" operator="between">
      <formula>0.1</formula>
      <formula>1184</formula>
    </cfRule>
  </conditionalFormatting>
  <conditionalFormatting sqref="X8">
    <cfRule type="cellIs" dxfId="830" priority="36" operator="equal">
      <formula>0</formula>
    </cfRule>
  </conditionalFormatting>
  <conditionalFormatting sqref="X8">
    <cfRule type="cellIs" dxfId="829" priority="35" operator="greaterThan">
      <formula>1179</formula>
    </cfRule>
  </conditionalFormatting>
  <conditionalFormatting sqref="X8">
    <cfRule type="cellIs" dxfId="828" priority="34" operator="greaterThan">
      <formula>99</formula>
    </cfRule>
  </conditionalFormatting>
  <conditionalFormatting sqref="X8">
    <cfRule type="cellIs" dxfId="827" priority="33" operator="greaterThan">
      <formula>0.99</formula>
    </cfRule>
  </conditionalFormatting>
  <conditionalFormatting sqref="AB8">
    <cfRule type="cellIs" dxfId="826" priority="32" operator="equal">
      <formula>0</formula>
    </cfRule>
  </conditionalFormatting>
  <conditionalFormatting sqref="AB8">
    <cfRule type="cellIs" dxfId="825" priority="31" operator="greaterThan">
      <formula>1179</formula>
    </cfRule>
  </conditionalFormatting>
  <conditionalFormatting sqref="AB8">
    <cfRule type="cellIs" dxfId="824" priority="30" operator="greaterThan">
      <formula>99</formula>
    </cfRule>
  </conditionalFormatting>
  <conditionalFormatting sqref="AB8">
    <cfRule type="cellIs" dxfId="823" priority="29" operator="greaterThan">
      <formula>0.99</formula>
    </cfRule>
  </conditionalFormatting>
  <conditionalFormatting sqref="AI11:AI34">
    <cfRule type="cellIs" dxfId="822" priority="28" operator="greaterThan">
      <formula>$AI$8</formula>
    </cfRule>
  </conditionalFormatting>
  <conditionalFormatting sqref="AH11:AH34">
    <cfRule type="cellIs" dxfId="821" priority="26" operator="greaterThan">
      <formula>$AH$8</formula>
    </cfRule>
    <cfRule type="cellIs" dxfId="820" priority="27" operator="greaterThan">
      <formula>$AH$8</formula>
    </cfRule>
  </conditionalFormatting>
  <conditionalFormatting sqref="AB11:AB34">
    <cfRule type="containsText" dxfId="819" priority="21" operator="containsText" text="N/A">
      <formula>NOT(ISERROR(SEARCH("N/A",AB11)))</formula>
    </cfRule>
    <cfRule type="cellIs" dxfId="818" priority="24" operator="equal">
      <formula>0</formula>
    </cfRule>
  </conditionalFormatting>
  <conditionalFormatting sqref="AB11:AB34">
    <cfRule type="cellIs" dxfId="817" priority="23" operator="greaterThanOrEqual">
      <formula>1185</formula>
    </cfRule>
  </conditionalFormatting>
  <conditionalFormatting sqref="AB11:AB34">
    <cfRule type="cellIs" dxfId="816" priority="22" operator="between">
      <formula>0.1</formula>
      <formula>1184</formula>
    </cfRule>
  </conditionalFormatting>
  <conditionalFormatting sqref="AN11:AO11 AN12:AN35 AO12:AO34">
    <cfRule type="cellIs" dxfId="815" priority="20" operator="equal">
      <formula>0</formula>
    </cfRule>
  </conditionalFormatting>
  <conditionalFormatting sqref="AN11:AO11 AN12:AN35 AO12:AO34">
    <cfRule type="cellIs" dxfId="814" priority="19" operator="greaterThan">
      <formula>1179</formula>
    </cfRule>
  </conditionalFormatting>
  <conditionalFormatting sqref="AN11:AO11 AN12:AN35 AO12:AO34">
    <cfRule type="cellIs" dxfId="813" priority="18" operator="greaterThan">
      <formula>99</formula>
    </cfRule>
  </conditionalFormatting>
  <conditionalFormatting sqref="AN11:AO11 AN12:AN35 AO12:AO34">
    <cfRule type="cellIs" dxfId="812" priority="17" operator="greaterThan">
      <formula>0.99</formula>
    </cfRule>
  </conditionalFormatting>
  <conditionalFormatting sqref="AQ11:AQ34">
    <cfRule type="cellIs" dxfId="811" priority="16" operator="equal">
      <formula>0</formula>
    </cfRule>
  </conditionalFormatting>
  <conditionalFormatting sqref="AQ11:AQ34">
    <cfRule type="cellIs" dxfId="810" priority="15" operator="greaterThan">
      <formula>1179</formula>
    </cfRule>
  </conditionalFormatting>
  <conditionalFormatting sqref="AQ11:AQ34">
    <cfRule type="cellIs" dxfId="809" priority="14" operator="greaterThan">
      <formula>99</formula>
    </cfRule>
  </conditionalFormatting>
  <conditionalFormatting sqref="AQ11:AQ34">
    <cfRule type="cellIs" dxfId="808" priority="13" operator="greaterThan">
      <formula>0.99</formula>
    </cfRule>
  </conditionalFormatting>
  <conditionalFormatting sqref="Z11:Z34">
    <cfRule type="containsText" dxfId="807" priority="9" operator="containsText" text="N/A">
      <formula>NOT(ISERROR(SEARCH("N/A",Z11)))</formula>
    </cfRule>
    <cfRule type="cellIs" dxfId="806" priority="12" operator="equal">
      <formula>0</formula>
    </cfRule>
  </conditionalFormatting>
  <conditionalFormatting sqref="Z11:Z34">
    <cfRule type="cellIs" dxfId="805" priority="11" operator="greaterThanOrEqual">
      <formula>1185</formula>
    </cfRule>
  </conditionalFormatting>
  <conditionalFormatting sqref="Z11:Z34">
    <cfRule type="cellIs" dxfId="804" priority="10" operator="between">
      <formula>0.1</formula>
      <formula>1184</formula>
    </cfRule>
  </conditionalFormatting>
  <conditionalFormatting sqref="AJ11:AN35">
    <cfRule type="cellIs" dxfId="803" priority="8" operator="equal">
      <formula>0</formula>
    </cfRule>
  </conditionalFormatting>
  <conditionalFormatting sqref="AJ11:AN35">
    <cfRule type="cellIs" dxfId="802" priority="7" operator="greaterThan">
      <formula>1179</formula>
    </cfRule>
  </conditionalFormatting>
  <conditionalFormatting sqref="AJ11:AN35">
    <cfRule type="cellIs" dxfId="801" priority="6" operator="greaterThan">
      <formula>99</formula>
    </cfRule>
  </conditionalFormatting>
  <conditionalFormatting sqref="AJ11:AN35">
    <cfRule type="cellIs" dxfId="800" priority="5" operator="greaterThan">
      <formula>0.99</formula>
    </cfRule>
  </conditionalFormatting>
  <conditionalFormatting sqref="AP11:AP34">
    <cfRule type="cellIs" dxfId="799" priority="4" operator="equal">
      <formula>0</formula>
    </cfRule>
  </conditionalFormatting>
  <conditionalFormatting sqref="AP11:AP34">
    <cfRule type="cellIs" dxfId="798" priority="3" operator="greaterThan">
      <formula>1179</formula>
    </cfRule>
  </conditionalFormatting>
  <conditionalFormatting sqref="AP11:AP34">
    <cfRule type="cellIs" dxfId="797" priority="2" operator="greaterThan">
      <formula>99</formula>
    </cfRule>
  </conditionalFormatting>
  <conditionalFormatting sqref="AP11:AP34">
    <cfRule type="cellIs" dxfId="79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0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151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42694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26691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19'!Q34</f>
        <v>26090405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19'!AG34</f>
        <v>1293438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19'!AP34</f>
        <v>11470804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4</v>
      </c>
      <c r="E11" s="41">
        <f t="shared" ref="E11:E34" si="0">D11/1.42</f>
        <v>2.8169014084507045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136</v>
      </c>
      <c r="P11" s="108">
        <v>112</v>
      </c>
      <c r="Q11" s="108">
        <v>26095182</v>
      </c>
      <c r="R11" s="46">
        <f>IF(ISBLANK(Q11),"-",Q11-Q10)</f>
        <v>4777</v>
      </c>
      <c r="S11" s="47">
        <f>R11*24/1000</f>
        <v>114.648</v>
      </c>
      <c r="T11" s="47">
        <f>R11/1000</f>
        <v>4.7770000000000001</v>
      </c>
      <c r="U11" s="109">
        <v>4.5</v>
      </c>
      <c r="V11" s="109">
        <f t="shared" ref="V11:V34" si="1">U11</f>
        <v>4.5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1294373</v>
      </c>
      <c r="AH11" s="49">
        <f>IF(ISBLANK(AG11),"-",AG11-AG10)</f>
        <v>935</v>
      </c>
      <c r="AI11" s="50">
        <f>AH11/T11</f>
        <v>195.72953736654804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11471242</v>
      </c>
      <c r="AQ11" s="112">
        <f t="shared" ref="AQ11:AQ34" si="2">AP11-AP10</f>
        <v>438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137</v>
      </c>
      <c r="P12" s="108">
        <v>111</v>
      </c>
      <c r="Q12" s="108">
        <v>26099875</v>
      </c>
      <c r="R12" s="46">
        <f t="shared" ref="R12:R34" si="5">IF(ISBLANK(Q12),"-",Q12-Q11)</f>
        <v>4693</v>
      </c>
      <c r="S12" s="47">
        <f t="shared" ref="S12:S34" si="6">R12*24/1000</f>
        <v>112.63200000000001</v>
      </c>
      <c r="T12" s="47">
        <f t="shared" ref="T12:T34" si="7">R12/1000</f>
        <v>4.6929999999999996</v>
      </c>
      <c r="U12" s="109">
        <v>5.7</v>
      </c>
      <c r="V12" s="109">
        <f t="shared" si="1"/>
        <v>5.7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1146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1295354</v>
      </c>
      <c r="AH12" s="49">
        <f>IF(ISBLANK(AG12),"-",AG12-AG11)</f>
        <v>981</v>
      </c>
      <c r="AI12" s="50">
        <f t="shared" ref="AI12:AI34" si="8">AH12/T12</f>
        <v>209.03473258043897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11471659</v>
      </c>
      <c r="AQ12" s="112">
        <f t="shared" si="2"/>
        <v>417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125</v>
      </c>
      <c r="P13" s="108">
        <v>112</v>
      </c>
      <c r="Q13" s="108">
        <v>26104320</v>
      </c>
      <c r="R13" s="46">
        <f t="shared" si="5"/>
        <v>4445</v>
      </c>
      <c r="S13" s="47">
        <f t="shared" si="6"/>
        <v>106.68</v>
      </c>
      <c r="T13" s="47">
        <f t="shared" si="7"/>
        <v>4.4450000000000003</v>
      </c>
      <c r="U13" s="109">
        <v>7.2</v>
      </c>
      <c r="V13" s="109">
        <f t="shared" si="1"/>
        <v>7.2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1296264</v>
      </c>
      <c r="AH13" s="49">
        <f>IF(ISBLANK(AG13),"-",AG13-AG12)</f>
        <v>910</v>
      </c>
      <c r="AI13" s="50">
        <f t="shared" si="8"/>
        <v>204.72440944881888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11472098</v>
      </c>
      <c r="AQ13" s="112">
        <f t="shared" si="2"/>
        <v>439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125</v>
      </c>
      <c r="P14" s="108">
        <v>114</v>
      </c>
      <c r="Q14" s="108">
        <v>26108320</v>
      </c>
      <c r="R14" s="46">
        <f t="shared" si="5"/>
        <v>4000</v>
      </c>
      <c r="S14" s="47">
        <f t="shared" si="6"/>
        <v>96</v>
      </c>
      <c r="T14" s="47">
        <f t="shared" si="7"/>
        <v>4</v>
      </c>
      <c r="U14" s="109">
        <v>8.6</v>
      </c>
      <c r="V14" s="109">
        <f t="shared" si="1"/>
        <v>8.6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1116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1297304</v>
      </c>
      <c r="AH14" s="49">
        <f t="shared" ref="AH14:AH34" si="9">IF(ISBLANK(AG14),"-",AG14-AG13)</f>
        <v>1040</v>
      </c>
      <c r="AI14" s="50">
        <f t="shared" si="8"/>
        <v>260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11472523</v>
      </c>
      <c r="AQ14" s="112">
        <f t="shared" si="2"/>
        <v>425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118</v>
      </c>
      <c r="P15" s="108">
        <v>110</v>
      </c>
      <c r="Q15" s="108">
        <v>26112415</v>
      </c>
      <c r="R15" s="46">
        <f t="shared" si="5"/>
        <v>4095</v>
      </c>
      <c r="S15" s="47">
        <f t="shared" si="6"/>
        <v>98.28</v>
      </c>
      <c r="T15" s="47">
        <f t="shared" si="7"/>
        <v>4.0949999999999998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1116</v>
      </c>
      <c r="AA15" s="112">
        <v>1185</v>
      </c>
      <c r="AB15" s="112">
        <v>1116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1298341</v>
      </c>
      <c r="AH15" s="49">
        <f t="shared" si="9"/>
        <v>1037</v>
      </c>
      <c r="AI15" s="50">
        <f t="shared" si="8"/>
        <v>253.23565323565325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11472623</v>
      </c>
      <c r="AQ15" s="112">
        <f t="shared" si="2"/>
        <v>100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9</v>
      </c>
      <c r="E16" s="41">
        <f t="shared" si="0"/>
        <v>6.3380281690140849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128</v>
      </c>
      <c r="P16" s="108">
        <v>123</v>
      </c>
      <c r="Q16" s="108">
        <v>26117772</v>
      </c>
      <c r="R16" s="46">
        <f t="shared" si="5"/>
        <v>5357</v>
      </c>
      <c r="S16" s="47">
        <f t="shared" si="6"/>
        <v>128.56800000000001</v>
      </c>
      <c r="T16" s="47">
        <f t="shared" si="7"/>
        <v>5.3570000000000002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1117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1299350</v>
      </c>
      <c r="AH16" s="49">
        <f t="shared" si="9"/>
        <v>1009</v>
      </c>
      <c r="AI16" s="50">
        <f t="shared" si="8"/>
        <v>188.35168937838341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11472623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139</v>
      </c>
      <c r="P17" s="108">
        <v>136</v>
      </c>
      <c r="Q17" s="108">
        <v>26123006</v>
      </c>
      <c r="R17" s="46">
        <f t="shared" si="5"/>
        <v>5234</v>
      </c>
      <c r="S17" s="47">
        <f t="shared" si="6"/>
        <v>125.616</v>
      </c>
      <c r="T17" s="47">
        <f t="shared" si="7"/>
        <v>5.234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1188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1300354</v>
      </c>
      <c r="AH17" s="49">
        <f t="shared" si="9"/>
        <v>1004</v>
      </c>
      <c r="AI17" s="50">
        <f t="shared" si="8"/>
        <v>191.82269774551014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11472623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140</v>
      </c>
      <c r="Q18" s="108">
        <v>26129032</v>
      </c>
      <c r="R18" s="46">
        <f t="shared" si="5"/>
        <v>6026</v>
      </c>
      <c r="S18" s="47">
        <f t="shared" si="6"/>
        <v>144.624</v>
      </c>
      <c r="T18" s="47">
        <f t="shared" si="7"/>
        <v>6.0259999999999998</v>
      </c>
      <c r="U18" s="109">
        <v>9.1999999999999993</v>
      </c>
      <c r="V18" s="109">
        <f t="shared" si="1"/>
        <v>9.1999999999999993</v>
      </c>
      <c r="W18" s="110" t="s">
        <v>148</v>
      </c>
      <c r="X18" s="112">
        <v>0</v>
      </c>
      <c r="Y18" s="112">
        <v>1015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1301542</v>
      </c>
      <c r="AH18" s="49">
        <f t="shared" si="9"/>
        <v>1188</v>
      </c>
      <c r="AI18" s="50">
        <f t="shared" si="8"/>
        <v>197.14570195818123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11472623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4</v>
      </c>
      <c r="E19" s="41">
        <f t="shared" si="0"/>
        <v>2.8169014084507045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130</v>
      </c>
      <c r="P19" s="108">
        <v>107</v>
      </c>
      <c r="Q19" s="108">
        <v>26135418</v>
      </c>
      <c r="R19" s="46">
        <f t="shared" si="5"/>
        <v>6386</v>
      </c>
      <c r="S19" s="47">
        <f t="shared" si="6"/>
        <v>153.26400000000001</v>
      </c>
      <c r="T19" s="47">
        <f t="shared" si="7"/>
        <v>6.3860000000000001</v>
      </c>
      <c r="U19" s="109">
        <v>8.6</v>
      </c>
      <c r="V19" s="109">
        <f t="shared" si="1"/>
        <v>8.6</v>
      </c>
      <c r="W19" s="110" t="s">
        <v>148</v>
      </c>
      <c r="X19" s="112">
        <v>0</v>
      </c>
      <c r="Y19" s="112">
        <v>1047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1302780</v>
      </c>
      <c r="AH19" s="49">
        <f t="shared" si="9"/>
        <v>1238</v>
      </c>
      <c r="AI19" s="50">
        <f t="shared" si="8"/>
        <v>193.86157218916378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11472623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4</v>
      </c>
      <c r="E20" s="41">
        <f t="shared" si="0"/>
        <v>2.8169014084507045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131</v>
      </c>
      <c r="P20" s="108">
        <v>148</v>
      </c>
      <c r="Q20" s="108">
        <v>26141612</v>
      </c>
      <c r="R20" s="46">
        <f t="shared" si="5"/>
        <v>6194</v>
      </c>
      <c r="S20" s="47">
        <f t="shared" si="6"/>
        <v>148.65600000000001</v>
      </c>
      <c r="T20" s="47">
        <f t="shared" si="7"/>
        <v>6.194</v>
      </c>
      <c r="U20" s="109">
        <v>8</v>
      </c>
      <c r="V20" s="109">
        <f t="shared" si="1"/>
        <v>8</v>
      </c>
      <c r="W20" s="110" t="s">
        <v>148</v>
      </c>
      <c r="X20" s="112">
        <v>0</v>
      </c>
      <c r="Y20" s="112">
        <v>1045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1303946</v>
      </c>
      <c r="AH20" s="49">
        <f t="shared" si="9"/>
        <v>1166</v>
      </c>
      <c r="AI20" s="50">
        <f t="shared" si="8"/>
        <v>188.24669034549564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11472623</v>
      </c>
      <c r="AQ20" s="112">
        <f t="shared" si="2"/>
        <v>0</v>
      </c>
      <c r="AR20" s="53">
        <v>1.18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130</v>
      </c>
      <c r="P21" s="108">
        <v>134</v>
      </c>
      <c r="Q21" s="108">
        <v>26148034</v>
      </c>
      <c r="R21" s="46">
        <f t="shared" si="5"/>
        <v>6422</v>
      </c>
      <c r="S21" s="47">
        <f t="shared" si="6"/>
        <v>154.12799999999999</v>
      </c>
      <c r="T21" s="47">
        <f t="shared" si="7"/>
        <v>6.4219999999999997</v>
      </c>
      <c r="U21" s="109">
        <v>7.4</v>
      </c>
      <c r="V21" s="109">
        <f t="shared" si="1"/>
        <v>7.4</v>
      </c>
      <c r="W21" s="110" t="s">
        <v>148</v>
      </c>
      <c r="X21" s="112">
        <v>0</v>
      </c>
      <c r="Y21" s="112">
        <v>1046</v>
      </c>
      <c r="Z21" s="112">
        <v>1186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1305118</v>
      </c>
      <c r="AH21" s="49">
        <f t="shared" si="9"/>
        <v>1172</v>
      </c>
      <c r="AI21" s="50">
        <f t="shared" si="8"/>
        <v>182.49766427904081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11472623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181</v>
      </c>
      <c r="Q22" s="108">
        <v>26154662</v>
      </c>
      <c r="R22" s="46">
        <f t="shared" si="5"/>
        <v>6628</v>
      </c>
      <c r="S22" s="47">
        <f t="shared" si="6"/>
        <v>159.072</v>
      </c>
      <c r="T22" s="47">
        <f t="shared" si="7"/>
        <v>6.6280000000000001</v>
      </c>
      <c r="U22" s="109">
        <v>6.7</v>
      </c>
      <c r="V22" s="109">
        <f t="shared" si="1"/>
        <v>6.7</v>
      </c>
      <c r="W22" s="110" t="s">
        <v>148</v>
      </c>
      <c r="X22" s="112">
        <v>0</v>
      </c>
      <c r="Y22" s="112">
        <v>1046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1306362</v>
      </c>
      <c r="AH22" s="49">
        <f t="shared" si="9"/>
        <v>1244</v>
      </c>
      <c r="AI22" s="50">
        <f t="shared" si="8"/>
        <v>187.68859384429692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11472623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176</v>
      </c>
      <c r="Q23" s="108">
        <v>26161344</v>
      </c>
      <c r="R23" s="46">
        <f t="shared" si="5"/>
        <v>6682</v>
      </c>
      <c r="S23" s="47">
        <f t="shared" si="6"/>
        <v>160.36799999999999</v>
      </c>
      <c r="T23" s="47">
        <f t="shared" si="7"/>
        <v>6.6820000000000004</v>
      </c>
      <c r="U23" s="109">
        <v>6.2</v>
      </c>
      <c r="V23" s="109">
        <f t="shared" si="1"/>
        <v>6.2</v>
      </c>
      <c r="W23" s="110" t="s">
        <v>148</v>
      </c>
      <c r="X23" s="112">
        <v>0</v>
      </c>
      <c r="Y23" s="112">
        <v>1036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1307556</v>
      </c>
      <c r="AH23" s="49">
        <f t="shared" si="9"/>
        <v>1194</v>
      </c>
      <c r="AI23" s="50">
        <f t="shared" si="8"/>
        <v>178.68901526489074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11472623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132</v>
      </c>
      <c r="P24" s="108">
        <v>120</v>
      </c>
      <c r="Q24" s="108">
        <v>26167566</v>
      </c>
      <c r="R24" s="46">
        <f t="shared" si="5"/>
        <v>6222</v>
      </c>
      <c r="S24" s="47">
        <f t="shared" si="6"/>
        <v>149.328</v>
      </c>
      <c r="T24" s="47">
        <f t="shared" si="7"/>
        <v>6.2220000000000004</v>
      </c>
      <c r="U24" s="109">
        <v>5.7</v>
      </c>
      <c r="V24" s="109">
        <f t="shared" si="1"/>
        <v>5.7</v>
      </c>
      <c r="W24" s="110" t="s">
        <v>148</v>
      </c>
      <c r="X24" s="112">
        <v>0</v>
      </c>
      <c r="Y24" s="112">
        <v>1025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1308728</v>
      </c>
      <c r="AH24" s="49">
        <f>IF(ISBLANK(AG24),"-",AG24-AG23)</f>
        <v>1172</v>
      </c>
      <c r="AI24" s="50">
        <f t="shared" si="8"/>
        <v>188.3638701382192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11472623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4</v>
      </c>
      <c r="E25" s="41">
        <f t="shared" si="0"/>
        <v>2.8169014084507045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160</v>
      </c>
      <c r="Q25" s="108">
        <v>26173962</v>
      </c>
      <c r="R25" s="46">
        <f t="shared" si="5"/>
        <v>6396</v>
      </c>
      <c r="S25" s="47">
        <f t="shared" si="6"/>
        <v>153.50399999999999</v>
      </c>
      <c r="T25" s="47">
        <f t="shared" si="7"/>
        <v>6.3959999999999999</v>
      </c>
      <c r="U25" s="109">
        <v>5.3</v>
      </c>
      <c r="V25" s="109">
        <f t="shared" si="1"/>
        <v>5.3</v>
      </c>
      <c r="W25" s="110" t="s">
        <v>148</v>
      </c>
      <c r="X25" s="112">
        <v>0</v>
      </c>
      <c r="Y25" s="112">
        <v>1026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1309894</v>
      </c>
      <c r="AH25" s="49">
        <f t="shared" si="9"/>
        <v>1166</v>
      </c>
      <c r="AI25" s="50">
        <f t="shared" si="8"/>
        <v>182.30143839899938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11472623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4</v>
      </c>
      <c r="E26" s="41">
        <f t="shared" si="0"/>
        <v>2.8169014084507045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128</v>
      </c>
      <c r="Q26" s="108">
        <v>26180056</v>
      </c>
      <c r="R26" s="46">
        <f t="shared" si="5"/>
        <v>6094</v>
      </c>
      <c r="S26" s="47">
        <f t="shared" si="6"/>
        <v>146.256</v>
      </c>
      <c r="T26" s="47">
        <f t="shared" si="7"/>
        <v>6.0940000000000003</v>
      </c>
      <c r="U26" s="109">
        <v>4.9000000000000004</v>
      </c>
      <c r="V26" s="109">
        <f t="shared" si="1"/>
        <v>4.9000000000000004</v>
      </c>
      <c r="W26" s="110" t="s">
        <v>148</v>
      </c>
      <c r="X26" s="112">
        <v>0</v>
      </c>
      <c r="Y26" s="112">
        <v>1026</v>
      </c>
      <c r="Z26" s="112">
        <v>1187</v>
      </c>
      <c r="AA26" s="112">
        <v>1185</v>
      </c>
      <c r="AB26" s="112">
        <v>1188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1311052</v>
      </c>
      <c r="AH26" s="49">
        <f t="shared" si="9"/>
        <v>1158</v>
      </c>
      <c r="AI26" s="50">
        <f t="shared" si="8"/>
        <v>190.02297341647522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11472623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135</v>
      </c>
      <c r="Q27" s="108">
        <v>26186402</v>
      </c>
      <c r="R27" s="46">
        <f t="shared" si="5"/>
        <v>6346</v>
      </c>
      <c r="S27" s="47">
        <f t="shared" si="6"/>
        <v>152.304</v>
      </c>
      <c r="T27" s="47">
        <f t="shared" si="7"/>
        <v>6.3460000000000001</v>
      </c>
      <c r="U27" s="109">
        <v>4.5</v>
      </c>
      <c r="V27" s="109">
        <f t="shared" si="1"/>
        <v>4.5</v>
      </c>
      <c r="W27" s="110" t="s">
        <v>148</v>
      </c>
      <c r="X27" s="112">
        <v>0</v>
      </c>
      <c r="Y27" s="112">
        <v>1025</v>
      </c>
      <c r="Z27" s="112">
        <v>1187</v>
      </c>
      <c r="AA27" s="112">
        <v>1185</v>
      </c>
      <c r="AB27" s="112">
        <v>1188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1312274</v>
      </c>
      <c r="AH27" s="49">
        <f t="shared" si="9"/>
        <v>1222</v>
      </c>
      <c r="AI27" s="50">
        <f t="shared" si="8"/>
        <v>192.56224393318627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11472623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126</v>
      </c>
      <c r="Q28" s="108">
        <v>26192365</v>
      </c>
      <c r="R28" s="46">
        <f t="shared" si="5"/>
        <v>5963</v>
      </c>
      <c r="S28" s="47">
        <f t="shared" si="6"/>
        <v>143.11199999999999</v>
      </c>
      <c r="T28" s="47">
        <f t="shared" si="7"/>
        <v>5.9630000000000001</v>
      </c>
      <c r="U28" s="109">
        <v>4.0999999999999996</v>
      </c>
      <c r="V28" s="109">
        <f t="shared" si="1"/>
        <v>4.0999999999999996</v>
      </c>
      <c r="W28" s="110" t="s">
        <v>148</v>
      </c>
      <c r="X28" s="112">
        <v>0</v>
      </c>
      <c r="Y28" s="112">
        <v>1027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1313447</v>
      </c>
      <c r="AH28" s="49">
        <f t="shared" si="9"/>
        <v>1173</v>
      </c>
      <c r="AI28" s="50">
        <f t="shared" si="8"/>
        <v>196.71306389401309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11472623</v>
      </c>
      <c r="AQ28" s="112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128</v>
      </c>
      <c r="Q29" s="108">
        <v>26198168</v>
      </c>
      <c r="R29" s="46">
        <f t="shared" si="5"/>
        <v>5803</v>
      </c>
      <c r="S29" s="47">
        <f t="shared" si="6"/>
        <v>139.27199999999999</v>
      </c>
      <c r="T29" s="47">
        <f t="shared" si="7"/>
        <v>5.8029999999999999</v>
      </c>
      <c r="U29" s="109">
        <v>3.7</v>
      </c>
      <c r="V29" s="109">
        <f t="shared" si="1"/>
        <v>3.7</v>
      </c>
      <c r="W29" s="110" t="s">
        <v>148</v>
      </c>
      <c r="X29" s="112">
        <v>0</v>
      </c>
      <c r="Y29" s="112">
        <v>1024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1314615</v>
      </c>
      <c r="AH29" s="49">
        <f t="shared" si="9"/>
        <v>1168</v>
      </c>
      <c r="AI29" s="50">
        <f t="shared" si="8"/>
        <v>201.27520248147511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11472623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129</v>
      </c>
      <c r="Q30" s="108">
        <v>26203881</v>
      </c>
      <c r="R30" s="46">
        <f t="shared" si="5"/>
        <v>5713</v>
      </c>
      <c r="S30" s="47">
        <f t="shared" si="6"/>
        <v>137.11199999999999</v>
      </c>
      <c r="T30" s="47">
        <f t="shared" si="7"/>
        <v>5.7130000000000001</v>
      </c>
      <c r="U30" s="109">
        <v>3.4</v>
      </c>
      <c r="V30" s="109">
        <f t="shared" si="1"/>
        <v>3.4</v>
      </c>
      <c r="W30" s="110" t="s">
        <v>148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1315777</v>
      </c>
      <c r="AH30" s="49">
        <f t="shared" si="9"/>
        <v>1162</v>
      </c>
      <c r="AI30" s="50">
        <f t="shared" si="8"/>
        <v>203.39576404691056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11472623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137</v>
      </c>
      <c r="Q31" s="108">
        <v>26209536</v>
      </c>
      <c r="R31" s="46">
        <f t="shared" si="5"/>
        <v>5655</v>
      </c>
      <c r="S31" s="47">
        <f t="shared" si="6"/>
        <v>135.72</v>
      </c>
      <c r="T31" s="47">
        <f t="shared" si="7"/>
        <v>5.6550000000000002</v>
      </c>
      <c r="U31" s="109">
        <v>3.3</v>
      </c>
      <c r="V31" s="109">
        <f t="shared" si="1"/>
        <v>3.3</v>
      </c>
      <c r="W31" s="110" t="s">
        <v>148</v>
      </c>
      <c r="X31" s="112">
        <v>0</v>
      </c>
      <c r="Y31" s="112">
        <v>1015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1316937</v>
      </c>
      <c r="AH31" s="49">
        <f t="shared" si="9"/>
        <v>1160</v>
      </c>
      <c r="AI31" s="50">
        <f t="shared" si="8"/>
        <v>205.12820512820511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11472623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128</v>
      </c>
      <c r="Q32" s="108">
        <v>26215306</v>
      </c>
      <c r="R32" s="46">
        <f t="shared" si="5"/>
        <v>5770</v>
      </c>
      <c r="S32" s="47">
        <f t="shared" si="6"/>
        <v>138.47999999999999</v>
      </c>
      <c r="T32" s="47">
        <f t="shared" si="7"/>
        <v>5.77</v>
      </c>
      <c r="U32" s="109">
        <v>3.2</v>
      </c>
      <c r="V32" s="109">
        <f t="shared" si="1"/>
        <v>3.2</v>
      </c>
      <c r="W32" s="110" t="s">
        <v>148</v>
      </c>
      <c r="X32" s="112">
        <v>0</v>
      </c>
      <c r="Y32" s="112">
        <v>1015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1318083</v>
      </c>
      <c r="AH32" s="49">
        <f t="shared" si="9"/>
        <v>1146</v>
      </c>
      <c r="AI32" s="50">
        <f t="shared" si="8"/>
        <v>198.61351819757368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11472623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130</v>
      </c>
      <c r="P33" s="108">
        <v>123</v>
      </c>
      <c r="Q33" s="108">
        <v>26220568</v>
      </c>
      <c r="R33" s="46">
        <f t="shared" si="5"/>
        <v>5262</v>
      </c>
      <c r="S33" s="47">
        <f t="shared" si="6"/>
        <v>126.288</v>
      </c>
      <c r="T33" s="47">
        <f t="shared" si="7"/>
        <v>5.2619999999999996</v>
      </c>
      <c r="U33" s="109">
        <v>3.4</v>
      </c>
      <c r="V33" s="109">
        <f t="shared" si="1"/>
        <v>3.4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1319129</v>
      </c>
      <c r="AH33" s="49">
        <f t="shared" si="9"/>
        <v>1046</v>
      </c>
      <c r="AI33" s="50">
        <f t="shared" si="8"/>
        <v>198.78373242113267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11472832</v>
      </c>
      <c r="AQ33" s="112">
        <f t="shared" si="2"/>
        <v>209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136</v>
      </c>
      <c r="P34" s="108">
        <v>117</v>
      </c>
      <c r="Q34" s="108">
        <v>26225530</v>
      </c>
      <c r="R34" s="46">
        <f t="shared" si="5"/>
        <v>4962</v>
      </c>
      <c r="S34" s="47">
        <f t="shared" si="6"/>
        <v>119.08799999999999</v>
      </c>
      <c r="T34" s="47">
        <f t="shared" si="7"/>
        <v>4.9619999999999997</v>
      </c>
      <c r="U34" s="109">
        <v>4.0999999999999996</v>
      </c>
      <c r="V34" s="109">
        <f t="shared" si="1"/>
        <v>4.0999999999999996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1320129</v>
      </c>
      <c r="AH34" s="49">
        <f t="shared" si="9"/>
        <v>1000</v>
      </c>
      <c r="AI34" s="50">
        <f t="shared" si="8"/>
        <v>201.53164046755342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11473233</v>
      </c>
      <c r="AQ34" s="112">
        <f t="shared" si="2"/>
        <v>401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135125</v>
      </c>
      <c r="S35" s="65">
        <f>AVERAGE(S11:S34)</f>
        <v>135.12499999999997</v>
      </c>
      <c r="T35" s="65">
        <f>SUM(T11:T34)</f>
        <v>135.12499999999997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26691</v>
      </c>
      <c r="AI35" s="68">
        <f>$AH$35/$T35</f>
        <v>197.52821461609625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2429</v>
      </c>
      <c r="AQ35" s="71">
        <f>SUM(AQ11:AQ34)</f>
        <v>2429</v>
      </c>
      <c r="AR35" s="72">
        <f>AVERAGE(AR11:AR34)</f>
        <v>1.1416666666666666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230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231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96" priority="13" operator="containsText" text="N/A">
      <formula>NOT(ISERROR(SEARCH("N/A",X11)))</formula>
    </cfRule>
    <cfRule type="cellIs" dxfId="295" priority="27" operator="equal">
      <formula>0</formula>
    </cfRule>
  </conditionalFormatting>
  <conditionalFormatting sqref="X11:AE34">
    <cfRule type="cellIs" dxfId="294" priority="26" operator="greaterThanOrEqual">
      <formula>1185</formula>
    </cfRule>
  </conditionalFormatting>
  <conditionalFormatting sqref="X11:AE34">
    <cfRule type="cellIs" dxfId="293" priority="25" operator="between">
      <formula>0.1</formula>
      <formula>1184</formula>
    </cfRule>
  </conditionalFormatting>
  <conditionalFormatting sqref="X8 AJ11:AN35">
    <cfRule type="cellIs" dxfId="292" priority="24" operator="equal">
      <formula>0</formula>
    </cfRule>
  </conditionalFormatting>
  <conditionalFormatting sqref="X8 AJ11:AN35">
    <cfRule type="cellIs" dxfId="291" priority="23" operator="greaterThan">
      <formula>1179</formula>
    </cfRule>
  </conditionalFormatting>
  <conditionalFormatting sqref="X8 AJ11:AN35">
    <cfRule type="cellIs" dxfId="290" priority="22" operator="greaterThan">
      <formula>99</formula>
    </cfRule>
  </conditionalFormatting>
  <conditionalFormatting sqref="X8 AJ11:AN35">
    <cfRule type="cellIs" dxfId="289" priority="21" operator="greaterThan">
      <formula>0.99</formula>
    </cfRule>
  </conditionalFormatting>
  <conditionalFormatting sqref="AB8">
    <cfRule type="cellIs" dxfId="288" priority="20" operator="equal">
      <formula>0</formula>
    </cfRule>
  </conditionalFormatting>
  <conditionalFormatting sqref="AB8">
    <cfRule type="cellIs" dxfId="287" priority="19" operator="greaterThan">
      <formula>1179</formula>
    </cfRule>
  </conditionalFormatting>
  <conditionalFormatting sqref="AB8">
    <cfRule type="cellIs" dxfId="286" priority="18" operator="greaterThan">
      <formula>99</formula>
    </cfRule>
  </conditionalFormatting>
  <conditionalFormatting sqref="AB8">
    <cfRule type="cellIs" dxfId="285" priority="17" operator="greaterThan">
      <formula>0.99</formula>
    </cfRule>
  </conditionalFormatting>
  <conditionalFormatting sqref="AI11:AI34">
    <cfRule type="cellIs" dxfId="284" priority="16" operator="greaterThan">
      <formula>$AI$8</formula>
    </cfRule>
  </conditionalFormatting>
  <conditionalFormatting sqref="AH11:AH34">
    <cfRule type="cellIs" dxfId="283" priority="14" operator="greaterThan">
      <formula>$AH$8</formula>
    </cfRule>
    <cfRule type="cellIs" dxfId="282" priority="15" operator="greaterThan">
      <formula>$AH$8</formula>
    </cfRule>
  </conditionalFormatting>
  <conditionalFormatting sqref="AN11:AO11 AN12:AN35 AO12:AO34">
    <cfRule type="cellIs" dxfId="281" priority="12" operator="equal">
      <formula>0</formula>
    </cfRule>
  </conditionalFormatting>
  <conditionalFormatting sqref="AN11:AO11 AN12:AN35 AO12:AO34">
    <cfRule type="cellIs" dxfId="280" priority="11" operator="greaterThan">
      <formula>1179</formula>
    </cfRule>
  </conditionalFormatting>
  <conditionalFormatting sqref="AN11:AO11 AN12:AN35 AO12:AO34">
    <cfRule type="cellIs" dxfId="279" priority="10" operator="greaterThan">
      <formula>99</formula>
    </cfRule>
  </conditionalFormatting>
  <conditionalFormatting sqref="AN11:AO11 AN12:AN35 AO12:AO34">
    <cfRule type="cellIs" dxfId="278" priority="9" operator="greaterThan">
      <formula>0.99</formula>
    </cfRule>
  </conditionalFormatting>
  <conditionalFormatting sqref="AQ11:AQ34">
    <cfRule type="cellIs" dxfId="277" priority="8" operator="equal">
      <formula>0</formula>
    </cfRule>
  </conditionalFormatting>
  <conditionalFormatting sqref="AQ11:AQ34">
    <cfRule type="cellIs" dxfId="276" priority="7" operator="greaterThan">
      <formula>1179</formula>
    </cfRule>
  </conditionalFormatting>
  <conditionalFormatting sqref="AQ11:AQ34">
    <cfRule type="cellIs" dxfId="275" priority="6" operator="greaterThan">
      <formula>99</formula>
    </cfRule>
  </conditionalFormatting>
  <conditionalFormatting sqref="AQ11:AQ34">
    <cfRule type="cellIs" dxfId="274" priority="5" operator="greaterThan">
      <formula>0.99</formula>
    </cfRule>
  </conditionalFormatting>
  <conditionalFormatting sqref="AP11:AP34">
    <cfRule type="cellIs" dxfId="273" priority="4" operator="equal">
      <formula>0</formula>
    </cfRule>
  </conditionalFormatting>
  <conditionalFormatting sqref="AP11:AP34">
    <cfRule type="cellIs" dxfId="272" priority="3" operator="greaterThan">
      <formula>1179</formula>
    </cfRule>
  </conditionalFormatting>
  <conditionalFormatting sqref="AP11:AP34">
    <cfRule type="cellIs" dxfId="271" priority="2" operator="greaterThan">
      <formula>99</formula>
    </cfRule>
  </conditionalFormatting>
  <conditionalFormatting sqref="AP11:AP34">
    <cfRule type="cellIs" dxfId="27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37" zoomScaleNormal="100" workbookViewId="0">
      <selection activeCell="B46" sqref="B46: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197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42695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26531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20'!Q34</f>
        <v>26225530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20'!AG34</f>
        <v>1320129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20'!AP34</f>
        <v>11473233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138</v>
      </c>
      <c r="P11" s="108">
        <v>109</v>
      </c>
      <c r="Q11" s="108">
        <v>26230274</v>
      </c>
      <c r="R11" s="46">
        <f>IF(ISBLANK(Q11),"-",Q11-Q10)</f>
        <v>4744</v>
      </c>
      <c r="S11" s="47">
        <f>R11*24/1000</f>
        <v>113.85599999999999</v>
      </c>
      <c r="T11" s="47">
        <f>R11/1000</f>
        <v>4.7439999999999998</v>
      </c>
      <c r="U11" s="109">
        <v>5.5</v>
      </c>
      <c r="V11" s="109">
        <f t="shared" ref="V11:V34" si="1">U11</f>
        <v>5.5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1321124</v>
      </c>
      <c r="AH11" s="49">
        <f>IF(ISBLANK(AG11),"-",AG11-AG10)</f>
        <v>995</v>
      </c>
      <c r="AI11" s="50">
        <f>AH11/T11</f>
        <v>209.73861720067455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11474135</v>
      </c>
      <c r="AQ11" s="112">
        <f t="shared" ref="AQ11:AQ34" si="2">AP11-AP10</f>
        <v>902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138</v>
      </c>
      <c r="P12" s="108">
        <v>106</v>
      </c>
      <c r="Q12" s="108">
        <v>26234905</v>
      </c>
      <c r="R12" s="46">
        <f t="shared" ref="R12:R34" si="5">IF(ISBLANK(Q12),"-",Q12-Q11)</f>
        <v>4631</v>
      </c>
      <c r="S12" s="47">
        <f t="shared" ref="S12:S34" si="6">R12*24/1000</f>
        <v>111.14400000000001</v>
      </c>
      <c r="T12" s="47">
        <f t="shared" ref="T12:T34" si="7">R12/1000</f>
        <v>4.6310000000000002</v>
      </c>
      <c r="U12" s="109">
        <v>7.2</v>
      </c>
      <c r="V12" s="109">
        <f t="shared" si="1"/>
        <v>7.2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1322083</v>
      </c>
      <c r="AH12" s="49">
        <f>IF(ISBLANK(AG12),"-",AG12-AG11)</f>
        <v>959</v>
      </c>
      <c r="AI12" s="50">
        <f t="shared" ref="AI12:AI34" si="8">AH12/T12</f>
        <v>207.08270351975816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11475045</v>
      </c>
      <c r="AQ12" s="112">
        <f t="shared" si="2"/>
        <v>910</v>
      </c>
      <c r="AR12" s="115">
        <v>1.01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9</v>
      </c>
      <c r="E13" s="41">
        <f t="shared" si="0"/>
        <v>6.3380281690140849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135</v>
      </c>
      <c r="P13" s="108">
        <v>108</v>
      </c>
      <c r="Q13" s="108">
        <v>26239509</v>
      </c>
      <c r="R13" s="46">
        <f t="shared" si="5"/>
        <v>4604</v>
      </c>
      <c r="S13" s="47">
        <f t="shared" si="6"/>
        <v>110.496</v>
      </c>
      <c r="T13" s="47">
        <f t="shared" si="7"/>
        <v>4.6040000000000001</v>
      </c>
      <c r="U13" s="109">
        <v>8.6</v>
      </c>
      <c r="V13" s="109">
        <f t="shared" si="1"/>
        <v>8.6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1323039</v>
      </c>
      <c r="AH13" s="49">
        <f>IF(ISBLANK(AG13),"-",AG13-AG12)</f>
        <v>956</v>
      </c>
      <c r="AI13" s="50">
        <f t="shared" si="8"/>
        <v>207.64552562988706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11475846</v>
      </c>
      <c r="AQ13" s="112">
        <f t="shared" si="2"/>
        <v>801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113</v>
      </c>
      <c r="Q14" s="108">
        <v>26243840</v>
      </c>
      <c r="R14" s="46">
        <f t="shared" si="5"/>
        <v>4331</v>
      </c>
      <c r="S14" s="47">
        <f t="shared" si="6"/>
        <v>103.944</v>
      </c>
      <c r="T14" s="47">
        <f t="shared" si="7"/>
        <v>4.3310000000000004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1106</v>
      </c>
      <c r="AA14" s="112">
        <v>1185</v>
      </c>
      <c r="AB14" s="112">
        <v>1106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1323979</v>
      </c>
      <c r="AH14" s="49">
        <f t="shared" ref="AH14:AH34" si="9">IF(ISBLANK(AG14),"-",AG14-AG13)</f>
        <v>940</v>
      </c>
      <c r="AI14" s="50">
        <f t="shared" si="8"/>
        <v>217.03994458554604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11476293</v>
      </c>
      <c r="AQ14" s="112">
        <f t="shared" si="2"/>
        <v>447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128</v>
      </c>
      <c r="P15" s="108">
        <v>121</v>
      </c>
      <c r="Q15" s="108">
        <v>26248531</v>
      </c>
      <c r="R15" s="46">
        <f t="shared" si="5"/>
        <v>4691</v>
      </c>
      <c r="S15" s="47">
        <f t="shared" si="6"/>
        <v>112.584</v>
      </c>
      <c r="T15" s="47">
        <f t="shared" si="7"/>
        <v>4.6909999999999998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1167</v>
      </c>
      <c r="AA15" s="112">
        <v>1185</v>
      </c>
      <c r="AB15" s="112">
        <v>1167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1325053</v>
      </c>
      <c r="AH15" s="49">
        <f t="shared" si="9"/>
        <v>1074</v>
      </c>
      <c r="AI15" s="50">
        <f t="shared" si="8"/>
        <v>228.94905137497335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11476293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136</v>
      </c>
      <c r="P16" s="108">
        <v>127</v>
      </c>
      <c r="Q16" s="108">
        <v>26254066</v>
      </c>
      <c r="R16" s="46">
        <f t="shared" si="5"/>
        <v>5535</v>
      </c>
      <c r="S16" s="47">
        <f t="shared" si="6"/>
        <v>132.84</v>
      </c>
      <c r="T16" s="47">
        <f t="shared" si="7"/>
        <v>5.5350000000000001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1188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1326128</v>
      </c>
      <c r="AH16" s="49">
        <f t="shared" si="9"/>
        <v>1075</v>
      </c>
      <c r="AI16" s="50">
        <f t="shared" si="8"/>
        <v>194.21860885275518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11476293</v>
      </c>
      <c r="AQ16" s="112">
        <f t="shared" si="2"/>
        <v>0</v>
      </c>
      <c r="AR16" s="53">
        <v>1.1599999999999999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133</v>
      </c>
      <c r="P17" s="108">
        <v>142</v>
      </c>
      <c r="Q17" s="108">
        <v>26260523</v>
      </c>
      <c r="R17" s="46">
        <f t="shared" si="5"/>
        <v>6457</v>
      </c>
      <c r="S17" s="47">
        <f t="shared" si="6"/>
        <v>154.96799999999999</v>
      </c>
      <c r="T17" s="47">
        <f t="shared" si="7"/>
        <v>6.4569999999999999</v>
      </c>
      <c r="U17" s="109">
        <v>9.1</v>
      </c>
      <c r="V17" s="109">
        <f t="shared" si="1"/>
        <v>9.1</v>
      </c>
      <c r="W17" s="110" t="s">
        <v>148</v>
      </c>
      <c r="X17" s="112">
        <v>1006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1327399</v>
      </c>
      <c r="AH17" s="49">
        <f t="shared" si="9"/>
        <v>1271</v>
      </c>
      <c r="AI17" s="50">
        <f t="shared" si="8"/>
        <v>196.84063806721389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11476293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137</v>
      </c>
      <c r="Q18" s="108">
        <v>26266108</v>
      </c>
      <c r="R18" s="46">
        <f t="shared" si="5"/>
        <v>5585</v>
      </c>
      <c r="S18" s="47">
        <f t="shared" si="6"/>
        <v>134.04</v>
      </c>
      <c r="T18" s="47">
        <f t="shared" si="7"/>
        <v>5.585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1017</v>
      </c>
      <c r="Y18" s="112">
        <v>0</v>
      </c>
      <c r="Z18" s="112">
        <v>1187</v>
      </c>
      <c r="AA18" s="112">
        <v>1185</v>
      </c>
      <c r="AB18" s="112">
        <v>1188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1328508</v>
      </c>
      <c r="AH18" s="49">
        <f t="shared" si="9"/>
        <v>1109</v>
      </c>
      <c r="AI18" s="50">
        <f t="shared" si="8"/>
        <v>198.56759176365264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11476293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4</v>
      </c>
      <c r="E19" s="41">
        <f t="shared" si="0"/>
        <v>2.8169014084507045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183</v>
      </c>
      <c r="Q19" s="108">
        <v>26272393</v>
      </c>
      <c r="R19" s="46">
        <f t="shared" si="5"/>
        <v>6285</v>
      </c>
      <c r="S19" s="47">
        <f t="shared" si="6"/>
        <v>150.84</v>
      </c>
      <c r="T19" s="47">
        <f t="shared" si="7"/>
        <v>6.2850000000000001</v>
      </c>
      <c r="U19" s="109">
        <v>8.1999999999999993</v>
      </c>
      <c r="V19" s="109">
        <f t="shared" si="1"/>
        <v>8.1999999999999993</v>
      </c>
      <c r="W19" s="110" t="s">
        <v>148</v>
      </c>
      <c r="X19" s="112">
        <v>1016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1329683</v>
      </c>
      <c r="AH19" s="49">
        <f t="shared" si="9"/>
        <v>1175</v>
      </c>
      <c r="AI19" s="50">
        <f t="shared" si="8"/>
        <v>186.95306284805091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11476293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176</v>
      </c>
      <c r="Q20" s="108">
        <v>26278906</v>
      </c>
      <c r="R20" s="46">
        <f t="shared" si="5"/>
        <v>6513</v>
      </c>
      <c r="S20" s="47">
        <f t="shared" si="6"/>
        <v>156.31200000000001</v>
      </c>
      <c r="T20" s="47">
        <f t="shared" si="7"/>
        <v>6.5129999999999999</v>
      </c>
      <c r="U20" s="109">
        <v>7.7</v>
      </c>
      <c r="V20" s="109">
        <f t="shared" si="1"/>
        <v>7.7</v>
      </c>
      <c r="W20" s="110" t="s">
        <v>148</v>
      </c>
      <c r="X20" s="112">
        <v>1016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1330846</v>
      </c>
      <c r="AH20" s="49">
        <f t="shared" si="9"/>
        <v>1163</v>
      </c>
      <c r="AI20" s="50">
        <f t="shared" si="8"/>
        <v>178.56594503301091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11476293</v>
      </c>
      <c r="AQ20" s="112">
        <f t="shared" si="2"/>
        <v>0</v>
      </c>
      <c r="AR20" s="53">
        <v>1.2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132</v>
      </c>
      <c r="Q21" s="108">
        <v>26285368</v>
      </c>
      <c r="R21" s="46">
        <f t="shared" si="5"/>
        <v>6462</v>
      </c>
      <c r="S21" s="47">
        <f t="shared" si="6"/>
        <v>155.08799999999999</v>
      </c>
      <c r="T21" s="47">
        <f t="shared" si="7"/>
        <v>6.4619999999999997</v>
      </c>
      <c r="U21" s="109">
        <v>7.2</v>
      </c>
      <c r="V21" s="109">
        <f t="shared" si="1"/>
        <v>7.2</v>
      </c>
      <c r="W21" s="110" t="s">
        <v>148</v>
      </c>
      <c r="X21" s="112">
        <v>1026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1332018</v>
      </c>
      <c r="AH21" s="49">
        <f t="shared" si="9"/>
        <v>1172</v>
      </c>
      <c r="AI21" s="50">
        <f t="shared" si="8"/>
        <v>181.36799752398639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11476293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138</v>
      </c>
      <c r="Q22" s="108">
        <v>26291902</v>
      </c>
      <c r="R22" s="46">
        <f t="shared" si="5"/>
        <v>6534</v>
      </c>
      <c r="S22" s="47">
        <f t="shared" si="6"/>
        <v>156.816</v>
      </c>
      <c r="T22" s="47">
        <f t="shared" si="7"/>
        <v>6.5339999999999998</v>
      </c>
      <c r="U22" s="109">
        <v>6.7</v>
      </c>
      <c r="V22" s="109">
        <f t="shared" si="1"/>
        <v>6.7</v>
      </c>
      <c r="W22" s="110" t="s">
        <v>148</v>
      </c>
      <c r="X22" s="112">
        <v>1024</v>
      </c>
      <c r="Y22" s="112">
        <v>0</v>
      </c>
      <c r="Z22" s="112">
        <v>1187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1333202</v>
      </c>
      <c r="AH22" s="49">
        <f t="shared" si="9"/>
        <v>1184</v>
      </c>
      <c r="AI22" s="50">
        <f t="shared" si="8"/>
        <v>181.20599938781757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11476293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133</v>
      </c>
      <c r="Q23" s="108">
        <v>26297932</v>
      </c>
      <c r="R23" s="46">
        <f t="shared" si="5"/>
        <v>6030</v>
      </c>
      <c r="S23" s="47">
        <f t="shared" si="6"/>
        <v>144.72</v>
      </c>
      <c r="T23" s="47">
        <f t="shared" si="7"/>
        <v>6.03</v>
      </c>
      <c r="U23" s="109">
        <v>6.3</v>
      </c>
      <c r="V23" s="109">
        <f t="shared" si="1"/>
        <v>6.3</v>
      </c>
      <c r="W23" s="110" t="s">
        <v>148</v>
      </c>
      <c r="X23" s="112">
        <v>1025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1334372</v>
      </c>
      <c r="AH23" s="49">
        <f t="shared" si="9"/>
        <v>1170</v>
      </c>
      <c r="AI23" s="50">
        <f t="shared" si="8"/>
        <v>194.02985074626864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11476293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132</v>
      </c>
      <c r="Q24" s="108">
        <v>26303904</v>
      </c>
      <c r="R24" s="46">
        <f t="shared" si="5"/>
        <v>5972</v>
      </c>
      <c r="S24" s="47">
        <f t="shared" si="6"/>
        <v>143.328</v>
      </c>
      <c r="T24" s="47">
        <f t="shared" si="7"/>
        <v>5.9720000000000004</v>
      </c>
      <c r="U24" s="109">
        <v>5.9</v>
      </c>
      <c r="V24" s="109">
        <f t="shared" si="1"/>
        <v>5.9</v>
      </c>
      <c r="W24" s="110" t="s">
        <v>148</v>
      </c>
      <c r="X24" s="112">
        <v>1025</v>
      </c>
      <c r="Y24" s="112">
        <v>0</v>
      </c>
      <c r="Z24" s="112">
        <v>1187</v>
      </c>
      <c r="AA24" s="112">
        <v>1185</v>
      </c>
      <c r="AB24" s="112">
        <v>1188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1335574</v>
      </c>
      <c r="AH24" s="49">
        <f>IF(ISBLANK(AG24),"-",AG24-AG23)</f>
        <v>1202</v>
      </c>
      <c r="AI24" s="50">
        <f t="shared" si="8"/>
        <v>201.27260549229737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11476293</v>
      </c>
      <c r="AQ24" s="112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130</v>
      </c>
      <c r="P25" s="108">
        <v>132</v>
      </c>
      <c r="Q25" s="108">
        <v>26309764</v>
      </c>
      <c r="R25" s="46">
        <f t="shared" si="5"/>
        <v>5860</v>
      </c>
      <c r="S25" s="47">
        <f t="shared" si="6"/>
        <v>140.63999999999999</v>
      </c>
      <c r="T25" s="47">
        <f t="shared" si="7"/>
        <v>5.86</v>
      </c>
      <c r="U25" s="109">
        <v>5.6</v>
      </c>
      <c r="V25" s="109">
        <f t="shared" si="1"/>
        <v>5.6</v>
      </c>
      <c r="W25" s="110" t="s">
        <v>148</v>
      </c>
      <c r="X25" s="112">
        <v>1026</v>
      </c>
      <c r="Y25" s="112">
        <v>0</v>
      </c>
      <c r="Z25" s="112">
        <v>1188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1336776</v>
      </c>
      <c r="AH25" s="49">
        <f t="shared" si="9"/>
        <v>1202</v>
      </c>
      <c r="AI25" s="50">
        <f t="shared" si="8"/>
        <v>205.11945392491467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11476293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134</v>
      </c>
      <c r="Q26" s="108">
        <v>26315106</v>
      </c>
      <c r="R26" s="46">
        <f t="shared" si="5"/>
        <v>5342</v>
      </c>
      <c r="S26" s="47">
        <f t="shared" si="6"/>
        <v>128.208</v>
      </c>
      <c r="T26" s="47">
        <f t="shared" si="7"/>
        <v>5.3419999999999996</v>
      </c>
      <c r="U26" s="109">
        <v>5.3</v>
      </c>
      <c r="V26" s="109">
        <f t="shared" si="1"/>
        <v>5.3</v>
      </c>
      <c r="W26" s="110" t="s">
        <v>148</v>
      </c>
      <c r="X26" s="112">
        <v>1026</v>
      </c>
      <c r="Y26" s="112">
        <v>0</v>
      </c>
      <c r="Z26" s="112">
        <v>1187</v>
      </c>
      <c r="AA26" s="112">
        <v>1185</v>
      </c>
      <c r="AB26" s="112">
        <v>1188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1337868</v>
      </c>
      <c r="AH26" s="49">
        <f t="shared" si="9"/>
        <v>1092</v>
      </c>
      <c r="AI26" s="50">
        <f t="shared" si="8"/>
        <v>204.41782104080869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11476293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130</v>
      </c>
      <c r="P27" s="108">
        <v>125</v>
      </c>
      <c r="Q27" s="108">
        <v>26320588</v>
      </c>
      <c r="R27" s="46">
        <f t="shared" si="5"/>
        <v>5482</v>
      </c>
      <c r="S27" s="47">
        <f t="shared" si="6"/>
        <v>131.56800000000001</v>
      </c>
      <c r="T27" s="47">
        <f t="shared" si="7"/>
        <v>5.4820000000000002</v>
      </c>
      <c r="U27" s="109">
        <v>5</v>
      </c>
      <c r="V27" s="109">
        <f t="shared" si="1"/>
        <v>5</v>
      </c>
      <c r="W27" s="110" t="s">
        <v>148</v>
      </c>
      <c r="X27" s="112">
        <v>1026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1338998</v>
      </c>
      <c r="AH27" s="49">
        <f t="shared" si="9"/>
        <v>1130</v>
      </c>
      <c r="AI27" s="50">
        <f t="shared" si="8"/>
        <v>206.12914994527543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11476293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123</v>
      </c>
      <c r="Q28" s="108">
        <v>26326058</v>
      </c>
      <c r="R28" s="46">
        <f t="shared" si="5"/>
        <v>5470</v>
      </c>
      <c r="S28" s="47">
        <f t="shared" si="6"/>
        <v>131.28</v>
      </c>
      <c r="T28" s="47">
        <f t="shared" si="7"/>
        <v>5.47</v>
      </c>
      <c r="U28" s="109">
        <v>4.8</v>
      </c>
      <c r="V28" s="109">
        <f t="shared" si="1"/>
        <v>4.8</v>
      </c>
      <c r="W28" s="110" t="s">
        <v>148</v>
      </c>
      <c r="X28" s="112">
        <v>1006</v>
      </c>
      <c r="Y28" s="112">
        <v>0</v>
      </c>
      <c r="Z28" s="112">
        <v>1186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1340072</v>
      </c>
      <c r="AH28" s="49">
        <f t="shared" si="9"/>
        <v>1074</v>
      </c>
      <c r="AI28" s="50">
        <f t="shared" si="8"/>
        <v>196.3436928702011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11476293</v>
      </c>
      <c r="AQ28" s="112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126</v>
      </c>
      <c r="Q29" s="108">
        <v>26331924</v>
      </c>
      <c r="R29" s="46">
        <f t="shared" si="5"/>
        <v>5866</v>
      </c>
      <c r="S29" s="47">
        <f t="shared" si="6"/>
        <v>140.78399999999999</v>
      </c>
      <c r="T29" s="47">
        <f t="shared" si="7"/>
        <v>5.8659999999999997</v>
      </c>
      <c r="U29" s="109">
        <v>4.5</v>
      </c>
      <c r="V29" s="109">
        <f t="shared" si="1"/>
        <v>4.5</v>
      </c>
      <c r="W29" s="110" t="s">
        <v>148</v>
      </c>
      <c r="X29" s="112">
        <v>1006</v>
      </c>
      <c r="Y29" s="112">
        <v>0</v>
      </c>
      <c r="Z29" s="112">
        <v>1186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1341228</v>
      </c>
      <c r="AH29" s="49">
        <f t="shared" si="9"/>
        <v>1156</v>
      </c>
      <c r="AI29" s="50">
        <f t="shared" si="8"/>
        <v>197.06784861916128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11476293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134</v>
      </c>
      <c r="Q30" s="108">
        <v>26337805</v>
      </c>
      <c r="R30" s="46">
        <f t="shared" si="5"/>
        <v>5881</v>
      </c>
      <c r="S30" s="47">
        <f t="shared" si="6"/>
        <v>141.14400000000001</v>
      </c>
      <c r="T30" s="47">
        <f t="shared" si="7"/>
        <v>5.8810000000000002</v>
      </c>
      <c r="U30" s="109">
        <v>4.2</v>
      </c>
      <c r="V30" s="109">
        <f t="shared" si="1"/>
        <v>4.2</v>
      </c>
      <c r="W30" s="110" t="s">
        <v>148</v>
      </c>
      <c r="X30" s="112">
        <v>1006</v>
      </c>
      <c r="Y30" s="112">
        <v>0</v>
      </c>
      <c r="Z30" s="112">
        <v>1186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1342373</v>
      </c>
      <c r="AH30" s="49">
        <f t="shared" si="9"/>
        <v>1145</v>
      </c>
      <c r="AI30" s="50">
        <f t="shared" si="8"/>
        <v>194.69477979935385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11476293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130</v>
      </c>
      <c r="Q31" s="108">
        <v>26343591</v>
      </c>
      <c r="R31" s="46">
        <f t="shared" si="5"/>
        <v>5786</v>
      </c>
      <c r="S31" s="47">
        <f t="shared" si="6"/>
        <v>138.864</v>
      </c>
      <c r="T31" s="47">
        <f t="shared" si="7"/>
        <v>5.7859999999999996</v>
      </c>
      <c r="U31" s="109">
        <v>3.9</v>
      </c>
      <c r="V31" s="109">
        <f t="shared" si="1"/>
        <v>3.9</v>
      </c>
      <c r="W31" s="110" t="s">
        <v>148</v>
      </c>
      <c r="X31" s="112">
        <v>1015</v>
      </c>
      <c r="Y31" s="112">
        <v>0</v>
      </c>
      <c r="Z31" s="112">
        <v>1186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1343535</v>
      </c>
      <c r="AH31" s="49">
        <f t="shared" si="9"/>
        <v>1162</v>
      </c>
      <c r="AI31" s="50">
        <f t="shared" si="8"/>
        <v>200.8295886622883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11476293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121</v>
      </c>
      <c r="Q32" s="108">
        <v>26349349</v>
      </c>
      <c r="R32" s="46">
        <f t="shared" si="5"/>
        <v>5758</v>
      </c>
      <c r="S32" s="47">
        <f t="shared" si="6"/>
        <v>138.19200000000001</v>
      </c>
      <c r="T32" s="47">
        <f t="shared" si="7"/>
        <v>5.758</v>
      </c>
      <c r="U32" s="109">
        <v>3.8</v>
      </c>
      <c r="V32" s="109">
        <f t="shared" si="1"/>
        <v>3.8</v>
      </c>
      <c r="W32" s="110" t="s">
        <v>148</v>
      </c>
      <c r="X32" s="112">
        <v>1015</v>
      </c>
      <c r="Y32" s="112">
        <v>0</v>
      </c>
      <c r="Z32" s="112">
        <v>1186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1344671</v>
      </c>
      <c r="AH32" s="49">
        <f t="shared" si="9"/>
        <v>1136</v>
      </c>
      <c r="AI32" s="50">
        <f t="shared" si="8"/>
        <v>197.29072594650921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11476293</v>
      </c>
      <c r="AQ32" s="112">
        <f t="shared" si="2"/>
        <v>0</v>
      </c>
      <c r="AR32" s="53">
        <v>1.26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115</v>
      </c>
      <c r="Q33" s="108">
        <v>26354313</v>
      </c>
      <c r="R33" s="46">
        <f t="shared" si="5"/>
        <v>4964</v>
      </c>
      <c r="S33" s="47">
        <f t="shared" si="6"/>
        <v>119.136</v>
      </c>
      <c r="T33" s="47">
        <f t="shared" si="7"/>
        <v>4.9640000000000004</v>
      </c>
      <c r="U33" s="109">
        <v>3.7</v>
      </c>
      <c r="V33" s="109">
        <f t="shared" si="1"/>
        <v>3.7</v>
      </c>
      <c r="W33" s="110" t="s">
        <v>129</v>
      </c>
      <c r="X33" s="112">
        <v>0</v>
      </c>
      <c r="Y33" s="112">
        <v>0</v>
      </c>
      <c r="Z33" s="112">
        <v>1157</v>
      </c>
      <c r="AA33" s="112">
        <v>1185</v>
      </c>
      <c r="AB33" s="112">
        <v>1156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1345698</v>
      </c>
      <c r="AH33" s="49">
        <f t="shared" si="9"/>
        <v>1027</v>
      </c>
      <c r="AI33" s="50">
        <f t="shared" si="8"/>
        <v>206.88960515713134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11476306</v>
      </c>
      <c r="AQ33" s="112">
        <f t="shared" si="2"/>
        <v>13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106</v>
      </c>
      <c r="Q34" s="108">
        <v>26359027</v>
      </c>
      <c r="R34" s="46">
        <f t="shared" si="5"/>
        <v>4714</v>
      </c>
      <c r="S34" s="47">
        <f t="shared" si="6"/>
        <v>113.136</v>
      </c>
      <c r="T34" s="47">
        <f t="shared" si="7"/>
        <v>4.7140000000000004</v>
      </c>
      <c r="U34" s="109">
        <v>4.4000000000000004</v>
      </c>
      <c r="V34" s="109">
        <f t="shared" si="1"/>
        <v>4.4000000000000004</v>
      </c>
      <c r="W34" s="110" t="s">
        <v>129</v>
      </c>
      <c r="X34" s="112">
        <v>0</v>
      </c>
      <c r="Y34" s="112">
        <v>0</v>
      </c>
      <c r="Z34" s="112">
        <v>1117</v>
      </c>
      <c r="AA34" s="112">
        <v>1185</v>
      </c>
      <c r="AB34" s="112">
        <v>1096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1346660</v>
      </c>
      <c r="AH34" s="49">
        <f t="shared" si="9"/>
        <v>962</v>
      </c>
      <c r="AI34" s="50">
        <f t="shared" si="8"/>
        <v>204.07297411964359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11476870</v>
      </c>
      <c r="AQ34" s="112">
        <f t="shared" si="2"/>
        <v>564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133497</v>
      </c>
      <c r="S35" s="65">
        <f>AVERAGE(S11:S34)</f>
        <v>133.49700000000001</v>
      </c>
      <c r="T35" s="65">
        <f>SUM(T11:T34)</f>
        <v>133.49699999999999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26531</v>
      </c>
      <c r="AI35" s="68">
        <f>$AH$35/$T35</f>
        <v>198.73854843179998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3637</v>
      </c>
      <c r="AQ35" s="71">
        <f>SUM(AQ11:AQ34)</f>
        <v>3637</v>
      </c>
      <c r="AR35" s="72">
        <f>AVERAGE(AR11:AR34)</f>
        <v>1.1733333333333333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232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233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182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69" priority="13" operator="containsText" text="N/A">
      <formula>NOT(ISERROR(SEARCH("N/A",X11)))</formula>
    </cfRule>
    <cfRule type="cellIs" dxfId="268" priority="27" operator="equal">
      <formula>0</formula>
    </cfRule>
  </conditionalFormatting>
  <conditionalFormatting sqref="X11:AE34">
    <cfRule type="cellIs" dxfId="267" priority="26" operator="greaterThanOrEqual">
      <formula>1185</formula>
    </cfRule>
  </conditionalFormatting>
  <conditionalFormatting sqref="X11:AE34">
    <cfRule type="cellIs" dxfId="266" priority="25" operator="between">
      <formula>0.1</formula>
      <formula>1184</formula>
    </cfRule>
  </conditionalFormatting>
  <conditionalFormatting sqref="X8 AJ11:AN35">
    <cfRule type="cellIs" dxfId="265" priority="24" operator="equal">
      <formula>0</formula>
    </cfRule>
  </conditionalFormatting>
  <conditionalFormatting sqref="X8 AJ11:AN35">
    <cfRule type="cellIs" dxfId="264" priority="23" operator="greaterThan">
      <formula>1179</formula>
    </cfRule>
  </conditionalFormatting>
  <conditionalFormatting sqref="X8 AJ11:AN35">
    <cfRule type="cellIs" dxfId="263" priority="22" operator="greaterThan">
      <formula>99</formula>
    </cfRule>
  </conditionalFormatting>
  <conditionalFormatting sqref="X8 AJ11:AN35">
    <cfRule type="cellIs" dxfId="262" priority="21" operator="greaterThan">
      <formula>0.99</formula>
    </cfRule>
  </conditionalFormatting>
  <conditionalFormatting sqref="AB8">
    <cfRule type="cellIs" dxfId="261" priority="20" operator="equal">
      <formula>0</formula>
    </cfRule>
  </conditionalFormatting>
  <conditionalFormatting sqref="AB8">
    <cfRule type="cellIs" dxfId="260" priority="19" operator="greaterThan">
      <formula>1179</formula>
    </cfRule>
  </conditionalFormatting>
  <conditionalFormatting sqref="AB8">
    <cfRule type="cellIs" dxfId="259" priority="18" operator="greaterThan">
      <formula>99</formula>
    </cfRule>
  </conditionalFormatting>
  <conditionalFormatting sqref="AB8">
    <cfRule type="cellIs" dxfId="258" priority="17" operator="greaterThan">
      <formula>0.99</formula>
    </cfRule>
  </conditionalFormatting>
  <conditionalFormatting sqref="AI11:AI34">
    <cfRule type="cellIs" dxfId="257" priority="16" operator="greaterThan">
      <formula>$AI$8</formula>
    </cfRule>
  </conditionalFormatting>
  <conditionalFormatting sqref="AH11:AH34">
    <cfRule type="cellIs" dxfId="256" priority="14" operator="greaterThan">
      <formula>$AH$8</formula>
    </cfRule>
    <cfRule type="cellIs" dxfId="255" priority="15" operator="greaterThan">
      <formula>$AH$8</formula>
    </cfRule>
  </conditionalFormatting>
  <conditionalFormatting sqref="AN12:AN35 AN11:AO34">
    <cfRule type="cellIs" dxfId="254" priority="12" operator="equal">
      <formula>0</formula>
    </cfRule>
  </conditionalFormatting>
  <conditionalFormatting sqref="AN12:AN35 AN11:AO34">
    <cfRule type="cellIs" dxfId="253" priority="11" operator="greaterThan">
      <formula>1179</formula>
    </cfRule>
  </conditionalFormatting>
  <conditionalFormatting sqref="AN12:AN35 AN11:AO34">
    <cfRule type="cellIs" dxfId="252" priority="10" operator="greaterThan">
      <formula>99</formula>
    </cfRule>
  </conditionalFormatting>
  <conditionalFormatting sqref="AN12:AN35 AN11:AO34">
    <cfRule type="cellIs" dxfId="251" priority="9" operator="greaterThan">
      <formula>0.99</formula>
    </cfRule>
  </conditionalFormatting>
  <conditionalFormatting sqref="AQ11:AQ34">
    <cfRule type="cellIs" dxfId="250" priority="8" operator="equal">
      <formula>0</formula>
    </cfRule>
  </conditionalFormatting>
  <conditionalFormatting sqref="AQ11:AQ34">
    <cfRule type="cellIs" dxfId="249" priority="7" operator="greaterThan">
      <formula>1179</formula>
    </cfRule>
  </conditionalFormatting>
  <conditionalFormatting sqref="AQ11:AQ34">
    <cfRule type="cellIs" dxfId="248" priority="6" operator="greaterThan">
      <formula>99</formula>
    </cfRule>
  </conditionalFormatting>
  <conditionalFormatting sqref="AQ11:AQ34">
    <cfRule type="cellIs" dxfId="247" priority="5" operator="greaterThan">
      <formula>0.99</formula>
    </cfRule>
  </conditionalFormatting>
  <conditionalFormatting sqref="AP11:AP34">
    <cfRule type="cellIs" dxfId="246" priority="4" operator="equal">
      <formula>0</formula>
    </cfRule>
  </conditionalFormatting>
  <conditionalFormatting sqref="AP11:AP34">
    <cfRule type="cellIs" dxfId="245" priority="3" operator="greaterThan">
      <formula>1179</formula>
    </cfRule>
  </conditionalFormatting>
  <conditionalFormatting sqref="AP11:AP34">
    <cfRule type="cellIs" dxfId="244" priority="2" operator="greaterThan">
      <formula>99</formula>
    </cfRule>
  </conditionalFormatting>
  <conditionalFormatting sqref="AP11:AP34">
    <cfRule type="cellIs" dxfId="24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3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42696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26921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21'!Q34</f>
        <v>26359027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21'!AG34</f>
        <v>1346660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21'!AP34</f>
        <v>11476870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109</v>
      </c>
      <c r="Q11" s="108">
        <v>26363456</v>
      </c>
      <c r="R11" s="46">
        <f>IF(ISBLANK(Q11),"-",Q11-Q10)</f>
        <v>4429</v>
      </c>
      <c r="S11" s="47">
        <f>R11*24/1000</f>
        <v>106.29600000000001</v>
      </c>
      <c r="T11" s="47">
        <f>R11/1000</f>
        <v>4.4290000000000003</v>
      </c>
      <c r="U11" s="109">
        <v>5.7</v>
      </c>
      <c r="V11" s="109">
        <f t="shared" ref="V11:V34" si="1">U11</f>
        <v>5.7</v>
      </c>
      <c r="W11" s="110" t="s">
        <v>129</v>
      </c>
      <c r="X11" s="112">
        <v>0</v>
      </c>
      <c r="Y11" s="112">
        <v>0</v>
      </c>
      <c r="Z11" s="112">
        <v>1117</v>
      </c>
      <c r="AA11" s="112">
        <v>1185</v>
      </c>
      <c r="AB11" s="112">
        <v>1096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1347564</v>
      </c>
      <c r="AH11" s="49">
        <f>IF(ISBLANK(AG11),"-",AG11-AG10)</f>
        <v>904</v>
      </c>
      <c r="AI11" s="50">
        <f>AH11/T11</f>
        <v>204.10927974712124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11477377</v>
      </c>
      <c r="AQ11" s="112">
        <f t="shared" ref="AQ11:AQ34" si="2">AP11-AP10</f>
        <v>507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133</v>
      </c>
      <c r="P12" s="108">
        <v>112</v>
      </c>
      <c r="Q12" s="108">
        <v>26367906</v>
      </c>
      <c r="R12" s="46">
        <f t="shared" ref="R12:R34" si="5">IF(ISBLANK(Q12),"-",Q12-Q11)</f>
        <v>4450</v>
      </c>
      <c r="S12" s="47">
        <f t="shared" ref="S12:S34" si="6">R12*24/1000</f>
        <v>106.8</v>
      </c>
      <c r="T12" s="47">
        <f t="shared" ref="T12:T34" si="7">R12/1000</f>
        <v>4.45</v>
      </c>
      <c r="U12" s="109">
        <v>7.6</v>
      </c>
      <c r="V12" s="109">
        <f t="shared" si="1"/>
        <v>7.6</v>
      </c>
      <c r="W12" s="110" t="s">
        <v>129</v>
      </c>
      <c r="X12" s="112">
        <v>0</v>
      </c>
      <c r="Y12" s="112">
        <v>0</v>
      </c>
      <c r="Z12" s="112">
        <v>1117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1348474</v>
      </c>
      <c r="AH12" s="49">
        <f>IF(ISBLANK(AG12),"-",AG12-AG11)</f>
        <v>910</v>
      </c>
      <c r="AI12" s="50">
        <f t="shared" ref="AI12:AI34" si="8">AH12/T12</f>
        <v>204.49438202247191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11477876</v>
      </c>
      <c r="AQ12" s="112">
        <f t="shared" si="2"/>
        <v>499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129</v>
      </c>
      <c r="P13" s="108">
        <v>106</v>
      </c>
      <c r="Q13" s="108">
        <v>26372321</v>
      </c>
      <c r="R13" s="46">
        <f t="shared" si="5"/>
        <v>4415</v>
      </c>
      <c r="S13" s="47">
        <f t="shared" si="6"/>
        <v>105.96</v>
      </c>
      <c r="T13" s="47">
        <f t="shared" si="7"/>
        <v>4.415</v>
      </c>
      <c r="U13" s="109">
        <v>8.9</v>
      </c>
      <c r="V13" s="109">
        <f t="shared" si="1"/>
        <v>8.9</v>
      </c>
      <c r="W13" s="110" t="s">
        <v>129</v>
      </c>
      <c r="X13" s="112">
        <v>0</v>
      </c>
      <c r="Y13" s="112">
        <v>0</v>
      </c>
      <c r="Z13" s="112">
        <v>1117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1349364</v>
      </c>
      <c r="AH13" s="49">
        <f>IF(ISBLANK(AG13),"-",AG13-AG12)</f>
        <v>890</v>
      </c>
      <c r="AI13" s="50">
        <f t="shared" si="8"/>
        <v>201.58550396375992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11478386</v>
      </c>
      <c r="AQ13" s="112">
        <f t="shared" si="2"/>
        <v>510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4</v>
      </c>
      <c r="E14" s="41">
        <f t="shared" si="0"/>
        <v>2.8169014084507045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122</v>
      </c>
      <c r="P14" s="108">
        <v>115</v>
      </c>
      <c r="Q14" s="108">
        <v>26376894</v>
      </c>
      <c r="R14" s="46">
        <f t="shared" si="5"/>
        <v>4573</v>
      </c>
      <c r="S14" s="47">
        <f t="shared" si="6"/>
        <v>109.752</v>
      </c>
      <c r="T14" s="47">
        <f t="shared" si="7"/>
        <v>4.5730000000000004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1157</v>
      </c>
      <c r="AA14" s="112">
        <v>1185</v>
      </c>
      <c r="AB14" s="112">
        <v>1156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1350394</v>
      </c>
      <c r="AH14" s="49">
        <f t="shared" ref="AH14:AH34" si="9">IF(ISBLANK(AG14),"-",AG14-AG13)</f>
        <v>1030</v>
      </c>
      <c r="AI14" s="50">
        <f t="shared" si="8"/>
        <v>225.23507544281651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11478513</v>
      </c>
      <c r="AQ14" s="112">
        <f t="shared" si="2"/>
        <v>127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130</v>
      </c>
      <c r="P15" s="108">
        <v>119</v>
      </c>
      <c r="Q15" s="108">
        <v>26381576</v>
      </c>
      <c r="R15" s="46">
        <f t="shared" si="5"/>
        <v>4682</v>
      </c>
      <c r="S15" s="47">
        <f t="shared" si="6"/>
        <v>112.36799999999999</v>
      </c>
      <c r="T15" s="47">
        <f t="shared" si="7"/>
        <v>4.6820000000000004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1187</v>
      </c>
      <c r="AA15" s="112">
        <v>1185</v>
      </c>
      <c r="AB15" s="112">
        <v>1186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1351530</v>
      </c>
      <c r="AH15" s="49">
        <f t="shared" si="9"/>
        <v>1136</v>
      </c>
      <c r="AI15" s="50">
        <f t="shared" si="8"/>
        <v>242.63135412216999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11478513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133</v>
      </c>
      <c r="Q16" s="108">
        <v>26387868</v>
      </c>
      <c r="R16" s="46">
        <f t="shared" si="5"/>
        <v>6292</v>
      </c>
      <c r="S16" s="47">
        <f t="shared" si="6"/>
        <v>151.00800000000001</v>
      </c>
      <c r="T16" s="47">
        <f t="shared" si="7"/>
        <v>6.2919999999999998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1188</v>
      </c>
      <c r="AA16" s="112">
        <v>1185</v>
      </c>
      <c r="AB16" s="112">
        <v>1188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1352696</v>
      </c>
      <c r="AH16" s="49">
        <f t="shared" si="9"/>
        <v>1166</v>
      </c>
      <c r="AI16" s="50">
        <f t="shared" si="8"/>
        <v>185.31468531468531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11478513</v>
      </c>
      <c r="AQ16" s="112">
        <f t="shared" si="2"/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145</v>
      </c>
      <c r="Q17" s="108">
        <v>26394442</v>
      </c>
      <c r="R17" s="46">
        <f t="shared" si="5"/>
        <v>6574</v>
      </c>
      <c r="S17" s="47">
        <f t="shared" si="6"/>
        <v>157.77600000000001</v>
      </c>
      <c r="T17" s="47">
        <f t="shared" si="7"/>
        <v>6.5739999999999998</v>
      </c>
      <c r="U17" s="109">
        <v>9.1</v>
      </c>
      <c r="V17" s="109">
        <f t="shared" si="1"/>
        <v>9.1</v>
      </c>
      <c r="W17" s="110" t="s">
        <v>148</v>
      </c>
      <c r="X17" s="112">
        <v>0</v>
      </c>
      <c r="Y17" s="112">
        <v>1036</v>
      </c>
      <c r="Z17" s="112">
        <v>1187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1353989</v>
      </c>
      <c r="AH17" s="49">
        <f t="shared" si="9"/>
        <v>1293</v>
      </c>
      <c r="AI17" s="50">
        <f t="shared" si="8"/>
        <v>196.68390629753574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11478513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139</v>
      </c>
      <c r="Q18" s="108">
        <v>26400202</v>
      </c>
      <c r="R18" s="46">
        <f t="shared" si="5"/>
        <v>5760</v>
      </c>
      <c r="S18" s="47">
        <f t="shared" si="6"/>
        <v>138.24</v>
      </c>
      <c r="T18" s="47">
        <f t="shared" si="7"/>
        <v>5.76</v>
      </c>
      <c r="U18" s="109">
        <v>8.5</v>
      </c>
      <c r="V18" s="109">
        <f t="shared" si="1"/>
        <v>8.5</v>
      </c>
      <c r="W18" s="110" t="s">
        <v>148</v>
      </c>
      <c r="X18" s="112">
        <v>0</v>
      </c>
      <c r="Y18" s="112">
        <v>1037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1355116</v>
      </c>
      <c r="AH18" s="49">
        <f t="shared" si="9"/>
        <v>1127</v>
      </c>
      <c r="AI18" s="50">
        <f t="shared" si="8"/>
        <v>195.65972222222223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11478513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137</v>
      </c>
      <c r="P19" s="108">
        <v>145</v>
      </c>
      <c r="Q19" s="108">
        <v>26406670</v>
      </c>
      <c r="R19" s="46">
        <f t="shared" si="5"/>
        <v>6468</v>
      </c>
      <c r="S19" s="47">
        <f t="shared" si="6"/>
        <v>155.232</v>
      </c>
      <c r="T19" s="47">
        <f t="shared" si="7"/>
        <v>6.468</v>
      </c>
      <c r="U19" s="109">
        <v>7.9</v>
      </c>
      <c r="V19" s="109">
        <f t="shared" si="1"/>
        <v>7.9</v>
      </c>
      <c r="W19" s="110" t="s">
        <v>148</v>
      </c>
      <c r="X19" s="112">
        <v>0</v>
      </c>
      <c r="Y19" s="112">
        <v>1037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1356390</v>
      </c>
      <c r="AH19" s="49">
        <f t="shared" si="9"/>
        <v>1274</v>
      </c>
      <c r="AI19" s="50">
        <f t="shared" si="8"/>
        <v>196.96969696969697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11478513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137</v>
      </c>
      <c r="P20" s="108">
        <v>149</v>
      </c>
      <c r="Q20" s="108">
        <v>26412554</v>
      </c>
      <c r="R20" s="46">
        <f t="shared" si="5"/>
        <v>5884</v>
      </c>
      <c r="S20" s="47">
        <f t="shared" si="6"/>
        <v>141.21600000000001</v>
      </c>
      <c r="T20" s="47">
        <f t="shared" si="7"/>
        <v>5.8840000000000003</v>
      </c>
      <c r="U20" s="109">
        <v>7.3</v>
      </c>
      <c r="V20" s="109">
        <f t="shared" si="1"/>
        <v>7.3</v>
      </c>
      <c r="W20" s="110" t="s">
        <v>148</v>
      </c>
      <c r="X20" s="112">
        <v>0</v>
      </c>
      <c r="Y20" s="112">
        <v>1036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1357544</v>
      </c>
      <c r="AH20" s="49">
        <f t="shared" si="9"/>
        <v>1154</v>
      </c>
      <c r="AI20" s="50">
        <f t="shared" si="8"/>
        <v>196.12508497620664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11478513</v>
      </c>
      <c r="AQ20" s="112">
        <f t="shared" si="2"/>
        <v>0</v>
      </c>
      <c r="AR20" s="53">
        <v>1.02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133</v>
      </c>
      <c r="P21" s="108">
        <v>150</v>
      </c>
      <c r="Q21" s="108">
        <v>26418682</v>
      </c>
      <c r="R21" s="46">
        <f t="shared" si="5"/>
        <v>6128</v>
      </c>
      <c r="S21" s="47">
        <f t="shared" si="6"/>
        <v>147.072</v>
      </c>
      <c r="T21" s="47">
        <f t="shared" si="7"/>
        <v>6.1280000000000001</v>
      </c>
      <c r="U21" s="109">
        <v>6.8</v>
      </c>
      <c r="V21" s="109">
        <f t="shared" si="1"/>
        <v>6.8</v>
      </c>
      <c r="W21" s="110" t="s">
        <v>148</v>
      </c>
      <c r="X21" s="112">
        <v>0</v>
      </c>
      <c r="Y21" s="112">
        <v>1037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1358732</v>
      </c>
      <c r="AH21" s="49">
        <f t="shared" si="9"/>
        <v>1188</v>
      </c>
      <c r="AI21" s="50">
        <f t="shared" si="8"/>
        <v>193.86422976501305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11478513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170</v>
      </c>
      <c r="Q22" s="108">
        <v>26425142</v>
      </c>
      <c r="R22" s="46">
        <f t="shared" si="5"/>
        <v>6460</v>
      </c>
      <c r="S22" s="47">
        <f t="shared" si="6"/>
        <v>155.04</v>
      </c>
      <c r="T22" s="47">
        <f t="shared" si="7"/>
        <v>6.46</v>
      </c>
      <c r="U22" s="109">
        <v>6.3</v>
      </c>
      <c r="V22" s="109">
        <f t="shared" si="1"/>
        <v>6.3</v>
      </c>
      <c r="W22" s="110" t="s">
        <v>148</v>
      </c>
      <c r="X22" s="112">
        <v>0</v>
      </c>
      <c r="Y22" s="112">
        <v>1035</v>
      </c>
      <c r="Z22" s="112">
        <v>1188</v>
      </c>
      <c r="AA22" s="112">
        <v>1185</v>
      </c>
      <c r="AB22" s="112">
        <v>1188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1359918</v>
      </c>
      <c r="AH22" s="49">
        <f t="shared" si="9"/>
        <v>1186</v>
      </c>
      <c r="AI22" s="50">
        <f t="shared" si="8"/>
        <v>183.59133126934984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11478513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120</v>
      </c>
      <c r="Q23" s="108">
        <v>26431706</v>
      </c>
      <c r="R23" s="46">
        <f t="shared" si="5"/>
        <v>6564</v>
      </c>
      <c r="S23" s="47">
        <f t="shared" si="6"/>
        <v>157.536</v>
      </c>
      <c r="T23" s="47">
        <f t="shared" si="7"/>
        <v>6.5640000000000001</v>
      </c>
      <c r="U23" s="109">
        <v>5.8</v>
      </c>
      <c r="V23" s="109">
        <f t="shared" si="1"/>
        <v>5.8</v>
      </c>
      <c r="W23" s="110" t="s">
        <v>148</v>
      </c>
      <c r="X23" s="112">
        <v>0</v>
      </c>
      <c r="Y23" s="112">
        <v>1036</v>
      </c>
      <c r="Z23" s="112">
        <v>1188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1361172</v>
      </c>
      <c r="AH23" s="49">
        <f t="shared" si="9"/>
        <v>1254</v>
      </c>
      <c r="AI23" s="50">
        <f t="shared" si="8"/>
        <v>191.04204753199269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11478513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132</v>
      </c>
      <c r="Q24" s="108">
        <v>26437786</v>
      </c>
      <c r="R24" s="46">
        <f t="shared" si="5"/>
        <v>6080</v>
      </c>
      <c r="S24" s="47">
        <f t="shared" si="6"/>
        <v>145.91999999999999</v>
      </c>
      <c r="T24" s="47">
        <f t="shared" si="7"/>
        <v>6.08</v>
      </c>
      <c r="U24" s="109">
        <v>5.4</v>
      </c>
      <c r="V24" s="109">
        <f t="shared" si="1"/>
        <v>5.4</v>
      </c>
      <c r="W24" s="110" t="s">
        <v>148</v>
      </c>
      <c r="X24" s="112">
        <v>0</v>
      </c>
      <c r="Y24" s="112">
        <v>1036</v>
      </c>
      <c r="Z24" s="112">
        <v>1187</v>
      </c>
      <c r="AA24" s="112">
        <v>1185</v>
      </c>
      <c r="AB24" s="112">
        <v>1188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1362312</v>
      </c>
      <c r="AH24" s="49">
        <f>IF(ISBLANK(AG24),"-",AG24-AG23)</f>
        <v>1140</v>
      </c>
      <c r="AI24" s="50">
        <f t="shared" si="8"/>
        <v>187.5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11478513</v>
      </c>
      <c r="AQ24" s="112">
        <f t="shared" si="2"/>
        <v>0</v>
      </c>
      <c r="AR24" s="53">
        <v>1.1299999999999999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130</v>
      </c>
      <c r="Q25" s="108">
        <v>26443314</v>
      </c>
      <c r="R25" s="46">
        <f t="shared" si="5"/>
        <v>5528</v>
      </c>
      <c r="S25" s="47">
        <f t="shared" si="6"/>
        <v>132.672</v>
      </c>
      <c r="T25" s="47">
        <f t="shared" si="7"/>
        <v>5.5279999999999996</v>
      </c>
      <c r="U25" s="109">
        <v>5.0999999999999996</v>
      </c>
      <c r="V25" s="109">
        <f t="shared" si="1"/>
        <v>5.0999999999999996</v>
      </c>
      <c r="W25" s="110" t="s">
        <v>148</v>
      </c>
      <c r="X25" s="112">
        <v>0</v>
      </c>
      <c r="Y25" s="112">
        <v>1015</v>
      </c>
      <c r="Z25" s="112">
        <v>1187</v>
      </c>
      <c r="AA25" s="112">
        <v>1185</v>
      </c>
      <c r="AB25" s="112">
        <v>1186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1363462</v>
      </c>
      <c r="AH25" s="49">
        <f t="shared" si="9"/>
        <v>1150</v>
      </c>
      <c r="AI25" s="50">
        <f t="shared" si="8"/>
        <v>208.03183791606369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11478513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138</v>
      </c>
      <c r="Q26" s="108">
        <v>26449026</v>
      </c>
      <c r="R26" s="46">
        <f t="shared" si="5"/>
        <v>5712</v>
      </c>
      <c r="S26" s="47">
        <f t="shared" si="6"/>
        <v>137.08799999999999</v>
      </c>
      <c r="T26" s="47">
        <f t="shared" si="7"/>
        <v>5.7119999999999997</v>
      </c>
      <c r="U26" s="109">
        <v>5</v>
      </c>
      <c r="V26" s="109">
        <f t="shared" si="1"/>
        <v>5</v>
      </c>
      <c r="W26" s="110" t="s">
        <v>148</v>
      </c>
      <c r="X26" s="112">
        <v>0</v>
      </c>
      <c r="Y26" s="112">
        <v>1015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1364622</v>
      </c>
      <c r="AH26" s="49">
        <f t="shared" si="9"/>
        <v>1160</v>
      </c>
      <c r="AI26" s="50">
        <f t="shared" si="8"/>
        <v>203.0812324929972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11478513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126</v>
      </c>
      <c r="Q27" s="108">
        <v>26455262</v>
      </c>
      <c r="R27" s="46">
        <f t="shared" si="5"/>
        <v>6236</v>
      </c>
      <c r="S27" s="47">
        <f t="shared" si="6"/>
        <v>149.66399999999999</v>
      </c>
      <c r="T27" s="47">
        <f t="shared" si="7"/>
        <v>6.2359999999999998</v>
      </c>
      <c r="U27" s="109">
        <v>4.7</v>
      </c>
      <c r="V27" s="109">
        <f t="shared" si="1"/>
        <v>4.7</v>
      </c>
      <c r="W27" s="110" t="s">
        <v>148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1365878</v>
      </c>
      <c r="AH27" s="49">
        <f t="shared" si="9"/>
        <v>1256</v>
      </c>
      <c r="AI27" s="50">
        <f t="shared" si="8"/>
        <v>201.41116100064144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11478513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130</v>
      </c>
      <c r="Q28" s="108">
        <v>26460278</v>
      </c>
      <c r="R28" s="46">
        <f t="shared" si="5"/>
        <v>5016</v>
      </c>
      <c r="S28" s="47">
        <f t="shared" si="6"/>
        <v>120.384</v>
      </c>
      <c r="T28" s="47">
        <f t="shared" si="7"/>
        <v>5.016</v>
      </c>
      <c r="U28" s="109">
        <v>4.5</v>
      </c>
      <c r="V28" s="109">
        <f t="shared" si="1"/>
        <v>4.5</v>
      </c>
      <c r="W28" s="110" t="s">
        <v>148</v>
      </c>
      <c r="X28" s="112">
        <v>0</v>
      </c>
      <c r="Y28" s="112">
        <v>1006</v>
      </c>
      <c r="Z28" s="112">
        <v>1187</v>
      </c>
      <c r="AA28" s="112">
        <v>1185</v>
      </c>
      <c r="AB28" s="112">
        <v>1188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1366916</v>
      </c>
      <c r="AH28" s="49">
        <f t="shared" si="9"/>
        <v>1038</v>
      </c>
      <c r="AI28" s="50">
        <f t="shared" si="8"/>
        <v>206.9377990430622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11478513</v>
      </c>
      <c r="AQ28" s="112">
        <f t="shared" si="2"/>
        <v>0</v>
      </c>
      <c r="AR28" s="53">
        <v>1.18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126</v>
      </c>
      <c r="Q29" s="108">
        <v>26465924</v>
      </c>
      <c r="R29" s="46">
        <f t="shared" si="5"/>
        <v>5646</v>
      </c>
      <c r="S29" s="47">
        <f t="shared" si="6"/>
        <v>135.50399999999999</v>
      </c>
      <c r="T29" s="47">
        <f t="shared" si="7"/>
        <v>5.6459999999999999</v>
      </c>
      <c r="U29" s="109">
        <v>4.4000000000000004</v>
      </c>
      <c r="V29" s="109">
        <f t="shared" si="1"/>
        <v>4.4000000000000004</v>
      </c>
      <c r="W29" s="110" t="s">
        <v>148</v>
      </c>
      <c r="X29" s="112">
        <v>0</v>
      </c>
      <c r="Y29" s="112">
        <v>996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1368108</v>
      </c>
      <c r="AH29" s="49">
        <f t="shared" si="9"/>
        <v>1192</v>
      </c>
      <c r="AI29" s="50">
        <f t="shared" si="8"/>
        <v>211.12291888062344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11478513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124</v>
      </c>
      <c r="Q30" s="108">
        <v>26471486</v>
      </c>
      <c r="R30" s="46">
        <f t="shared" si="5"/>
        <v>5562</v>
      </c>
      <c r="S30" s="47">
        <f t="shared" si="6"/>
        <v>133.488</v>
      </c>
      <c r="T30" s="47">
        <f t="shared" si="7"/>
        <v>5.5620000000000003</v>
      </c>
      <c r="U30" s="109">
        <v>4.2</v>
      </c>
      <c r="V30" s="109">
        <f t="shared" si="1"/>
        <v>4.2</v>
      </c>
      <c r="W30" s="110" t="s">
        <v>148</v>
      </c>
      <c r="X30" s="112">
        <v>0</v>
      </c>
      <c r="Y30" s="112">
        <v>995</v>
      </c>
      <c r="Z30" s="112">
        <v>1187</v>
      </c>
      <c r="AA30" s="112">
        <v>1187</v>
      </c>
      <c r="AB30" s="112">
        <v>1185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1369263</v>
      </c>
      <c r="AH30" s="49">
        <f t="shared" si="9"/>
        <v>1155</v>
      </c>
      <c r="AI30" s="50">
        <f t="shared" si="8"/>
        <v>207.6591154261057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11478513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124</v>
      </c>
      <c r="Q31" s="108">
        <v>26477184</v>
      </c>
      <c r="R31" s="46">
        <f t="shared" si="5"/>
        <v>5698</v>
      </c>
      <c r="S31" s="47">
        <f t="shared" si="6"/>
        <v>136.75200000000001</v>
      </c>
      <c r="T31" s="47">
        <f t="shared" si="7"/>
        <v>5.6980000000000004</v>
      </c>
      <c r="U31" s="109">
        <v>4.0999999999999996</v>
      </c>
      <c r="V31" s="109">
        <f t="shared" si="1"/>
        <v>4.0999999999999996</v>
      </c>
      <c r="W31" s="110" t="s">
        <v>148</v>
      </c>
      <c r="X31" s="112">
        <v>0</v>
      </c>
      <c r="Y31" s="112">
        <v>1015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1370406</v>
      </c>
      <c r="AH31" s="49">
        <f t="shared" si="9"/>
        <v>1143</v>
      </c>
      <c r="AI31" s="50">
        <f t="shared" si="8"/>
        <v>200.59670059670057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11478513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123</v>
      </c>
      <c r="Q32" s="108">
        <v>26482697</v>
      </c>
      <c r="R32" s="46">
        <f t="shared" si="5"/>
        <v>5513</v>
      </c>
      <c r="S32" s="47">
        <f t="shared" si="6"/>
        <v>132.31200000000001</v>
      </c>
      <c r="T32" s="47">
        <f t="shared" si="7"/>
        <v>5.5129999999999999</v>
      </c>
      <c r="U32" s="109">
        <v>3.9</v>
      </c>
      <c r="V32" s="109">
        <f t="shared" si="1"/>
        <v>3.9</v>
      </c>
      <c r="W32" s="110" t="s">
        <v>148</v>
      </c>
      <c r="X32" s="112">
        <v>0</v>
      </c>
      <c r="Y32" s="112">
        <v>1015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1371552</v>
      </c>
      <c r="AH32" s="49">
        <f t="shared" si="9"/>
        <v>1146</v>
      </c>
      <c r="AI32" s="50">
        <f t="shared" si="8"/>
        <v>207.87230183203337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11478513</v>
      </c>
      <c r="AQ32" s="112">
        <f t="shared" si="2"/>
        <v>0</v>
      </c>
      <c r="AR32" s="53">
        <v>1.1000000000000001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110</v>
      </c>
      <c r="Q33" s="108">
        <v>26487719</v>
      </c>
      <c r="R33" s="46">
        <f t="shared" si="5"/>
        <v>5022</v>
      </c>
      <c r="S33" s="47">
        <f t="shared" si="6"/>
        <v>120.52800000000001</v>
      </c>
      <c r="T33" s="47">
        <f t="shared" si="7"/>
        <v>5.0220000000000002</v>
      </c>
      <c r="U33" s="109">
        <v>4.0999999999999996</v>
      </c>
      <c r="V33" s="109">
        <f t="shared" si="1"/>
        <v>4.0999999999999996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1372588</v>
      </c>
      <c r="AH33" s="49">
        <f t="shared" si="9"/>
        <v>1036</v>
      </c>
      <c r="AI33" s="50">
        <f t="shared" si="8"/>
        <v>206.29231381919553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11478586</v>
      </c>
      <c r="AQ33" s="112">
        <f t="shared" si="2"/>
        <v>73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135</v>
      </c>
      <c r="P34" s="108">
        <v>111</v>
      </c>
      <c r="Q34" s="108">
        <v>26492415</v>
      </c>
      <c r="R34" s="46">
        <f t="shared" si="5"/>
        <v>4696</v>
      </c>
      <c r="S34" s="47">
        <f t="shared" si="6"/>
        <v>112.70399999999999</v>
      </c>
      <c r="T34" s="47">
        <f t="shared" si="7"/>
        <v>4.6959999999999997</v>
      </c>
      <c r="U34" s="109">
        <v>4.9000000000000004</v>
      </c>
      <c r="V34" s="109">
        <f t="shared" si="1"/>
        <v>4.9000000000000004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1373581</v>
      </c>
      <c r="AH34" s="49">
        <f t="shared" si="9"/>
        <v>993</v>
      </c>
      <c r="AI34" s="50">
        <f t="shared" si="8"/>
        <v>211.45655877342421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11479068</v>
      </c>
      <c r="AQ34" s="112">
        <f t="shared" si="2"/>
        <v>482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133388</v>
      </c>
      <c r="S35" s="65">
        <f>AVERAGE(S11:S34)</f>
        <v>133.38800000000001</v>
      </c>
      <c r="T35" s="65">
        <f>SUM(T11:T34)</f>
        <v>133.38800000000001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26921</v>
      </c>
      <c r="AI35" s="68">
        <f>$AH$35/$T35</f>
        <v>201.82475185174079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2198</v>
      </c>
      <c r="AQ35" s="71">
        <f>SUM(AQ11:AQ34)</f>
        <v>2198</v>
      </c>
      <c r="AR35" s="72">
        <f>AVERAGE(AR11:AR34)</f>
        <v>1.1066666666666665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234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235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182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42" priority="13" operator="containsText" text="N/A">
      <formula>NOT(ISERROR(SEARCH("N/A",X11)))</formula>
    </cfRule>
    <cfRule type="cellIs" dxfId="241" priority="27" operator="equal">
      <formula>0</formula>
    </cfRule>
  </conditionalFormatting>
  <conditionalFormatting sqref="X11:AE34">
    <cfRule type="cellIs" dxfId="240" priority="26" operator="greaterThanOrEqual">
      <formula>1185</formula>
    </cfRule>
  </conditionalFormatting>
  <conditionalFormatting sqref="X11:AE34">
    <cfRule type="cellIs" dxfId="239" priority="25" operator="between">
      <formula>0.1</formula>
      <formula>1184</formula>
    </cfRule>
  </conditionalFormatting>
  <conditionalFormatting sqref="X8 AJ11:AN35">
    <cfRule type="cellIs" dxfId="238" priority="24" operator="equal">
      <formula>0</formula>
    </cfRule>
  </conditionalFormatting>
  <conditionalFormatting sqref="X8 AJ11:AN35">
    <cfRule type="cellIs" dxfId="237" priority="23" operator="greaterThan">
      <formula>1179</formula>
    </cfRule>
  </conditionalFormatting>
  <conditionalFormatting sqref="X8 AJ11:AN35">
    <cfRule type="cellIs" dxfId="236" priority="22" operator="greaterThan">
      <formula>99</formula>
    </cfRule>
  </conditionalFormatting>
  <conditionalFormatting sqref="X8 AJ11:AN35">
    <cfRule type="cellIs" dxfId="235" priority="21" operator="greaterThan">
      <formula>0.99</formula>
    </cfRule>
  </conditionalFormatting>
  <conditionalFormatting sqref="AB8">
    <cfRule type="cellIs" dxfId="234" priority="20" operator="equal">
      <formula>0</formula>
    </cfRule>
  </conditionalFormatting>
  <conditionalFormatting sqref="AB8">
    <cfRule type="cellIs" dxfId="233" priority="19" operator="greaterThan">
      <formula>1179</formula>
    </cfRule>
  </conditionalFormatting>
  <conditionalFormatting sqref="AB8">
    <cfRule type="cellIs" dxfId="232" priority="18" operator="greaterThan">
      <formula>99</formula>
    </cfRule>
  </conditionalFormatting>
  <conditionalFormatting sqref="AB8">
    <cfRule type="cellIs" dxfId="231" priority="17" operator="greaterThan">
      <formula>0.99</formula>
    </cfRule>
  </conditionalFormatting>
  <conditionalFormatting sqref="AI11:AI34">
    <cfRule type="cellIs" dxfId="230" priority="16" operator="greaterThan">
      <formula>$AI$8</formula>
    </cfRule>
  </conditionalFormatting>
  <conditionalFormatting sqref="AH11:AH34">
    <cfRule type="cellIs" dxfId="229" priority="14" operator="greaterThan">
      <formula>$AH$8</formula>
    </cfRule>
    <cfRule type="cellIs" dxfId="228" priority="15" operator="greaterThan">
      <formula>$AH$8</formula>
    </cfRule>
  </conditionalFormatting>
  <conditionalFormatting sqref="AO11:AO34 AN11:AN35">
    <cfRule type="cellIs" dxfId="227" priority="12" operator="equal">
      <formula>0</formula>
    </cfRule>
  </conditionalFormatting>
  <conditionalFormatting sqref="AO11:AO34 AN11:AN35">
    <cfRule type="cellIs" dxfId="226" priority="11" operator="greaterThan">
      <formula>1179</formula>
    </cfRule>
  </conditionalFormatting>
  <conditionalFormatting sqref="AO11:AO34 AN11:AN35">
    <cfRule type="cellIs" dxfId="225" priority="10" operator="greaterThan">
      <formula>99</formula>
    </cfRule>
  </conditionalFormatting>
  <conditionalFormatting sqref="AO11:AO34 AN11:AN35">
    <cfRule type="cellIs" dxfId="224" priority="9" operator="greaterThan">
      <formula>0.99</formula>
    </cfRule>
  </conditionalFormatting>
  <conditionalFormatting sqref="AQ11:AQ34">
    <cfRule type="cellIs" dxfId="223" priority="8" operator="equal">
      <formula>0</formula>
    </cfRule>
  </conditionalFormatting>
  <conditionalFormatting sqref="AQ11:AQ34">
    <cfRule type="cellIs" dxfId="222" priority="7" operator="greaterThan">
      <formula>1179</formula>
    </cfRule>
  </conditionalFormatting>
  <conditionalFormatting sqref="AQ11:AQ34">
    <cfRule type="cellIs" dxfId="221" priority="6" operator="greaterThan">
      <formula>99</formula>
    </cfRule>
  </conditionalFormatting>
  <conditionalFormatting sqref="AQ11:AQ34">
    <cfRule type="cellIs" dxfId="220" priority="5" operator="greaterThan">
      <formula>0.99</formula>
    </cfRule>
  </conditionalFormatting>
  <conditionalFormatting sqref="AP11:AP34">
    <cfRule type="cellIs" dxfId="219" priority="4" operator="equal">
      <formula>0</formula>
    </cfRule>
  </conditionalFormatting>
  <conditionalFormatting sqref="AP11:AP34">
    <cfRule type="cellIs" dxfId="218" priority="3" operator="greaterThan">
      <formula>1179</formula>
    </cfRule>
  </conditionalFormatting>
  <conditionalFormatting sqref="AP11:AP34">
    <cfRule type="cellIs" dxfId="217" priority="2" operator="greaterThan">
      <formula>99</formula>
    </cfRule>
  </conditionalFormatting>
  <conditionalFormatting sqref="AP11:AP34">
    <cfRule type="cellIs" dxfId="21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zoomScaleNormal="100" workbookViewId="0">
      <selection activeCell="P3" sqref="P3:U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125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42697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26696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22'!Q34</f>
        <v>26492415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22'!AG34</f>
        <v>1373581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22'!AP34</f>
        <v>11479068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7</v>
      </c>
      <c r="E11" s="41">
        <f t="shared" ref="E11:E34" si="0">D11/1.42</f>
        <v>4.9295774647887329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123</v>
      </c>
      <c r="P11" s="108">
        <v>108</v>
      </c>
      <c r="Q11" s="108">
        <v>26497045</v>
      </c>
      <c r="R11" s="46">
        <f>IF(ISBLANK(Q11),"-",Q11-Q10)</f>
        <v>4630</v>
      </c>
      <c r="S11" s="47">
        <f>R11*24/1000</f>
        <v>111.12</v>
      </c>
      <c r="T11" s="47">
        <f>R11/1000</f>
        <v>4.63</v>
      </c>
      <c r="U11" s="109">
        <v>5.7</v>
      </c>
      <c r="V11" s="109">
        <f t="shared" ref="V11:V33" si="1">U11</f>
        <v>5.7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1374553</v>
      </c>
      <c r="AH11" s="49">
        <f>IF(ISBLANK(AG11),"-",AG11-AG10)</f>
        <v>972</v>
      </c>
      <c r="AI11" s="50">
        <f>AH11/T11</f>
        <v>209.93520518358531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11479951</v>
      </c>
      <c r="AQ11" s="112">
        <f t="shared" ref="AQ11:AQ34" si="2">AP11-AP10</f>
        <v>883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105</v>
      </c>
      <c r="Q12" s="108">
        <v>26501378</v>
      </c>
      <c r="R12" s="46">
        <f t="shared" ref="R12:R34" si="5">IF(ISBLANK(Q12),"-",Q12-Q11)</f>
        <v>4333</v>
      </c>
      <c r="S12" s="47">
        <f t="shared" ref="S12:S34" si="6">R12*24/1000</f>
        <v>103.992</v>
      </c>
      <c r="T12" s="47">
        <f t="shared" ref="T12:T34" si="7">R12/1000</f>
        <v>4.3330000000000002</v>
      </c>
      <c r="U12" s="109">
        <v>7.3</v>
      </c>
      <c r="V12" s="109">
        <f t="shared" si="1"/>
        <v>7.3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1375496</v>
      </c>
      <c r="AH12" s="49">
        <f>IF(ISBLANK(AG12),"-",AG12-AG11)</f>
        <v>943</v>
      </c>
      <c r="AI12" s="50">
        <f t="shared" ref="AI12:AI34" si="8">AH12/T12</f>
        <v>217.63212554811906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11480838</v>
      </c>
      <c r="AQ12" s="112">
        <f t="shared" si="2"/>
        <v>887</v>
      </c>
      <c r="AR12" s="115">
        <v>1.08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9</v>
      </c>
      <c r="E13" s="41">
        <f t="shared" si="0"/>
        <v>6.3380281690140849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137</v>
      </c>
      <c r="P13" s="108">
        <v>102</v>
      </c>
      <c r="Q13" s="108">
        <v>26505708</v>
      </c>
      <c r="R13" s="46">
        <f t="shared" si="5"/>
        <v>4330</v>
      </c>
      <c r="S13" s="47">
        <f t="shared" si="6"/>
        <v>103.92</v>
      </c>
      <c r="T13" s="47">
        <f t="shared" si="7"/>
        <v>4.33</v>
      </c>
      <c r="U13" s="109">
        <v>8.6999999999999993</v>
      </c>
      <c r="V13" s="109">
        <f t="shared" si="1"/>
        <v>8.6999999999999993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1376420</v>
      </c>
      <c r="AH13" s="49">
        <f>IF(ISBLANK(AG13),"-",AG13-AG12)</f>
        <v>924</v>
      </c>
      <c r="AI13" s="50">
        <f t="shared" si="8"/>
        <v>213.39491916859123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11481665</v>
      </c>
      <c r="AQ13" s="112">
        <f t="shared" si="2"/>
        <v>827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114</v>
      </c>
      <c r="P14" s="108">
        <v>120</v>
      </c>
      <c r="Q14" s="108">
        <v>26509920</v>
      </c>
      <c r="R14" s="46">
        <f t="shared" si="5"/>
        <v>4212</v>
      </c>
      <c r="S14" s="47">
        <f t="shared" si="6"/>
        <v>101.08799999999999</v>
      </c>
      <c r="T14" s="47">
        <f t="shared" si="7"/>
        <v>4.2119999999999997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1087</v>
      </c>
      <c r="AA14" s="112">
        <v>1185</v>
      </c>
      <c r="AB14" s="112">
        <v>1087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1377351</v>
      </c>
      <c r="AH14" s="49">
        <f t="shared" ref="AH14:AH34" si="9">IF(ISBLANK(AG14),"-",AG14-AG13)</f>
        <v>931</v>
      </c>
      <c r="AI14" s="50">
        <f t="shared" si="8"/>
        <v>221.03513770180439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11481991</v>
      </c>
      <c r="AQ14" s="112">
        <f t="shared" si="2"/>
        <v>326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118</v>
      </c>
      <c r="P15" s="108">
        <v>115</v>
      </c>
      <c r="Q15" s="108">
        <v>26514506</v>
      </c>
      <c r="R15" s="46">
        <f t="shared" si="5"/>
        <v>4586</v>
      </c>
      <c r="S15" s="47">
        <f t="shared" si="6"/>
        <v>110.06399999999999</v>
      </c>
      <c r="T15" s="47">
        <f t="shared" si="7"/>
        <v>4.5860000000000003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1085</v>
      </c>
      <c r="AA15" s="112">
        <v>1185</v>
      </c>
      <c r="AB15" s="112">
        <v>1085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1378334</v>
      </c>
      <c r="AH15" s="49">
        <f t="shared" si="9"/>
        <v>983</v>
      </c>
      <c r="AI15" s="50">
        <f t="shared" si="8"/>
        <v>214.34801569995636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11481991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138</v>
      </c>
      <c r="P16" s="108">
        <v>134</v>
      </c>
      <c r="Q16" s="108">
        <v>26520480</v>
      </c>
      <c r="R16" s="46">
        <f t="shared" si="5"/>
        <v>5974</v>
      </c>
      <c r="S16" s="47">
        <f t="shared" si="6"/>
        <v>143.376</v>
      </c>
      <c r="T16" s="47">
        <f t="shared" si="7"/>
        <v>5.9740000000000002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1379486</v>
      </c>
      <c r="AH16" s="49">
        <f t="shared" si="9"/>
        <v>1152</v>
      </c>
      <c r="AI16" s="50">
        <f t="shared" si="8"/>
        <v>192.83562102443923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11481991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131</v>
      </c>
      <c r="P17" s="108">
        <v>140</v>
      </c>
      <c r="Q17" s="108">
        <v>26526052</v>
      </c>
      <c r="R17" s="46">
        <f t="shared" si="5"/>
        <v>5572</v>
      </c>
      <c r="S17" s="47">
        <f t="shared" si="6"/>
        <v>133.72800000000001</v>
      </c>
      <c r="T17" s="47">
        <f t="shared" si="7"/>
        <v>5.5720000000000001</v>
      </c>
      <c r="U17" s="109">
        <v>9.1</v>
      </c>
      <c r="V17" s="109">
        <f t="shared" si="1"/>
        <v>9.1</v>
      </c>
      <c r="W17" s="110" t="s">
        <v>148</v>
      </c>
      <c r="X17" s="112">
        <v>1047</v>
      </c>
      <c r="Y17" s="112">
        <v>0</v>
      </c>
      <c r="Z17" s="112">
        <v>1188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1380616</v>
      </c>
      <c r="AH17" s="49">
        <f t="shared" si="9"/>
        <v>1130</v>
      </c>
      <c r="AI17" s="50">
        <f t="shared" si="8"/>
        <v>202.7997128499641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11481991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130</v>
      </c>
      <c r="P18" s="108">
        <v>143</v>
      </c>
      <c r="Q18" s="108">
        <v>26532046</v>
      </c>
      <c r="R18" s="46">
        <f t="shared" si="5"/>
        <v>5994</v>
      </c>
      <c r="S18" s="47">
        <f t="shared" si="6"/>
        <v>143.85599999999999</v>
      </c>
      <c r="T18" s="47">
        <f t="shared" si="7"/>
        <v>5.9939999999999998</v>
      </c>
      <c r="U18" s="109">
        <v>8.4</v>
      </c>
      <c r="V18" s="109">
        <f t="shared" si="1"/>
        <v>8.4</v>
      </c>
      <c r="W18" s="110" t="s">
        <v>148</v>
      </c>
      <c r="X18" s="112">
        <v>1046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1381812</v>
      </c>
      <c r="AH18" s="49">
        <f t="shared" si="9"/>
        <v>1196</v>
      </c>
      <c r="AI18" s="50">
        <f t="shared" si="8"/>
        <v>199.53286619953286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11481991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130</v>
      </c>
      <c r="P19" s="108">
        <v>132</v>
      </c>
      <c r="Q19" s="108">
        <v>26538534</v>
      </c>
      <c r="R19" s="46">
        <f t="shared" si="5"/>
        <v>6488</v>
      </c>
      <c r="S19" s="47">
        <f t="shared" si="6"/>
        <v>155.71199999999999</v>
      </c>
      <c r="T19" s="47">
        <f t="shared" si="7"/>
        <v>6.4880000000000004</v>
      </c>
      <c r="U19" s="109">
        <v>7.8</v>
      </c>
      <c r="V19" s="109">
        <f t="shared" si="1"/>
        <v>7.8</v>
      </c>
      <c r="W19" s="110" t="s">
        <v>148</v>
      </c>
      <c r="X19" s="112">
        <v>1048</v>
      </c>
      <c r="Y19" s="112">
        <v>0</v>
      </c>
      <c r="Z19" s="112">
        <v>1187</v>
      </c>
      <c r="AA19" s="112">
        <v>1185</v>
      </c>
      <c r="AB19" s="112">
        <v>1188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1383014</v>
      </c>
      <c r="AH19" s="49">
        <f t="shared" si="9"/>
        <v>1202</v>
      </c>
      <c r="AI19" s="50">
        <f t="shared" si="8"/>
        <v>185.26510480887791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11481991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131</v>
      </c>
      <c r="P20" s="108">
        <v>137</v>
      </c>
      <c r="Q20" s="108">
        <v>26545166</v>
      </c>
      <c r="R20" s="46">
        <f t="shared" si="5"/>
        <v>6632</v>
      </c>
      <c r="S20" s="47">
        <f t="shared" si="6"/>
        <v>159.16800000000001</v>
      </c>
      <c r="T20" s="47">
        <f t="shared" si="7"/>
        <v>6.6319999999999997</v>
      </c>
      <c r="U20" s="109">
        <v>7.2</v>
      </c>
      <c r="V20" s="109">
        <f t="shared" si="1"/>
        <v>7.2</v>
      </c>
      <c r="W20" s="110" t="s">
        <v>148</v>
      </c>
      <c r="X20" s="112">
        <v>1046</v>
      </c>
      <c r="Y20" s="112">
        <v>0</v>
      </c>
      <c r="Z20" s="112">
        <v>1186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1384312</v>
      </c>
      <c r="AH20" s="49">
        <f t="shared" si="9"/>
        <v>1298</v>
      </c>
      <c r="AI20" s="50">
        <f t="shared" si="8"/>
        <v>195.71773220747889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11481991</v>
      </c>
      <c r="AQ20" s="112">
        <f t="shared" si="2"/>
        <v>0</v>
      </c>
      <c r="AR20" s="53">
        <v>1.18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130</v>
      </c>
      <c r="P21" s="108">
        <v>141</v>
      </c>
      <c r="Q21" s="108">
        <v>26551076</v>
      </c>
      <c r="R21" s="46">
        <f t="shared" si="5"/>
        <v>5910</v>
      </c>
      <c r="S21" s="47">
        <f t="shared" si="6"/>
        <v>141.84</v>
      </c>
      <c r="T21" s="47">
        <f t="shared" si="7"/>
        <v>5.91</v>
      </c>
      <c r="U21" s="109">
        <v>6.7</v>
      </c>
      <c r="V21" s="109">
        <f t="shared" si="1"/>
        <v>6.7</v>
      </c>
      <c r="W21" s="110" t="s">
        <v>148</v>
      </c>
      <c r="X21" s="112">
        <v>1046</v>
      </c>
      <c r="Y21" s="112">
        <v>0</v>
      </c>
      <c r="Z21" s="112">
        <v>1187</v>
      </c>
      <c r="AA21" s="112">
        <v>1185</v>
      </c>
      <c r="AB21" s="112">
        <v>1188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1385440</v>
      </c>
      <c r="AH21" s="49">
        <f t="shared" si="9"/>
        <v>1128</v>
      </c>
      <c r="AI21" s="50">
        <f t="shared" si="8"/>
        <v>190.86294416243655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11481991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128</v>
      </c>
      <c r="P22" s="108">
        <v>132</v>
      </c>
      <c r="Q22" s="108">
        <v>26556764</v>
      </c>
      <c r="R22" s="46">
        <f t="shared" si="5"/>
        <v>5688</v>
      </c>
      <c r="S22" s="47">
        <f t="shared" si="6"/>
        <v>136.512</v>
      </c>
      <c r="T22" s="47">
        <f t="shared" si="7"/>
        <v>5.6879999999999997</v>
      </c>
      <c r="U22" s="109">
        <v>6.2</v>
      </c>
      <c r="V22" s="109">
        <f t="shared" si="1"/>
        <v>6.2</v>
      </c>
      <c r="W22" s="110" t="s">
        <v>148</v>
      </c>
      <c r="X22" s="112">
        <v>1046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1386608</v>
      </c>
      <c r="AH22" s="49">
        <f t="shared" si="9"/>
        <v>1168</v>
      </c>
      <c r="AI22" s="50">
        <f t="shared" si="8"/>
        <v>205.34458509142056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11481991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129</v>
      </c>
      <c r="Q23" s="108">
        <v>26562554</v>
      </c>
      <c r="R23" s="46">
        <f t="shared" si="5"/>
        <v>5790</v>
      </c>
      <c r="S23" s="47">
        <f t="shared" si="6"/>
        <v>138.96</v>
      </c>
      <c r="T23" s="47">
        <f t="shared" si="7"/>
        <v>5.79</v>
      </c>
      <c r="U23" s="109">
        <v>5.8</v>
      </c>
      <c r="V23" s="109">
        <f t="shared" si="1"/>
        <v>5.8</v>
      </c>
      <c r="W23" s="110" t="s">
        <v>148</v>
      </c>
      <c r="X23" s="112">
        <v>1045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1387766</v>
      </c>
      <c r="AH23" s="49">
        <f t="shared" si="9"/>
        <v>1158</v>
      </c>
      <c r="AI23" s="50">
        <f t="shared" si="8"/>
        <v>200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11481991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126</v>
      </c>
      <c r="Q24" s="108">
        <v>26568336</v>
      </c>
      <c r="R24" s="46">
        <f t="shared" si="5"/>
        <v>5782</v>
      </c>
      <c r="S24" s="47">
        <f t="shared" si="6"/>
        <v>138.768</v>
      </c>
      <c r="T24" s="47">
        <f t="shared" si="7"/>
        <v>5.782</v>
      </c>
      <c r="U24" s="109">
        <v>5.4</v>
      </c>
      <c r="V24" s="109">
        <f t="shared" si="1"/>
        <v>5.4</v>
      </c>
      <c r="W24" s="110" t="s">
        <v>148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1388954</v>
      </c>
      <c r="AH24" s="49">
        <f>IF(ISBLANK(AG24),"-",AG24-AG23)</f>
        <v>1188</v>
      </c>
      <c r="AI24" s="50">
        <f t="shared" si="8"/>
        <v>205.46523694223453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11481991</v>
      </c>
      <c r="AQ24" s="112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128</v>
      </c>
      <c r="P25" s="108">
        <v>132</v>
      </c>
      <c r="Q25" s="108">
        <v>26573768</v>
      </c>
      <c r="R25" s="46">
        <f t="shared" si="5"/>
        <v>5432</v>
      </c>
      <c r="S25" s="47">
        <f t="shared" si="6"/>
        <v>130.36799999999999</v>
      </c>
      <c r="T25" s="47">
        <f t="shared" si="7"/>
        <v>5.4320000000000004</v>
      </c>
      <c r="U25" s="109">
        <v>5.0999999999999996</v>
      </c>
      <c r="V25" s="109">
        <f t="shared" si="1"/>
        <v>5.0999999999999996</v>
      </c>
      <c r="W25" s="110" t="s">
        <v>148</v>
      </c>
      <c r="X25" s="112">
        <v>1035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1390092</v>
      </c>
      <c r="AH25" s="49">
        <f t="shared" si="9"/>
        <v>1138</v>
      </c>
      <c r="AI25" s="50">
        <f t="shared" si="8"/>
        <v>209.49926362297495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11481991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127</v>
      </c>
      <c r="Q26" s="108">
        <v>26579492</v>
      </c>
      <c r="R26" s="46">
        <f t="shared" si="5"/>
        <v>5724</v>
      </c>
      <c r="S26" s="47">
        <f t="shared" si="6"/>
        <v>137.376</v>
      </c>
      <c r="T26" s="47">
        <f t="shared" si="7"/>
        <v>5.7240000000000002</v>
      </c>
      <c r="U26" s="109">
        <v>4.8</v>
      </c>
      <c r="V26" s="109">
        <f t="shared" si="1"/>
        <v>4.8</v>
      </c>
      <c r="W26" s="110" t="s">
        <v>148</v>
      </c>
      <c r="X26" s="112">
        <v>1015</v>
      </c>
      <c r="Y26" s="112">
        <v>0</v>
      </c>
      <c r="Z26" s="112">
        <v>1187</v>
      </c>
      <c r="AA26" s="112">
        <v>1185</v>
      </c>
      <c r="AB26" s="112">
        <v>1186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1391290</v>
      </c>
      <c r="AH26" s="49">
        <f t="shared" si="9"/>
        <v>1198</v>
      </c>
      <c r="AI26" s="50">
        <f t="shared" si="8"/>
        <v>209.2941998602376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11481991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129</v>
      </c>
      <c r="P27" s="108">
        <v>112</v>
      </c>
      <c r="Q27" s="108">
        <v>26585212</v>
      </c>
      <c r="R27" s="46">
        <f t="shared" si="5"/>
        <v>5720</v>
      </c>
      <c r="S27" s="47">
        <f t="shared" si="6"/>
        <v>137.28</v>
      </c>
      <c r="T27" s="47">
        <f t="shared" si="7"/>
        <v>5.72</v>
      </c>
      <c r="U27" s="109">
        <v>4.5999999999999996</v>
      </c>
      <c r="V27" s="109">
        <f t="shared" si="1"/>
        <v>4.5999999999999996</v>
      </c>
      <c r="W27" s="110" t="s">
        <v>148</v>
      </c>
      <c r="X27" s="112">
        <v>1035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1392444</v>
      </c>
      <c r="AH27" s="49">
        <f t="shared" si="9"/>
        <v>1154</v>
      </c>
      <c r="AI27" s="50">
        <f t="shared" si="8"/>
        <v>201.74825174825176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11481991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128</v>
      </c>
      <c r="P28" s="108">
        <v>134</v>
      </c>
      <c r="Q28" s="108">
        <v>26590912</v>
      </c>
      <c r="R28" s="46">
        <f t="shared" si="5"/>
        <v>5700</v>
      </c>
      <c r="S28" s="47">
        <f t="shared" si="6"/>
        <v>136.80000000000001</v>
      </c>
      <c r="T28" s="47">
        <f t="shared" si="7"/>
        <v>5.7</v>
      </c>
      <c r="U28" s="109">
        <v>4.0999999999999996</v>
      </c>
      <c r="V28" s="109">
        <f t="shared" si="1"/>
        <v>4.0999999999999996</v>
      </c>
      <c r="W28" s="110" t="s">
        <v>148</v>
      </c>
      <c r="X28" s="112">
        <v>1036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1393615</v>
      </c>
      <c r="AH28" s="49">
        <f t="shared" si="9"/>
        <v>1171</v>
      </c>
      <c r="AI28" s="50">
        <f t="shared" si="8"/>
        <v>205.43859649122805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11481991</v>
      </c>
      <c r="AQ28" s="112">
        <f t="shared" si="2"/>
        <v>0</v>
      </c>
      <c r="AR28" s="53">
        <v>1.19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135</v>
      </c>
      <c r="Q29" s="108">
        <v>26596808</v>
      </c>
      <c r="R29" s="46">
        <f t="shared" si="5"/>
        <v>5896</v>
      </c>
      <c r="S29" s="47">
        <f t="shared" si="6"/>
        <v>141.50399999999999</v>
      </c>
      <c r="T29" s="47">
        <f t="shared" si="7"/>
        <v>5.8959999999999999</v>
      </c>
      <c r="U29" s="109">
        <v>3.7</v>
      </c>
      <c r="V29" s="109">
        <f t="shared" si="1"/>
        <v>3.7</v>
      </c>
      <c r="W29" s="110" t="s">
        <v>148</v>
      </c>
      <c r="X29" s="112">
        <v>1025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1394787</v>
      </c>
      <c r="AH29" s="49">
        <f t="shared" si="9"/>
        <v>1172</v>
      </c>
      <c r="AI29" s="50">
        <f t="shared" si="8"/>
        <v>198.77883310719133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11481991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128</v>
      </c>
      <c r="P30" s="108">
        <v>129</v>
      </c>
      <c r="Q30" s="108">
        <v>26602777</v>
      </c>
      <c r="R30" s="46">
        <f t="shared" si="5"/>
        <v>5969</v>
      </c>
      <c r="S30" s="47">
        <f t="shared" si="6"/>
        <v>143.256</v>
      </c>
      <c r="T30" s="47">
        <f t="shared" si="7"/>
        <v>5.9690000000000003</v>
      </c>
      <c r="U30" s="109">
        <v>3.4</v>
      </c>
      <c r="V30" s="109">
        <f t="shared" si="1"/>
        <v>3.4</v>
      </c>
      <c r="W30" s="110" t="s">
        <v>148</v>
      </c>
      <c r="X30" s="112">
        <v>1015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1395951</v>
      </c>
      <c r="AH30" s="49">
        <f t="shared" si="9"/>
        <v>1164</v>
      </c>
      <c r="AI30" s="50">
        <f t="shared" si="8"/>
        <v>195.00753895124811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11481991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128</v>
      </c>
      <c r="P31" s="108">
        <v>130</v>
      </c>
      <c r="Q31" s="108">
        <v>26608644</v>
      </c>
      <c r="R31" s="46">
        <f t="shared" si="5"/>
        <v>5867</v>
      </c>
      <c r="S31" s="47">
        <f t="shared" si="6"/>
        <v>140.80799999999999</v>
      </c>
      <c r="T31" s="47">
        <f t="shared" si="7"/>
        <v>5.867</v>
      </c>
      <c r="U31" s="109">
        <v>3.1</v>
      </c>
      <c r="V31" s="109">
        <f t="shared" si="1"/>
        <v>3.1</v>
      </c>
      <c r="W31" s="110" t="s">
        <v>148</v>
      </c>
      <c r="X31" s="112">
        <v>1035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1397120</v>
      </c>
      <c r="AH31" s="49">
        <f t="shared" si="9"/>
        <v>1169</v>
      </c>
      <c r="AI31" s="50">
        <f t="shared" si="8"/>
        <v>199.25004261121526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11481991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123</v>
      </c>
      <c r="P32" s="108">
        <v>122</v>
      </c>
      <c r="Q32" s="108">
        <v>26614404</v>
      </c>
      <c r="R32" s="46">
        <f t="shared" si="5"/>
        <v>5760</v>
      </c>
      <c r="S32" s="47">
        <f t="shared" si="6"/>
        <v>138.24</v>
      </c>
      <c r="T32" s="47">
        <f t="shared" si="7"/>
        <v>5.76</v>
      </c>
      <c r="U32" s="109">
        <v>2.9</v>
      </c>
      <c r="V32" s="109">
        <f t="shared" si="1"/>
        <v>2.9</v>
      </c>
      <c r="W32" s="110" t="s">
        <v>148</v>
      </c>
      <c r="X32" s="112">
        <v>1035</v>
      </c>
      <c r="Y32" s="112">
        <v>0</v>
      </c>
      <c r="Z32" s="112">
        <v>1157</v>
      </c>
      <c r="AA32" s="112">
        <v>1185</v>
      </c>
      <c r="AB32" s="112">
        <v>1157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1398264</v>
      </c>
      <c r="AH32" s="49">
        <f t="shared" si="9"/>
        <v>1144</v>
      </c>
      <c r="AI32" s="50">
        <f t="shared" si="8"/>
        <v>198.61111111111111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11481991</v>
      </c>
      <c r="AQ32" s="112">
        <f t="shared" si="2"/>
        <v>0</v>
      </c>
      <c r="AR32" s="53">
        <v>1.17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109</v>
      </c>
      <c r="Q33" s="108">
        <v>26619321</v>
      </c>
      <c r="R33" s="46">
        <f t="shared" si="5"/>
        <v>4917</v>
      </c>
      <c r="S33" s="47">
        <f t="shared" si="6"/>
        <v>118.008</v>
      </c>
      <c r="T33" s="47">
        <f t="shared" si="7"/>
        <v>4.9169999999999998</v>
      </c>
      <c r="U33" s="109">
        <v>3.1</v>
      </c>
      <c r="V33" s="109">
        <f t="shared" si="1"/>
        <v>3.1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1399299</v>
      </c>
      <c r="AH33" s="49">
        <f t="shared" si="9"/>
        <v>1035</v>
      </c>
      <c r="AI33" s="50">
        <f t="shared" si="8"/>
        <v>210.49420378279439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11482171</v>
      </c>
      <c r="AQ33" s="112">
        <f t="shared" si="2"/>
        <v>180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145</v>
      </c>
      <c r="P34" s="108">
        <v>108</v>
      </c>
      <c r="Q34" s="108">
        <v>26624154</v>
      </c>
      <c r="R34" s="46">
        <f t="shared" si="5"/>
        <v>4833</v>
      </c>
      <c r="S34" s="47">
        <f t="shared" si="6"/>
        <v>115.992</v>
      </c>
      <c r="T34" s="47">
        <f t="shared" si="7"/>
        <v>4.8330000000000002</v>
      </c>
      <c r="U34" s="109">
        <v>4.5999999999999996</v>
      </c>
      <c r="V34" s="109">
        <v>4.5999999999999996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1400277</v>
      </c>
      <c r="AH34" s="49">
        <f t="shared" si="9"/>
        <v>978</v>
      </c>
      <c r="AI34" s="50">
        <f t="shared" si="8"/>
        <v>202.35878336436994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11482767</v>
      </c>
      <c r="AQ34" s="112">
        <f t="shared" si="2"/>
        <v>596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131739</v>
      </c>
      <c r="S35" s="65">
        <f>AVERAGE(S11:S34)</f>
        <v>131.739</v>
      </c>
      <c r="T35" s="65">
        <f>SUM(T11:T34)</f>
        <v>131.73900000000003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26696</v>
      </c>
      <c r="AI35" s="68">
        <f>$AH$35/$T35</f>
        <v>202.64310492716655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3699</v>
      </c>
      <c r="AQ35" s="71">
        <f>SUM(AQ11:AQ34)</f>
        <v>3699</v>
      </c>
      <c r="AR35" s="72">
        <f>AVERAGE(AR11:AR34)</f>
        <v>1.1583333333333332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236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237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 V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15" priority="13" operator="containsText" text="N/A">
      <formula>NOT(ISERROR(SEARCH("N/A",X11)))</formula>
    </cfRule>
    <cfRule type="cellIs" dxfId="214" priority="27" operator="equal">
      <formula>0</formula>
    </cfRule>
  </conditionalFormatting>
  <conditionalFormatting sqref="X11:AE34">
    <cfRule type="cellIs" dxfId="213" priority="26" operator="greaterThanOrEqual">
      <formula>1185</formula>
    </cfRule>
  </conditionalFormatting>
  <conditionalFormatting sqref="X11:AE34">
    <cfRule type="cellIs" dxfId="212" priority="25" operator="between">
      <formula>0.1</formula>
      <formula>1184</formula>
    </cfRule>
  </conditionalFormatting>
  <conditionalFormatting sqref="X8 AJ11:AN35">
    <cfRule type="cellIs" dxfId="211" priority="24" operator="equal">
      <formula>0</formula>
    </cfRule>
  </conditionalFormatting>
  <conditionalFormatting sqref="X8 AJ11:AN35">
    <cfRule type="cellIs" dxfId="210" priority="23" operator="greaterThan">
      <formula>1179</formula>
    </cfRule>
  </conditionalFormatting>
  <conditionalFormatting sqref="X8 AJ11:AN35">
    <cfRule type="cellIs" dxfId="209" priority="22" operator="greaterThan">
      <formula>99</formula>
    </cfRule>
  </conditionalFormatting>
  <conditionalFormatting sqref="X8 AJ11:AN35">
    <cfRule type="cellIs" dxfId="208" priority="21" operator="greaterThan">
      <formula>0.99</formula>
    </cfRule>
  </conditionalFormatting>
  <conditionalFormatting sqref="AB8">
    <cfRule type="cellIs" dxfId="207" priority="20" operator="equal">
      <formula>0</formula>
    </cfRule>
  </conditionalFormatting>
  <conditionalFormatting sqref="AB8">
    <cfRule type="cellIs" dxfId="206" priority="19" operator="greaterThan">
      <formula>1179</formula>
    </cfRule>
  </conditionalFormatting>
  <conditionalFormatting sqref="AB8">
    <cfRule type="cellIs" dxfId="205" priority="18" operator="greaterThan">
      <formula>99</formula>
    </cfRule>
  </conditionalFormatting>
  <conditionalFormatting sqref="AB8">
    <cfRule type="cellIs" dxfId="204" priority="17" operator="greaterThan">
      <formula>0.99</formula>
    </cfRule>
  </conditionalFormatting>
  <conditionalFormatting sqref="AI11:AI34">
    <cfRule type="cellIs" dxfId="203" priority="16" operator="greaterThan">
      <formula>$AI$8</formula>
    </cfRule>
  </conditionalFormatting>
  <conditionalFormatting sqref="AH11:AH34">
    <cfRule type="cellIs" dxfId="202" priority="14" operator="greaterThan">
      <formula>$AH$8</formula>
    </cfRule>
    <cfRule type="cellIs" dxfId="201" priority="15" operator="greaterThan">
      <formula>$AH$8</formula>
    </cfRule>
  </conditionalFormatting>
  <conditionalFormatting sqref="AN11:AN35 AO11:AO34">
    <cfRule type="cellIs" dxfId="200" priority="12" operator="equal">
      <formula>0</formula>
    </cfRule>
  </conditionalFormatting>
  <conditionalFormatting sqref="AN11:AN35 AO11:AO34">
    <cfRule type="cellIs" dxfId="199" priority="11" operator="greaterThan">
      <formula>1179</formula>
    </cfRule>
  </conditionalFormatting>
  <conditionalFormatting sqref="AN11:AN35 AO11:AO34">
    <cfRule type="cellIs" dxfId="198" priority="10" operator="greaterThan">
      <formula>99</formula>
    </cfRule>
  </conditionalFormatting>
  <conditionalFormatting sqref="AN11:AN35 AO11:AO34">
    <cfRule type="cellIs" dxfId="197" priority="9" operator="greaterThan">
      <formula>0.99</formula>
    </cfRule>
  </conditionalFormatting>
  <conditionalFormatting sqref="AQ11:AQ34">
    <cfRule type="cellIs" dxfId="196" priority="8" operator="equal">
      <formula>0</formula>
    </cfRule>
  </conditionalFormatting>
  <conditionalFormatting sqref="AQ11:AQ34">
    <cfRule type="cellIs" dxfId="195" priority="7" operator="greaterThan">
      <formula>1179</formula>
    </cfRule>
  </conditionalFormatting>
  <conditionalFormatting sqref="AQ11:AQ34">
    <cfRule type="cellIs" dxfId="194" priority="6" operator="greaterThan">
      <formula>99</formula>
    </cfRule>
  </conditionalFormatting>
  <conditionalFormatting sqref="AQ11:AQ34">
    <cfRule type="cellIs" dxfId="193" priority="5" operator="greaterThan">
      <formula>0.99</formula>
    </cfRule>
  </conditionalFormatting>
  <conditionalFormatting sqref="AP11:AP34">
    <cfRule type="cellIs" dxfId="192" priority="4" operator="equal">
      <formula>0</formula>
    </cfRule>
  </conditionalFormatting>
  <conditionalFormatting sqref="AP11:AP34">
    <cfRule type="cellIs" dxfId="191" priority="3" operator="greaterThan">
      <formula>1179</formula>
    </cfRule>
  </conditionalFormatting>
  <conditionalFormatting sqref="AP11:AP34">
    <cfRule type="cellIs" dxfId="190" priority="2" operator="greaterThan">
      <formula>99</formula>
    </cfRule>
  </conditionalFormatting>
  <conditionalFormatting sqref="AP11:AP34">
    <cfRule type="cellIs" dxfId="18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zoomScaleNormal="100" workbookViewId="0">
      <selection activeCell="B50" sqref="B50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239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170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42698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26424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23'!Q34</f>
        <v>26624154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23'!AG34</f>
        <v>1400277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23'!AP34</f>
        <v>11482767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132</v>
      </c>
      <c r="P11" s="108">
        <v>101</v>
      </c>
      <c r="Q11" s="108">
        <v>26628645</v>
      </c>
      <c r="R11" s="46">
        <f>IF(ISBLANK(Q11),"-",Q11-Q10)</f>
        <v>4491</v>
      </c>
      <c r="S11" s="47">
        <f>R11*24/1000</f>
        <v>107.78400000000001</v>
      </c>
      <c r="T11" s="47">
        <f>R11/1000</f>
        <v>4.4909999999999997</v>
      </c>
      <c r="U11" s="109">
        <v>5.3</v>
      </c>
      <c r="V11" s="109">
        <f t="shared" ref="V11:V33" si="1">U11</f>
        <v>5.3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1401237</v>
      </c>
      <c r="AH11" s="49">
        <f>IF(ISBLANK(AG11),"-",AG11-AG10)</f>
        <v>960</v>
      </c>
      <c r="AI11" s="50">
        <f>AH11/T11</f>
        <v>213.76085504342018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11483444</v>
      </c>
      <c r="AQ11" s="112">
        <f t="shared" ref="AQ11:AQ33" si="2">AP11-AP10</f>
        <v>677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125</v>
      </c>
      <c r="P12" s="108">
        <v>106</v>
      </c>
      <c r="Q12" s="108">
        <v>26632962</v>
      </c>
      <c r="R12" s="46">
        <f t="shared" ref="R12:R34" si="5">IF(ISBLANK(Q12),"-",Q12-Q11)</f>
        <v>4317</v>
      </c>
      <c r="S12" s="47">
        <f t="shared" ref="S12:S34" si="6">R12*24/1000</f>
        <v>103.608</v>
      </c>
      <c r="T12" s="47">
        <f t="shared" ref="T12:T34" si="7">R12/1000</f>
        <v>4.3170000000000002</v>
      </c>
      <c r="U12" s="109">
        <v>6.7</v>
      </c>
      <c r="V12" s="109">
        <f t="shared" si="1"/>
        <v>6.7</v>
      </c>
      <c r="W12" s="110" t="s">
        <v>129</v>
      </c>
      <c r="X12" s="112">
        <v>0</v>
      </c>
      <c r="Y12" s="112">
        <v>0</v>
      </c>
      <c r="Z12" s="112">
        <v>1127</v>
      </c>
      <c r="AA12" s="112">
        <v>1185</v>
      </c>
      <c r="AB12" s="112">
        <v>1127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1402197</v>
      </c>
      <c r="AH12" s="49">
        <f>IF(ISBLANK(AG12),"-",AG12-AG11)</f>
        <v>960</v>
      </c>
      <c r="AI12" s="50">
        <f t="shared" ref="AI12:AI34" si="8">AH12/T12</f>
        <v>222.37665045170257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11484169</v>
      </c>
      <c r="AQ12" s="112">
        <f t="shared" si="2"/>
        <v>725</v>
      </c>
      <c r="AR12" s="115">
        <v>1.01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133</v>
      </c>
      <c r="P13" s="108">
        <v>102</v>
      </c>
      <c r="Q13" s="108">
        <v>26637108</v>
      </c>
      <c r="R13" s="46">
        <f t="shared" si="5"/>
        <v>4146</v>
      </c>
      <c r="S13" s="47">
        <f t="shared" si="6"/>
        <v>99.504000000000005</v>
      </c>
      <c r="T13" s="47">
        <f t="shared" si="7"/>
        <v>4.1459999999999999</v>
      </c>
      <c r="U13" s="109">
        <v>7.9</v>
      </c>
      <c r="V13" s="109">
        <f t="shared" si="1"/>
        <v>7.9</v>
      </c>
      <c r="W13" s="110" t="s">
        <v>129</v>
      </c>
      <c r="X13" s="112">
        <v>0</v>
      </c>
      <c r="Y13" s="112">
        <v>0</v>
      </c>
      <c r="Z13" s="112">
        <v>1096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1403119</v>
      </c>
      <c r="AH13" s="49">
        <f>IF(ISBLANK(AG13),"-",AG13-AG12)</f>
        <v>922</v>
      </c>
      <c r="AI13" s="50">
        <f t="shared" si="8"/>
        <v>222.38301977809937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11484885</v>
      </c>
      <c r="AQ13" s="112">
        <f t="shared" si="2"/>
        <v>716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4</v>
      </c>
      <c r="E14" s="41">
        <f t="shared" si="0"/>
        <v>2.8169014084507045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117</v>
      </c>
      <c r="P14" s="108">
        <v>111</v>
      </c>
      <c r="Q14" s="108">
        <v>26641117</v>
      </c>
      <c r="R14" s="46">
        <f t="shared" si="5"/>
        <v>4009</v>
      </c>
      <c r="S14" s="47">
        <f t="shared" si="6"/>
        <v>96.215999999999994</v>
      </c>
      <c r="T14" s="47">
        <f t="shared" si="7"/>
        <v>4.0090000000000003</v>
      </c>
      <c r="U14" s="109">
        <v>9</v>
      </c>
      <c r="V14" s="109">
        <f t="shared" si="1"/>
        <v>9</v>
      </c>
      <c r="W14" s="110" t="s">
        <v>129</v>
      </c>
      <c r="X14" s="112">
        <v>0</v>
      </c>
      <c r="Y14" s="112">
        <v>0</v>
      </c>
      <c r="Z14" s="112">
        <v>1097</v>
      </c>
      <c r="AA14" s="112">
        <v>1185</v>
      </c>
      <c r="AB14" s="112">
        <v>1097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1404042</v>
      </c>
      <c r="AH14" s="49">
        <f t="shared" ref="AH14:AH34" si="9">IF(ISBLANK(AG14),"-",AG14-AG13)</f>
        <v>923</v>
      </c>
      <c r="AI14" s="50">
        <f t="shared" si="8"/>
        <v>230.23197804938886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11485557</v>
      </c>
      <c r="AQ14" s="112">
        <f t="shared" si="2"/>
        <v>672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116</v>
      </c>
      <c r="Q15" s="108">
        <v>26645760</v>
      </c>
      <c r="R15" s="46">
        <f t="shared" si="5"/>
        <v>4643</v>
      </c>
      <c r="S15" s="47">
        <f t="shared" si="6"/>
        <v>111.432</v>
      </c>
      <c r="T15" s="47">
        <f t="shared" si="7"/>
        <v>4.6429999999999998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1146</v>
      </c>
      <c r="AA15" s="112">
        <v>1185</v>
      </c>
      <c r="AB15" s="112">
        <v>1146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1405042</v>
      </c>
      <c r="AH15" s="49">
        <f t="shared" si="9"/>
        <v>1000</v>
      </c>
      <c r="AI15" s="50">
        <f t="shared" si="8"/>
        <v>215.37798836958865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11485677</v>
      </c>
      <c r="AQ15" s="112">
        <f t="shared" si="2"/>
        <v>120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4</v>
      </c>
      <c r="E16" s="41">
        <f t="shared" si="0"/>
        <v>2.8169014084507045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134</v>
      </c>
      <c r="P16" s="108">
        <v>127</v>
      </c>
      <c r="Q16" s="108">
        <v>26650823</v>
      </c>
      <c r="R16" s="46">
        <f t="shared" si="5"/>
        <v>5063</v>
      </c>
      <c r="S16" s="47">
        <f t="shared" si="6"/>
        <v>121.512</v>
      </c>
      <c r="T16" s="47">
        <f t="shared" si="7"/>
        <v>5.0629999999999997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1188</v>
      </c>
      <c r="AA16" s="112">
        <v>1185</v>
      </c>
      <c r="AB16" s="112">
        <v>1186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1405985</v>
      </c>
      <c r="AH16" s="49">
        <f t="shared" si="9"/>
        <v>943</v>
      </c>
      <c r="AI16" s="50">
        <f t="shared" si="8"/>
        <v>186.25320955954967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11485677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134</v>
      </c>
      <c r="P17" s="108">
        <v>139</v>
      </c>
      <c r="Q17" s="108">
        <v>26656926</v>
      </c>
      <c r="R17" s="46">
        <f t="shared" si="5"/>
        <v>6103</v>
      </c>
      <c r="S17" s="47">
        <f t="shared" si="6"/>
        <v>146.47200000000001</v>
      </c>
      <c r="T17" s="47">
        <f t="shared" si="7"/>
        <v>6.1029999999999998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0</v>
      </c>
      <c r="Y17" s="112">
        <v>1007</v>
      </c>
      <c r="Z17" s="112">
        <v>1188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1407164</v>
      </c>
      <c r="AH17" s="49">
        <f t="shared" si="9"/>
        <v>1179</v>
      </c>
      <c r="AI17" s="50">
        <f t="shared" si="8"/>
        <v>193.1836801572997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11485677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135</v>
      </c>
      <c r="Q18" s="108">
        <v>26663285</v>
      </c>
      <c r="R18" s="46">
        <f t="shared" si="5"/>
        <v>6359</v>
      </c>
      <c r="S18" s="47">
        <f t="shared" si="6"/>
        <v>152.61600000000001</v>
      </c>
      <c r="T18" s="47">
        <f t="shared" si="7"/>
        <v>6.359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0</v>
      </c>
      <c r="Y18" s="112">
        <v>1007</v>
      </c>
      <c r="Z18" s="112">
        <v>1188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1408353</v>
      </c>
      <c r="AH18" s="49">
        <f t="shared" si="9"/>
        <v>1189</v>
      </c>
      <c r="AI18" s="50">
        <f t="shared" si="8"/>
        <v>186.97908476175499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11485677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4</v>
      </c>
      <c r="E19" s="41">
        <f t="shared" si="0"/>
        <v>2.8169014084507045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134</v>
      </c>
      <c r="P19" s="108">
        <v>128</v>
      </c>
      <c r="Q19" s="108">
        <v>26669222</v>
      </c>
      <c r="R19" s="46">
        <f t="shared" si="5"/>
        <v>5937</v>
      </c>
      <c r="S19" s="47">
        <f t="shared" si="6"/>
        <v>142.488</v>
      </c>
      <c r="T19" s="47">
        <f t="shared" si="7"/>
        <v>5.9370000000000003</v>
      </c>
      <c r="U19" s="109">
        <v>8.3000000000000007</v>
      </c>
      <c r="V19" s="109">
        <f t="shared" si="1"/>
        <v>8.3000000000000007</v>
      </c>
      <c r="W19" s="110" t="s">
        <v>148</v>
      </c>
      <c r="X19" s="112">
        <v>0</v>
      </c>
      <c r="Y19" s="112">
        <v>1007</v>
      </c>
      <c r="Z19" s="112">
        <v>1188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1409534</v>
      </c>
      <c r="AH19" s="49">
        <f t="shared" si="9"/>
        <v>1181</v>
      </c>
      <c r="AI19" s="50">
        <f t="shared" si="8"/>
        <v>198.92201448543034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11485677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142</v>
      </c>
      <c r="Q20" s="108">
        <v>26675434</v>
      </c>
      <c r="R20" s="46">
        <f t="shared" si="5"/>
        <v>6212</v>
      </c>
      <c r="S20" s="47">
        <f t="shared" si="6"/>
        <v>149.08799999999999</v>
      </c>
      <c r="T20" s="47">
        <f t="shared" si="7"/>
        <v>6.2119999999999997</v>
      </c>
      <c r="U20" s="109">
        <v>7.9</v>
      </c>
      <c r="V20" s="109">
        <f t="shared" si="1"/>
        <v>7.9</v>
      </c>
      <c r="W20" s="110" t="s">
        <v>148</v>
      </c>
      <c r="X20" s="112">
        <v>0</v>
      </c>
      <c r="Y20" s="112">
        <v>1007</v>
      </c>
      <c r="Z20" s="112">
        <v>1188</v>
      </c>
      <c r="AA20" s="112">
        <v>1185</v>
      </c>
      <c r="AB20" s="112">
        <v>1186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1410717</v>
      </c>
      <c r="AH20" s="49">
        <f t="shared" si="9"/>
        <v>1183</v>
      </c>
      <c r="AI20" s="50">
        <f t="shared" si="8"/>
        <v>190.43786220218931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11485677</v>
      </c>
      <c r="AQ20" s="112">
        <f t="shared" si="2"/>
        <v>0</v>
      </c>
      <c r="AR20" s="53">
        <v>1.31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149</v>
      </c>
      <c r="Q21" s="108">
        <v>26681628</v>
      </c>
      <c r="R21" s="46">
        <f t="shared" si="5"/>
        <v>6194</v>
      </c>
      <c r="S21" s="47">
        <f t="shared" si="6"/>
        <v>148.65600000000001</v>
      </c>
      <c r="T21" s="47">
        <f t="shared" si="7"/>
        <v>6.194</v>
      </c>
      <c r="U21" s="109">
        <v>7.5</v>
      </c>
      <c r="V21" s="109">
        <f t="shared" si="1"/>
        <v>7.5</v>
      </c>
      <c r="W21" s="110" t="s">
        <v>148</v>
      </c>
      <c r="X21" s="112">
        <v>0</v>
      </c>
      <c r="Y21" s="112">
        <v>1016</v>
      </c>
      <c r="Z21" s="112">
        <v>1188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1411893</v>
      </c>
      <c r="AH21" s="49">
        <f t="shared" si="9"/>
        <v>1176</v>
      </c>
      <c r="AI21" s="50">
        <f t="shared" si="8"/>
        <v>189.86115595737812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11485677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133</v>
      </c>
      <c r="Q22" s="108">
        <v>26687473</v>
      </c>
      <c r="R22" s="46">
        <f t="shared" si="5"/>
        <v>5845</v>
      </c>
      <c r="S22" s="47">
        <f t="shared" si="6"/>
        <v>140.28</v>
      </c>
      <c r="T22" s="47">
        <f t="shared" si="7"/>
        <v>5.8449999999999998</v>
      </c>
      <c r="U22" s="109">
        <v>7.1</v>
      </c>
      <c r="V22" s="109">
        <f t="shared" si="1"/>
        <v>7.1</v>
      </c>
      <c r="W22" s="110" t="s">
        <v>148</v>
      </c>
      <c r="X22" s="112">
        <v>0</v>
      </c>
      <c r="Y22" s="112">
        <v>1016</v>
      </c>
      <c r="Z22" s="112">
        <v>1188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1413065</v>
      </c>
      <c r="AH22" s="49">
        <f t="shared" si="9"/>
        <v>1172</v>
      </c>
      <c r="AI22" s="50">
        <f t="shared" si="8"/>
        <v>200.51325919589394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11485677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239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133</v>
      </c>
      <c r="Q23" s="108">
        <v>26693200</v>
      </c>
      <c r="R23" s="46">
        <f t="shared" si="5"/>
        <v>5727</v>
      </c>
      <c r="S23" s="47">
        <f t="shared" si="6"/>
        <v>137.44800000000001</v>
      </c>
      <c r="T23" s="47">
        <f t="shared" si="7"/>
        <v>5.7270000000000003</v>
      </c>
      <c r="U23" s="109">
        <v>6.7</v>
      </c>
      <c r="V23" s="109">
        <f t="shared" si="1"/>
        <v>6.7</v>
      </c>
      <c r="W23" s="110" t="s">
        <v>148</v>
      </c>
      <c r="X23" s="112">
        <v>0</v>
      </c>
      <c r="Y23" s="112">
        <v>1006</v>
      </c>
      <c r="Z23" s="112">
        <v>1188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1414228</v>
      </c>
      <c r="AH23" s="49">
        <f t="shared" si="9"/>
        <v>1163</v>
      </c>
      <c r="AI23" s="50">
        <f t="shared" si="8"/>
        <v>203.07316221407368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11485677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130</v>
      </c>
      <c r="Q24" s="108">
        <v>26698779</v>
      </c>
      <c r="R24" s="46">
        <f t="shared" si="5"/>
        <v>5579</v>
      </c>
      <c r="S24" s="47">
        <f t="shared" si="6"/>
        <v>133.89599999999999</v>
      </c>
      <c r="T24" s="47">
        <f t="shared" si="7"/>
        <v>5.5789999999999997</v>
      </c>
      <c r="U24" s="109">
        <v>6.4</v>
      </c>
      <c r="V24" s="109">
        <f t="shared" si="1"/>
        <v>6.4</v>
      </c>
      <c r="W24" s="110" t="s">
        <v>148</v>
      </c>
      <c r="X24" s="112">
        <v>0</v>
      </c>
      <c r="Y24" s="112">
        <v>1006</v>
      </c>
      <c r="Z24" s="112">
        <v>1188</v>
      </c>
      <c r="AA24" s="112">
        <v>1185</v>
      </c>
      <c r="AB24" s="112">
        <v>1186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1415388</v>
      </c>
      <c r="AH24" s="49">
        <f>IF(ISBLANK(AG24),"-",AG24-AG23)</f>
        <v>1160</v>
      </c>
      <c r="AI24" s="50">
        <f t="shared" si="8"/>
        <v>207.92256676823806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11485677</v>
      </c>
      <c r="AQ24" s="112">
        <f t="shared" si="2"/>
        <v>0</v>
      </c>
      <c r="AR24" s="53">
        <v>1.34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7</v>
      </c>
      <c r="E25" s="41">
        <f t="shared" si="0"/>
        <v>4.9295774647887329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124</v>
      </c>
      <c r="P25" s="108">
        <v>122</v>
      </c>
      <c r="Q25" s="108">
        <v>26703962</v>
      </c>
      <c r="R25" s="46">
        <f t="shared" si="5"/>
        <v>5183</v>
      </c>
      <c r="S25" s="47">
        <f t="shared" si="6"/>
        <v>124.392</v>
      </c>
      <c r="T25" s="47">
        <f t="shared" si="7"/>
        <v>5.1829999999999998</v>
      </c>
      <c r="U25" s="109">
        <v>6.3</v>
      </c>
      <c r="V25" s="109">
        <f t="shared" si="1"/>
        <v>6.3</v>
      </c>
      <c r="W25" s="110" t="s">
        <v>148</v>
      </c>
      <c r="X25" s="112">
        <v>0</v>
      </c>
      <c r="Y25" s="112">
        <v>1006</v>
      </c>
      <c r="Z25" s="112">
        <v>1166</v>
      </c>
      <c r="AA25" s="112">
        <v>1185</v>
      </c>
      <c r="AB25" s="112">
        <v>1157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1416478</v>
      </c>
      <c r="AH25" s="49">
        <f t="shared" si="9"/>
        <v>1090</v>
      </c>
      <c r="AI25" s="50">
        <f t="shared" si="8"/>
        <v>210.30291337063477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11485677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126</v>
      </c>
      <c r="P26" s="108">
        <v>129</v>
      </c>
      <c r="Q26" s="108">
        <v>26709250</v>
      </c>
      <c r="R26" s="46">
        <f t="shared" si="5"/>
        <v>5288</v>
      </c>
      <c r="S26" s="47">
        <f t="shared" si="6"/>
        <v>126.91200000000001</v>
      </c>
      <c r="T26" s="47">
        <f t="shared" si="7"/>
        <v>5.2880000000000003</v>
      </c>
      <c r="U26" s="109">
        <v>6.1</v>
      </c>
      <c r="V26" s="109">
        <f t="shared" si="1"/>
        <v>6.1</v>
      </c>
      <c r="W26" s="110" t="s">
        <v>148</v>
      </c>
      <c r="X26" s="112">
        <v>0</v>
      </c>
      <c r="Y26" s="112">
        <v>1006</v>
      </c>
      <c r="Z26" s="112">
        <v>1188</v>
      </c>
      <c r="AA26" s="112">
        <v>1185</v>
      </c>
      <c r="AB26" s="112">
        <v>1146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1417576</v>
      </c>
      <c r="AH26" s="49">
        <f t="shared" si="9"/>
        <v>1098</v>
      </c>
      <c r="AI26" s="50">
        <f t="shared" si="8"/>
        <v>207.63993948562782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11485677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129</v>
      </c>
      <c r="P27" s="108">
        <v>139</v>
      </c>
      <c r="Q27" s="108">
        <v>26714914</v>
      </c>
      <c r="R27" s="46">
        <f t="shared" si="5"/>
        <v>5664</v>
      </c>
      <c r="S27" s="47">
        <f t="shared" si="6"/>
        <v>135.93600000000001</v>
      </c>
      <c r="T27" s="47">
        <f t="shared" si="7"/>
        <v>5.6639999999999997</v>
      </c>
      <c r="U27" s="109">
        <v>5.9</v>
      </c>
      <c r="V27" s="109">
        <f t="shared" si="1"/>
        <v>5.9</v>
      </c>
      <c r="W27" s="110" t="s">
        <v>148</v>
      </c>
      <c r="X27" s="112">
        <v>0</v>
      </c>
      <c r="Y27" s="112">
        <v>1006</v>
      </c>
      <c r="Z27" s="112">
        <v>1188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1418722</v>
      </c>
      <c r="AH27" s="49">
        <f t="shared" si="9"/>
        <v>1146</v>
      </c>
      <c r="AI27" s="50">
        <f t="shared" si="8"/>
        <v>202.33050847457628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11485677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129</v>
      </c>
      <c r="P28" s="108">
        <v>123</v>
      </c>
      <c r="Q28" s="108">
        <v>26720817</v>
      </c>
      <c r="R28" s="46">
        <f t="shared" si="5"/>
        <v>5903</v>
      </c>
      <c r="S28" s="47">
        <f t="shared" si="6"/>
        <v>141.672</v>
      </c>
      <c r="T28" s="47">
        <f t="shared" si="7"/>
        <v>5.9029999999999996</v>
      </c>
      <c r="U28" s="109">
        <v>5.6</v>
      </c>
      <c r="V28" s="109">
        <f t="shared" si="1"/>
        <v>5.6</v>
      </c>
      <c r="W28" s="110" t="s">
        <v>148</v>
      </c>
      <c r="X28" s="112">
        <v>0</v>
      </c>
      <c r="Y28" s="112">
        <v>1004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1419975</v>
      </c>
      <c r="AH28" s="49">
        <f t="shared" si="9"/>
        <v>1253</v>
      </c>
      <c r="AI28" s="50">
        <f t="shared" si="8"/>
        <v>212.26495002541083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11485677</v>
      </c>
      <c r="AQ28" s="112">
        <f t="shared" si="2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127</v>
      </c>
      <c r="P29" s="108">
        <v>124</v>
      </c>
      <c r="Q29" s="108">
        <v>26726684</v>
      </c>
      <c r="R29" s="46">
        <f t="shared" si="5"/>
        <v>5867</v>
      </c>
      <c r="S29" s="47">
        <f t="shared" si="6"/>
        <v>140.80799999999999</v>
      </c>
      <c r="T29" s="47">
        <f t="shared" si="7"/>
        <v>5.867</v>
      </c>
      <c r="U29" s="109">
        <v>5.4</v>
      </c>
      <c r="V29" s="109">
        <f t="shared" si="1"/>
        <v>5.4</v>
      </c>
      <c r="W29" s="110" t="s">
        <v>148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1421162</v>
      </c>
      <c r="AH29" s="49">
        <f t="shared" si="9"/>
        <v>1187</v>
      </c>
      <c r="AI29" s="50">
        <f t="shared" si="8"/>
        <v>202.31805011078916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11485677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127</v>
      </c>
      <c r="P30" s="108">
        <v>125</v>
      </c>
      <c r="Q30" s="108">
        <v>26732570</v>
      </c>
      <c r="R30" s="46">
        <f t="shared" si="5"/>
        <v>5886</v>
      </c>
      <c r="S30" s="47">
        <f t="shared" si="6"/>
        <v>141.26400000000001</v>
      </c>
      <c r="T30" s="47">
        <f t="shared" si="7"/>
        <v>5.8860000000000001</v>
      </c>
      <c r="U30" s="109">
        <v>5.2</v>
      </c>
      <c r="V30" s="109">
        <f t="shared" si="1"/>
        <v>5.2</v>
      </c>
      <c r="W30" s="110" t="s">
        <v>148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1422312</v>
      </c>
      <c r="AH30" s="49">
        <f t="shared" si="9"/>
        <v>1150</v>
      </c>
      <c r="AI30" s="50">
        <f t="shared" si="8"/>
        <v>195.37886510363575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11485677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124</v>
      </c>
      <c r="Q31" s="108">
        <v>26738003</v>
      </c>
      <c r="R31" s="46">
        <f t="shared" si="5"/>
        <v>5433</v>
      </c>
      <c r="S31" s="47">
        <f t="shared" si="6"/>
        <v>130.392</v>
      </c>
      <c r="T31" s="47">
        <f t="shared" si="7"/>
        <v>5.4329999999999998</v>
      </c>
      <c r="U31" s="109">
        <v>5.0999999999999996</v>
      </c>
      <c r="V31" s="109">
        <f t="shared" si="1"/>
        <v>5.0999999999999996</v>
      </c>
      <c r="W31" s="110" t="s">
        <v>148</v>
      </c>
      <c r="X31" s="112">
        <v>0</v>
      </c>
      <c r="Y31" s="112">
        <v>1004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1423466</v>
      </c>
      <c r="AH31" s="49">
        <f t="shared" si="9"/>
        <v>1154</v>
      </c>
      <c r="AI31" s="50">
        <f t="shared" si="8"/>
        <v>212.4056690594515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11485677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124</v>
      </c>
      <c r="Q32" s="108">
        <v>26743350</v>
      </c>
      <c r="R32" s="46">
        <f t="shared" si="5"/>
        <v>5347</v>
      </c>
      <c r="S32" s="47">
        <f t="shared" si="6"/>
        <v>128.328</v>
      </c>
      <c r="T32" s="47">
        <f t="shared" si="7"/>
        <v>5.3470000000000004</v>
      </c>
      <c r="U32" s="109">
        <v>5</v>
      </c>
      <c r="V32" s="109">
        <f t="shared" si="1"/>
        <v>5</v>
      </c>
      <c r="W32" s="110" t="s">
        <v>148</v>
      </c>
      <c r="X32" s="112">
        <v>0</v>
      </c>
      <c r="Y32" s="112">
        <v>1004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1424609</v>
      </c>
      <c r="AH32" s="49">
        <f t="shared" si="9"/>
        <v>1143</v>
      </c>
      <c r="AI32" s="50">
        <f t="shared" si="8"/>
        <v>213.76472788479521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11485677</v>
      </c>
      <c r="AQ32" s="112">
        <f t="shared" si="2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117</v>
      </c>
      <c r="Q33" s="108">
        <v>26748413</v>
      </c>
      <c r="R33" s="46">
        <f t="shared" si="5"/>
        <v>5063</v>
      </c>
      <c r="S33" s="47">
        <f t="shared" si="6"/>
        <v>121.512</v>
      </c>
      <c r="T33" s="47">
        <f t="shared" si="7"/>
        <v>5.0629999999999997</v>
      </c>
      <c r="U33" s="109">
        <v>5.2</v>
      </c>
      <c r="V33" s="109">
        <f t="shared" si="1"/>
        <v>5.2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1425680</v>
      </c>
      <c r="AH33" s="49">
        <f t="shared" si="9"/>
        <v>1071</v>
      </c>
      <c r="AI33" s="50">
        <f t="shared" si="8"/>
        <v>211.53466324313649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11485782</v>
      </c>
      <c r="AQ33" s="112">
        <f t="shared" si="2"/>
        <v>105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125</v>
      </c>
      <c r="P34" s="108">
        <v>107</v>
      </c>
      <c r="Q34" s="108">
        <v>26753430</v>
      </c>
      <c r="R34" s="46">
        <f t="shared" si="5"/>
        <v>5017</v>
      </c>
      <c r="S34" s="47">
        <f t="shared" si="6"/>
        <v>120.408</v>
      </c>
      <c r="T34" s="47">
        <f t="shared" si="7"/>
        <v>5.0170000000000003</v>
      </c>
      <c r="U34" s="109">
        <v>5.3</v>
      </c>
      <c r="V34" s="109">
        <v>5.3</v>
      </c>
      <c r="W34" s="110" t="s">
        <v>129</v>
      </c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1426701</v>
      </c>
      <c r="AH34" s="49">
        <f t="shared" si="9"/>
        <v>1021</v>
      </c>
      <c r="AI34" s="50">
        <f t="shared" si="8"/>
        <v>203.5080725533187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11486042</v>
      </c>
      <c r="AQ34" s="112">
        <f>AP34-AP33</f>
        <v>260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129276</v>
      </c>
      <c r="S35" s="65">
        <f>AVERAGE(S11:S34)</f>
        <v>129.27600000000001</v>
      </c>
      <c r="T35" s="65">
        <f>SUM(T11:T34)</f>
        <v>129.27599999999998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26424</v>
      </c>
      <c r="AI35" s="68">
        <f>$AH$35/$T35</f>
        <v>204.39988861041496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3275</v>
      </c>
      <c r="AQ35" s="71">
        <f>SUM(AQ11:AQ34)</f>
        <v>3275</v>
      </c>
      <c r="AR35" s="72">
        <f>AVERAGE(AR11:AR34)</f>
        <v>1.2049999999999998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238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240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88" priority="13" operator="containsText" text="N/A">
      <formula>NOT(ISERROR(SEARCH("N/A",X11)))</formula>
    </cfRule>
    <cfRule type="cellIs" dxfId="187" priority="27" operator="equal">
      <formula>0</formula>
    </cfRule>
  </conditionalFormatting>
  <conditionalFormatting sqref="X11:AE34">
    <cfRule type="cellIs" dxfId="186" priority="26" operator="greaterThanOrEqual">
      <formula>1185</formula>
    </cfRule>
  </conditionalFormatting>
  <conditionalFormatting sqref="X11:AE34">
    <cfRule type="cellIs" dxfId="185" priority="25" operator="between">
      <formula>0.1</formula>
      <formula>1184</formula>
    </cfRule>
  </conditionalFormatting>
  <conditionalFormatting sqref="X8 AJ11:AN35">
    <cfRule type="cellIs" dxfId="184" priority="24" operator="equal">
      <formula>0</formula>
    </cfRule>
  </conditionalFormatting>
  <conditionalFormatting sqref="X8 AJ11:AN35">
    <cfRule type="cellIs" dxfId="183" priority="23" operator="greaterThan">
      <formula>1179</formula>
    </cfRule>
  </conditionalFormatting>
  <conditionalFormatting sqref="X8 AJ11:AN35">
    <cfRule type="cellIs" dxfId="182" priority="22" operator="greaterThan">
      <formula>99</formula>
    </cfRule>
  </conditionalFormatting>
  <conditionalFormatting sqref="X8 AJ11:AN35">
    <cfRule type="cellIs" dxfId="181" priority="21" operator="greaterThan">
      <formula>0.99</formula>
    </cfRule>
  </conditionalFormatting>
  <conditionalFormatting sqref="AB8">
    <cfRule type="cellIs" dxfId="180" priority="20" operator="equal">
      <formula>0</formula>
    </cfRule>
  </conditionalFormatting>
  <conditionalFormatting sqref="AB8">
    <cfRule type="cellIs" dxfId="179" priority="19" operator="greaterThan">
      <formula>1179</formula>
    </cfRule>
  </conditionalFormatting>
  <conditionalFormatting sqref="AB8">
    <cfRule type="cellIs" dxfId="178" priority="18" operator="greaterThan">
      <formula>99</formula>
    </cfRule>
  </conditionalFormatting>
  <conditionalFormatting sqref="AB8">
    <cfRule type="cellIs" dxfId="177" priority="17" operator="greaterThan">
      <formula>0.99</formula>
    </cfRule>
  </conditionalFormatting>
  <conditionalFormatting sqref="AI11:AI34">
    <cfRule type="cellIs" dxfId="176" priority="16" operator="greaterThan">
      <formula>$AI$8</formula>
    </cfRule>
  </conditionalFormatting>
  <conditionalFormatting sqref="AH11:AH34">
    <cfRule type="cellIs" dxfId="175" priority="14" operator="greaterThan">
      <formula>$AH$8</formula>
    </cfRule>
    <cfRule type="cellIs" dxfId="174" priority="15" operator="greaterThan">
      <formula>$AH$8</formula>
    </cfRule>
  </conditionalFormatting>
  <conditionalFormatting sqref="AO11:AO34 AN11:AN35">
    <cfRule type="cellIs" dxfId="173" priority="12" operator="equal">
      <formula>0</formula>
    </cfRule>
  </conditionalFormatting>
  <conditionalFormatting sqref="AO11:AO34 AN11:AN35">
    <cfRule type="cellIs" dxfId="172" priority="11" operator="greaterThan">
      <formula>1179</formula>
    </cfRule>
  </conditionalFormatting>
  <conditionalFormatting sqref="AO11:AO34 AN11:AN35">
    <cfRule type="cellIs" dxfId="171" priority="10" operator="greaterThan">
      <formula>99</formula>
    </cfRule>
  </conditionalFormatting>
  <conditionalFormatting sqref="AO11:AO34 AN11:AN35">
    <cfRule type="cellIs" dxfId="170" priority="9" operator="greaterThan">
      <formula>0.99</formula>
    </cfRule>
  </conditionalFormatting>
  <conditionalFormatting sqref="AQ11:AQ34">
    <cfRule type="cellIs" dxfId="169" priority="8" operator="equal">
      <formula>0</formula>
    </cfRule>
  </conditionalFormatting>
  <conditionalFormatting sqref="AQ11:AQ34">
    <cfRule type="cellIs" dxfId="168" priority="7" operator="greaterThan">
      <formula>1179</formula>
    </cfRule>
  </conditionalFormatting>
  <conditionalFormatting sqref="AQ11:AQ34">
    <cfRule type="cellIs" dxfId="167" priority="6" operator="greaterThan">
      <formula>99</formula>
    </cfRule>
  </conditionalFormatting>
  <conditionalFormatting sqref="AQ11:AQ34">
    <cfRule type="cellIs" dxfId="166" priority="5" operator="greaterThan">
      <formula>0.99</formula>
    </cfRule>
  </conditionalFormatting>
  <conditionalFormatting sqref="AP11:AP34">
    <cfRule type="cellIs" dxfId="165" priority="4" operator="equal">
      <formula>0</formula>
    </cfRule>
  </conditionalFormatting>
  <conditionalFormatting sqref="AP11:AP34">
    <cfRule type="cellIs" dxfId="164" priority="3" operator="greaterThan">
      <formula>1179</formula>
    </cfRule>
  </conditionalFormatting>
  <conditionalFormatting sqref="AP11:AP34">
    <cfRule type="cellIs" dxfId="163" priority="2" operator="greaterThan">
      <formula>99</formula>
    </cfRule>
  </conditionalFormatting>
  <conditionalFormatting sqref="AP11:AP34">
    <cfRule type="cellIs" dxfId="16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242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191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42699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26394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24'!Q34</f>
        <v>26753430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24'!AG34</f>
        <v>1426701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24'!AP34</f>
        <v>11486042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7</v>
      </c>
      <c r="E11" s="41">
        <f t="shared" ref="E11:E34" si="0">D11/1.42</f>
        <v>4.9295774647887329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123</v>
      </c>
      <c r="P11" s="108">
        <v>106</v>
      </c>
      <c r="Q11" s="108">
        <v>26757917</v>
      </c>
      <c r="R11" s="46">
        <f>IF(ISBLANK(Q11),"-",Q11-Q10)</f>
        <v>4487</v>
      </c>
      <c r="S11" s="47">
        <f>R11*24/1000</f>
        <v>107.688</v>
      </c>
      <c r="T11" s="47">
        <f>R11/1000</f>
        <v>4.4870000000000001</v>
      </c>
      <c r="U11" s="109">
        <v>6.2</v>
      </c>
      <c r="V11" s="109">
        <f t="shared" ref="V11:V33" si="1">U11</f>
        <v>6.2</v>
      </c>
      <c r="W11" s="110" t="s">
        <v>129</v>
      </c>
      <c r="X11" s="112">
        <v>0</v>
      </c>
      <c r="Y11" s="112">
        <v>0</v>
      </c>
      <c r="Z11" s="112">
        <v>1107</v>
      </c>
      <c r="AA11" s="112">
        <v>1185</v>
      </c>
      <c r="AB11" s="112">
        <v>1107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1427631</v>
      </c>
      <c r="AH11" s="49">
        <f>IF(ISBLANK(AG11),"-",AG11-AG10)</f>
        <v>930</v>
      </c>
      <c r="AI11" s="50">
        <f>AH11/T11</f>
        <v>207.26543347448182</v>
      </c>
      <c r="AJ11" s="96">
        <v>0</v>
      </c>
      <c r="AK11" s="96">
        <v>0</v>
      </c>
      <c r="AL11" s="96">
        <v>1</v>
      </c>
      <c r="AM11" s="96">
        <v>1</v>
      </c>
      <c r="AN11" s="96">
        <v>10</v>
      </c>
      <c r="AO11" s="96">
        <v>0.7</v>
      </c>
      <c r="AP11" s="112">
        <v>11486662</v>
      </c>
      <c r="AQ11" s="112">
        <f t="shared" ref="AQ11:AQ33" si="2">AP11-AP10</f>
        <v>620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8</v>
      </c>
      <c r="E12" s="41">
        <f t="shared" si="0"/>
        <v>5.6338028169014089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126</v>
      </c>
      <c r="P12" s="108">
        <v>104</v>
      </c>
      <c r="Q12" s="108">
        <v>26762240</v>
      </c>
      <c r="R12" s="46">
        <f t="shared" ref="R12:R34" si="5">IF(ISBLANK(Q12),"-",Q12-Q11)</f>
        <v>4323</v>
      </c>
      <c r="S12" s="47">
        <f t="shared" ref="S12:S34" si="6">R12*24/1000</f>
        <v>103.752</v>
      </c>
      <c r="T12" s="47">
        <f t="shared" ref="T12:T34" si="7">R12/1000</f>
        <v>4.3230000000000004</v>
      </c>
      <c r="U12" s="109">
        <v>7.5</v>
      </c>
      <c r="V12" s="109">
        <f t="shared" si="1"/>
        <v>7.5</v>
      </c>
      <c r="W12" s="110" t="s">
        <v>129</v>
      </c>
      <c r="X12" s="112">
        <v>0</v>
      </c>
      <c r="Y12" s="112">
        <v>0</v>
      </c>
      <c r="Z12" s="112">
        <v>1105</v>
      </c>
      <c r="AA12" s="112">
        <v>1185</v>
      </c>
      <c r="AB12" s="112">
        <v>1105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1428559</v>
      </c>
      <c r="AH12" s="49">
        <f>IF(ISBLANK(AG12),"-",AG12-AG11)</f>
        <v>928</v>
      </c>
      <c r="AI12" s="50">
        <f t="shared" ref="AI12:AI34" si="8">AH12/T12</f>
        <v>214.66574138329861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11487327</v>
      </c>
      <c r="AQ12" s="112">
        <f t="shared" si="2"/>
        <v>665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9</v>
      </c>
      <c r="E13" s="41">
        <f t="shared" si="0"/>
        <v>6.3380281690140849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136</v>
      </c>
      <c r="P13" s="108">
        <v>104</v>
      </c>
      <c r="Q13" s="108">
        <v>26766470</v>
      </c>
      <c r="R13" s="46">
        <f t="shared" si="5"/>
        <v>4230</v>
      </c>
      <c r="S13" s="47">
        <f t="shared" si="6"/>
        <v>101.52</v>
      </c>
      <c r="T13" s="47">
        <f t="shared" si="7"/>
        <v>4.2300000000000004</v>
      </c>
      <c r="U13" s="109">
        <v>8.6999999999999993</v>
      </c>
      <c r="V13" s="109">
        <f t="shared" si="1"/>
        <v>8.6999999999999993</v>
      </c>
      <c r="W13" s="110" t="s">
        <v>129</v>
      </c>
      <c r="X13" s="112">
        <v>0</v>
      </c>
      <c r="Y13" s="112">
        <v>0</v>
      </c>
      <c r="Z13" s="112">
        <v>1106</v>
      </c>
      <c r="AA13" s="112">
        <v>1185</v>
      </c>
      <c r="AB13" s="112">
        <v>1106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1429484</v>
      </c>
      <c r="AH13" s="49">
        <f>IF(ISBLANK(AG13),"-",AG13-AG12)</f>
        <v>925</v>
      </c>
      <c r="AI13" s="50">
        <f t="shared" si="8"/>
        <v>218.67612293144205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11487953</v>
      </c>
      <c r="AQ13" s="112">
        <f t="shared" si="2"/>
        <v>626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115</v>
      </c>
      <c r="P14" s="108">
        <v>112</v>
      </c>
      <c r="Q14" s="108">
        <v>26770620</v>
      </c>
      <c r="R14" s="46">
        <f t="shared" si="5"/>
        <v>4150</v>
      </c>
      <c r="S14" s="47">
        <f t="shared" si="6"/>
        <v>99.6</v>
      </c>
      <c r="T14" s="47">
        <f t="shared" si="7"/>
        <v>4.1500000000000004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1108</v>
      </c>
      <c r="AA14" s="112">
        <v>1185</v>
      </c>
      <c r="AB14" s="112">
        <v>1106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1430439</v>
      </c>
      <c r="AH14" s="49">
        <f t="shared" ref="AH14:AH34" si="9">IF(ISBLANK(AG14),"-",AG14-AG13)</f>
        <v>955</v>
      </c>
      <c r="AI14" s="50">
        <f t="shared" si="8"/>
        <v>230.12048192771081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11488158</v>
      </c>
      <c r="AQ14" s="112">
        <f t="shared" si="2"/>
        <v>205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121</v>
      </c>
      <c r="P15" s="108">
        <v>116</v>
      </c>
      <c r="Q15" s="108">
        <v>26775355</v>
      </c>
      <c r="R15" s="46">
        <f t="shared" si="5"/>
        <v>4735</v>
      </c>
      <c r="S15" s="47">
        <f t="shared" si="6"/>
        <v>113.64</v>
      </c>
      <c r="T15" s="47">
        <f t="shared" si="7"/>
        <v>4.7350000000000003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1127</v>
      </c>
      <c r="AA15" s="112">
        <v>1185</v>
      </c>
      <c r="AB15" s="112">
        <v>1127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1431401</v>
      </c>
      <c r="AH15" s="49">
        <f t="shared" si="9"/>
        <v>962</v>
      </c>
      <c r="AI15" s="50">
        <f t="shared" si="8"/>
        <v>203.16789862724391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/>
      <c r="AP15" s="112">
        <v>11488158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132</v>
      </c>
      <c r="Q16" s="108">
        <v>26780845</v>
      </c>
      <c r="R16" s="46">
        <f t="shared" si="5"/>
        <v>5490</v>
      </c>
      <c r="S16" s="47">
        <f t="shared" si="6"/>
        <v>131.76</v>
      </c>
      <c r="T16" s="47">
        <f t="shared" si="7"/>
        <v>5.49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1167</v>
      </c>
      <c r="AA16" s="112">
        <v>1185</v>
      </c>
      <c r="AB16" s="112">
        <v>1167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1432443</v>
      </c>
      <c r="AH16" s="49">
        <f t="shared" si="9"/>
        <v>1042</v>
      </c>
      <c r="AI16" s="50">
        <f t="shared" si="8"/>
        <v>189.79963570127504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11488158</v>
      </c>
      <c r="AQ16" s="112">
        <f t="shared" si="2"/>
        <v>0</v>
      </c>
      <c r="AR16" s="53">
        <v>1.07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152</v>
      </c>
      <c r="Q17" s="108">
        <v>26786949</v>
      </c>
      <c r="R17" s="46">
        <f t="shared" si="5"/>
        <v>6104</v>
      </c>
      <c r="S17" s="47">
        <f t="shared" si="6"/>
        <v>146.49600000000001</v>
      </c>
      <c r="T17" s="47">
        <f t="shared" si="7"/>
        <v>6.1040000000000001</v>
      </c>
      <c r="U17" s="109">
        <v>9.1</v>
      </c>
      <c r="V17" s="109">
        <f t="shared" si="1"/>
        <v>9.1</v>
      </c>
      <c r="W17" s="110" t="s">
        <v>148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1433625</v>
      </c>
      <c r="AH17" s="49">
        <f t="shared" si="9"/>
        <v>1182</v>
      </c>
      <c r="AI17" s="50">
        <f t="shared" si="8"/>
        <v>193.64351245085189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11488158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140</v>
      </c>
      <c r="Q18" s="108">
        <v>26793071</v>
      </c>
      <c r="R18" s="46">
        <f t="shared" si="5"/>
        <v>6122</v>
      </c>
      <c r="S18" s="47">
        <f t="shared" si="6"/>
        <v>146.928</v>
      </c>
      <c r="T18" s="47">
        <f t="shared" si="7"/>
        <v>6.1219999999999999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1016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1434832</v>
      </c>
      <c r="AH18" s="49">
        <f t="shared" si="9"/>
        <v>1207</v>
      </c>
      <c r="AI18" s="50">
        <f t="shared" si="8"/>
        <v>197.15779157138189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11488158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136</v>
      </c>
      <c r="P19" s="108">
        <v>140</v>
      </c>
      <c r="Q19" s="108">
        <v>26799260</v>
      </c>
      <c r="R19" s="46">
        <f t="shared" si="5"/>
        <v>6189</v>
      </c>
      <c r="S19" s="47">
        <f t="shared" si="6"/>
        <v>148.536</v>
      </c>
      <c r="T19" s="47">
        <f t="shared" si="7"/>
        <v>6.1890000000000001</v>
      </c>
      <c r="U19" s="109">
        <v>8.1999999999999993</v>
      </c>
      <c r="V19" s="109">
        <f t="shared" si="1"/>
        <v>8.1999999999999993</v>
      </c>
      <c r="W19" s="110" t="s">
        <v>148</v>
      </c>
      <c r="X19" s="112">
        <v>1016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1436014</v>
      </c>
      <c r="AH19" s="49">
        <f t="shared" si="9"/>
        <v>1182</v>
      </c>
      <c r="AI19" s="50">
        <f t="shared" si="8"/>
        <v>190.98400387784778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11488158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141</v>
      </c>
      <c r="Q20" s="108">
        <v>26805228</v>
      </c>
      <c r="R20" s="46">
        <f t="shared" si="5"/>
        <v>5968</v>
      </c>
      <c r="S20" s="47">
        <f t="shared" si="6"/>
        <v>143.232</v>
      </c>
      <c r="T20" s="47">
        <f t="shared" si="7"/>
        <v>5.968</v>
      </c>
      <c r="U20" s="109">
        <v>7.9</v>
      </c>
      <c r="V20" s="109">
        <f t="shared" si="1"/>
        <v>7.9</v>
      </c>
      <c r="W20" s="110" t="s">
        <v>148</v>
      </c>
      <c r="X20" s="112">
        <v>1016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1437208</v>
      </c>
      <c r="AH20" s="49">
        <f t="shared" si="9"/>
        <v>1194</v>
      </c>
      <c r="AI20" s="50">
        <f t="shared" si="8"/>
        <v>200.06702412868634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11488158</v>
      </c>
      <c r="AQ20" s="112">
        <f t="shared" si="2"/>
        <v>0</v>
      </c>
      <c r="AR20" s="53">
        <v>1.1499999999999999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134</v>
      </c>
      <c r="Q21" s="108">
        <v>26810859</v>
      </c>
      <c r="R21" s="46">
        <f t="shared" si="5"/>
        <v>5631</v>
      </c>
      <c r="S21" s="47">
        <f t="shared" si="6"/>
        <v>135.14400000000001</v>
      </c>
      <c r="T21" s="47">
        <f t="shared" si="7"/>
        <v>5.6310000000000002</v>
      </c>
      <c r="U21" s="109">
        <v>7.5</v>
      </c>
      <c r="V21" s="109">
        <f t="shared" si="1"/>
        <v>7.5</v>
      </c>
      <c r="W21" s="110" t="s">
        <v>148</v>
      </c>
      <c r="X21" s="112">
        <v>1005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1438356</v>
      </c>
      <c r="AH21" s="49">
        <f t="shared" si="9"/>
        <v>1148</v>
      </c>
      <c r="AI21" s="50">
        <f t="shared" si="8"/>
        <v>203.87142603445213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11488158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129</v>
      </c>
      <c r="P22" s="108">
        <v>134</v>
      </c>
      <c r="Q22" s="108">
        <v>26816582</v>
      </c>
      <c r="R22" s="46">
        <f t="shared" si="5"/>
        <v>5723</v>
      </c>
      <c r="S22" s="47">
        <f t="shared" si="6"/>
        <v>137.352</v>
      </c>
      <c r="T22" s="47">
        <f t="shared" si="7"/>
        <v>5.7229999999999999</v>
      </c>
      <c r="U22" s="109">
        <v>7.2</v>
      </c>
      <c r="V22" s="109">
        <f t="shared" si="1"/>
        <v>7.2</v>
      </c>
      <c r="W22" s="110" t="s">
        <v>148</v>
      </c>
      <c r="X22" s="112">
        <v>1005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1439518</v>
      </c>
      <c r="AH22" s="49">
        <f t="shared" si="9"/>
        <v>1162</v>
      </c>
      <c r="AI22" s="50">
        <f t="shared" si="8"/>
        <v>203.04036344574524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11488158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130</v>
      </c>
      <c r="Q23" s="108">
        <v>26822492</v>
      </c>
      <c r="R23" s="46">
        <f t="shared" si="5"/>
        <v>5910</v>
      </c>
      <c r="S23" s="47">
        <f t="shared" si="6"/>
        <v>141.84</v>
      </c>
      <c r="T23" s="47">
        <f t="shared" si="7"/>
        <v>5.91</v>
      </c>
      <c r="U23" s="109">
        <v>6.9</v>
      </c>
      <c r="V23" s="109">
        <f t="shared" si="1"/>
        <v>6.9</v>
      </c>
      <c r="W23" s="110" t="s">
        <v>148</v>
      </c>
      <c r="X23" s="112">
        <v>1006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1440685</v>
      </c>
      <c r="AH23" s="49">
        <f t="shared" si="9"/>
        <v>1167</v>
      </c>
      <c r="AI23" s="50">
        <f t="shared" si="8"/>
        <v>197.46192893401016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11488158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125</v>
      </c>
      <c r="Q24" s="108">
        <v>26828156</v>
      </c>
      <c r="R24" s="46">
        <f t="shared" si="5"/>
        <v>5664</v>
      </c>
      <c r="S24" s="47">
        <f t="shared" si="6"/>
        <v>135.93600000000001</v>
      </c>
      <c r="T24" s="47">
        <f t="shared" si="7"/>
        <v>5.6639999999999997</v>
      </c>
      <c r="U24" s="109">
        <v>6.7</v>
      </c>
      <c r="V24" s="109">
        <f t="shared" si="1"/>
        <v>6.7</v>
      </c>
      <c r="W24" s="110" t="s">
        <v>148</v>
      </c>
      <c r="X24" s="112">
        <v>1005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1441832</v>
      </c>
      <c r="AH24" s="49">
        <f>IF(ISBLANK(AG24),"-",AG24-AG23)</f>
        <v>1147</v>
      </c>
      <c r="AI24" s="50">
        <f t="shared" si="8"/>
        <v>202.50706214689268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11488158</v>
      </c>
      <c r="AQ24" s="112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132</v>
      </c>
      <c r="Q25" s="108">
        <v>26833790</v>
      </c>
      <c r="R25" s="46">
        <f t="shared" si="5"/>
        <v>5634</v>
      </c>
      <c r="S25" s="47">
        <f t="shared" si="6"/>
        <v>135.21600000000001</v>
      </c>
      <c r="T25" s="47">
        <f t="shared" si="7"/>
        <v>5.6340000000000003</v>
      </c>
      <c r="U25" s="109">
        <v>6.4</v>
      </c>
      <c r="V25" s="109">
        <f t="shared" si="1"/>
        <v>6.4</v>
      </c>
      <c r="W25" s="110" t="s">
        <v>148</v>
      </c>
      <c r="X25" s="112">
        <v>1005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1443005</v>
      </c>
      <c r="AH25" s="49">
        <f t="shared" si="9"/>
        <v>1173</v>
      </c>
      <c r="AI25" s="50">
        <f t="shared" si="8"/>
        <v>208.20021299254526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11488158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132</v>
      </c>
      <c r="Q26" s="108">
        <v>26839374</v>
      </c>
      <c r="R26" s="46">
        <f t="shared" si="5"/>
        <v>5584</v>
      </c>
      <c r="S26" s="47">
        <f t="shared" si="6"/>
        <v>134.01599999999999</v>
      </c>
      <c r="T26" s="47">
        <f t="shared" si="7"/>
        <v>5.5839999999999996</v>
      </c>
      <c r="U26" s="109">
        <v>6.2</v>
      </c>
      <c r="V26" s="109">
        <f t="shared" si="1"/>
        <v>6.2</v>
      </c>
      <c r="W26" s="110" t="s">
        <v>148</v>
      </c>
      <c r="X26" s="112">
        <v>1005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1444172</v>
      </c>
      <c r="AH26" s="49">
        <f t="shared" si="9"/>
        <v>1167</v>
      </c>
      <c r="AI26" s="50">
        <f t="shared" si="8"/>
        <v>208.98997134670489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11488158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134</v>
      </c>
      <c r="Q27" s="108">
        <v>26845025</v>
      </c>
      <c r="R27" s="46">
        <f t="shared" si="5"/>
        <v>5651</v>
      </c>
      <c r="S27" s="47">
        <f t="shared" si="6"/>
        <v>135.624</v>
      </c>
      <c r="T27" s="47">
        <f t="shared" si="7"/>
        <v>5.6509999999999998</v>
      </c>
      <c r="U27" s="109">
        <v>6</v>
      </c>
      <c r="V27" s="109">
        <f t="shared" si="1"/>
        <v>6</v>
      </c>
      <c r="W27" s="110" t="s">
        <v>148</v>
      </c>
      <c r="X27" s="112">
        <v>1006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1445326</v>
      </c>
      <c r="AH27" s="49">
        <f t="shared" si="9"/>
        <v>1154</v>
      </c>
      <c r="AI27" s="50">
        <f t="shared" si="8"/>
        <v>204.2116439568218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11488158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124</v>
      </c>
      <c r="Q28" s="108">
        <v>26850823</v>
      </c>
      <c r="R28" s="46">
        <f t="shared" si="5"/>
        <v>5798</v>
      </c>
      <c r="S28" s="47">
        <f t="shared" si="6"/>
        <v>139.15199999999999</v>
      </c>
      <c r="T28" s="47">
        <f t="shared" si="7"/>
        <v>5.798</v>
      </c>
      <c r="U28" s="109">
        <v>5.7</v>
      </c>
      <c r="V28" s="109">
        <f t="shared" si="1"/>
        <v>5.7</v>
      </c>
      <c r="W28" s="110" t="s">
        <v>148</v>
      </c>
      <c r="X28" s="112">
        <v>1005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1446492</v>
      </c>
      <c r="AH28" s="49">
        <f t="shared" si="9"/>
        <v>1166</v>
      </c>
      <c r="AI28" s="50">
        <f t="shared" si="8"/>
        <v>201.10382890651948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11488158</v>
      </c>
      <c r="AQ28" s="112">
        <f t="shared" si="2"/>
        <v>0</v>
      </c>
      <c r="AR28" s="53">
        <v>1.1200000000000001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128</v>
      </c>
      <c r="Q29" s="108">
        <v>26856686</v>
      </c>
      <c r="R29" s="46">
        <f t="shared" si="5"/>
        <v>5863</v>
      </c>
      <c r="S29" s="47">
        <f t="shared" si="6"/>
        <v>140.71199999999999</v>
      </c>
      <c r="T29" s="47">
        <f t="shared" si="7"/>
        <v>5.8630000000000004</v>
      </c>
      <c r="U29" s="109">
        <v>5.4</v>
      </c>
      <c r="V29" s="109">
        <f t="shared" si="1"/>
        <v>5.4</v>
      </c>
      <c r="W29" s="110" t="s">
        <v>148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1447662</v>
      </c>
      <c r="AH29" s="49">
        <f t="shared" si="9"/>
        <v>1170</v>
      </c>
      <c r="AI29" s="50">
        <f t="shared" si="8"/>
        <v>199.55654101995563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11488158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128</v>
      </c>
      <c r="Q30" s="108">
        <v>26862676</v>
      </c>
      <c r="R30" s="46">
        <f t="shared" si="5"/>
        <v>5990</v>
      </c>
      <c r="S30" s="47">
        <f t="shared" si="6"/>
        <v>143.76</v>
      </c>
      <c r="T30" s="47">
        <f t="shared" si="7"/>
        <v>5.99</v>
      </c>
      <c r="U30" s="109">
        <v>5.0999999999999996</v>
      </c>
      <c r="V30" s="109">
        <f t="shared" si="1"/>
        <v>5.0999999999999996</v>
      </c>
      <c r="W30" s="110" t="s">
        <v>148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1448822</v>
      </c>
      <c r="AH30" s="49">
        <f t="shared" si="9"/>
        <v>1160</v>
      </c>
      <c r="AI30" s="50">
        <f t="shared" si="8"/>
        <v>193.65609348914856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11488158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102</v>
      </c>
      <c r="Q31" s="108">
        <v>26868580</v>
      </c>
      <c r="R31" s="46">
        <f t="shared" si="5"/>
        <v>5904</v>
      </c>
      <c r="S31" s="47">
        <f t="shared" si="6"/>
        <v>141.696</v>
      </c>
      <c r="T31" s="47">
        <f t="shared" si="7"/>
        <v>5.9039999999999999</v>
      </c>
      <c r="U31" s="109">
        <v>4.9000000000000004</v>
      </c>
      <c r="V31" s="109">
        <f t="shared" si="1"/>
        <v>4.9000000000000004</v>
      </c>
      <c r="W31" s="110" t="s">
        <v>148</v>
      </c>
      <c r="X31" s="112">
        <v>1006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1449984</v>
      </c>
      <c r="AH31" s="49">
        <f t="shared" si="9"/>
        <v>1162</v>
      </c>
      <c r="AI31" s="50">
        <f t="shared" si="8"/>
        <v>196.81571815718158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11488158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122</v>
      </c>
      <c r="P32" s="108">
        <v>125</v>
      </c>
      <c r="Q32" s="108">
        <v>26874475</v>
      </c>
      <c r="R32" s="46">
        <f t="shared" si="5"/>
        <v>5895</v>
      </c>
      <c r="S32" s="47">
        <f t="shared" si="6"/>
        <v>141.47999999999999</v>
      </c>
      <c r="T32" s="47">
        <f t="shared" si="7"/>
        <v>5.8949999999999996</v>
      </c>
      <c r="U32" s="109">
        <v>4.8</v>
      </c>
      <c r="V32" s="109">
        <f t="shared" si="1"/>
        <v>4.8</v>
      </c>
      <c r="W32" s="110" t="s">
        <v>148</v>
      </c>
      <c r="X32" s="112">
        <v>1004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1451128</v>
      </c>
      <c r="AH32" s="49">
        <f t="shared" si="9"/>
        <v>1144</v>
      </c>
      <c r="AI32" s="50">
        <f t="shared" si="8"/>
        <v>194.06276505513148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11488158</v>
      </c>
      <c r="AQ32" s="112">
        <f t="shared" si="2"/>
        <v>0</v>
      </c>
      <c r="AR32" s="53">
        <v>1.0900000000000001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117</v>
      </c>
      <c r="P33" s="108">
        <v>114</v>
      </c>
      <c r="Q33" s="108">
        <v>26879609</v>
      </c>
      <c r="R33" s="46">
        <f t="shared" si="5"/>
        <v>5134</v>
      </c>
      <c r="S33" s="47">
        <f t="shared" si="6"/>
        <v>123.21599999999999</v>
      </c>
      <c r="T33" s="47">
        <f t="shared" si="7"/>
        <v>5.1340000000000003</v>
      </c>
      <c r="U33" s="109">
        <v>4.9000000000000004</v>
      </c>
      <c r="V33" s="109">
        <f t="shared" si="1"/>
        <v>4.9000000000000004</v>
      </c>
      <c r="W33" s="110" t="s">
        <v>129</v>
      </c>
      <c r="X33" s="112">
        <v>0</v>
      </c>
      <c r="Y33" s="112">
        <v>0</v>
      </c>
      <c r="Z33" s="112">
        <v>1126</v>
      </c>
      <c r="AA33" s="112">
        <v>1185</v>
      </c>
      <c r="AB33" s="112">
        <v>1126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1452141</v>
      </c>
      <c r="AH33" s="49">
        <f t="shared" si="9"/>
        <v>1013</v>
      </c>
      <c r="AI33" s="50">
        <f t="shared" si="8"/>
        <v>197.31203739774054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11488260</v>
      </c>
      <c r="AQ33" s="112">
        <f t="shared" si="2"/>
        <v>102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124</v>
      </c>
      <c r="P34" s="108">
        <v>112</v>
      </c>
      <c r="Q34" s="108">
        <v>26884350</v>
      </c>
      <c r="R34" s="46">
        <f t="shared" si="5"/>
        <v>4741</v>
      </c>
      <c r="S34" s="47">
        <f t="shared" si="6"/>
        <v>113.78400000000001</v>
      </c>
      <c r="T34" s="47">
        <f t="shared" si="7"/>
        <v>4.7409999999999997</v>
      </c>
      <c r="U34" s="109">
        <v>5</v>
      </c>
      <c r="V34" s="109">
        <v>5</v>
      </c>
      <c r="W34" s="110" t="s">
        <v>129</v>
      </c>
      <c r="X34" s="112">
        <v>0</v>
      </c>
      <c r="Y34" s="112">
        <v>0</v>
      </c>
      <c r="Z34" s="112">
        <v>1128</v>
      </c>
      <c r="AA34" s="112">
        <v>1185</v>
      </c>
      <c r="AB34" s="112">
        <v>1128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1453095</v>
      </c>
      <c r="AH34" s="49">
        <f t="shared" si="9"/>
        <v>954</v>
      </c>
      <c r="AI34" s="50">
        <f t="shared" si="8"/>
        <v>201.22337059692049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11488365</v>
      </c>
      <c r="AQ34" s="112">
        <f>AP34-AP33</f>
        <v>105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130920</v>
      </c>
      <c r="S35" s="65">
        <f>AVERAGE(S11:S34)</f>
        <v>130.91999999999999</v>
      </c>
      <c r="T35" s="65">
        <f>SUM(T11:T34)</f>
        <v>130.91999999999999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26394</v>
      </c>
      <c r="AI35" s="68">
        <f>$AH$35/$T35</f>
        <v>201.60403299725024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2323</v>
      </c>
      <c r="AQ35" s="71">
        <f>SUM(AQ11:AQ34)</f>
        <v>2323</v>
      </c>
      <c r="AR35" s="72">
        <f>AVERAGE(AR11:AR34)</f>
        <v>1.1099999999999999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241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240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61" priority="13" operator="containsText" text="N/A">
      <formula>NOT(ISERROR(SEARCH("N/A",X11)))</formula>
    </cfRule>
    <cfRule type="cellIs" dxfId="160" priority="27" operator="equal">
      <formula>0</formula>
    </cfRule>
  </conditionalFormatting>
  <conditionalFormatting sqref="X11:AE34">
    <cfRule type="cellIs" dxfId="159" priority="26" operator="greaterThanOrEqual">
      <formula>1185</formula>
    </cfRule>
  </conditionalFormatting>
  <conditionalFormatting sqref="X11:AE34">
    <cfRule type="cellIs" dxfId="158" priority="25" operator="between">
      <formula>0.1</formula>
      <formula>1184</formula>
    </cfRule>
  </conditionalFormatting>
  <conditionalFormatting sqref="X8 AJ11:AN35">
    <cfRule type="cellIs" dxfId="157" priority="24" operator="equal">
      <formula>0</formula>
    </cfRule>
  </conditionalFormatting>
  <conditionalFormatting sqref="X8 AJ11:AN35">
    <cfRule type="cellIs" dxfId="156" priority="23" operator="greaterThan">
      <formula>1179</formula>
    </cfRule>
  </conditionalFormatting>
  <conditionalFormatting sqref="X8 AJ11:AN35">
    <cfRule type="cellIs" dxfId="155" priority="22" operator="greaterThan">
      <formula>99</formula>
    </cfRule>
  </conditionalFormatting>
  <conditionalFormatting sqref="X8 AJ11:AN35">
    <cfRule type="cellIs" dxfId="154" priority="21" operator="greaterThan">
      <formula>0.99</formula>
    </cfRule>
  </conditionalFormatting>
  <conditionalFormatting sqref="AB8">
    <cfRule type="cellIs" dxfId="153" priority="20" operator="equal">
      <formula>0</formula>
    </cfRule>
  </conditionalFormatting>
  <conditionalFormatting sqref="AB8">
    <cfRule type="cellIs" dxfId="152" priority="19" operator="greaterThan">
      <formula>1179</formula>
    </cfRule>
  </conditionalFormatting>
  <conditionalFormatting sqref="AB8">
    <cfRule type="cellIs" dxfId="151" priority="18" operator="greaterThan">
      <formula>99</formula>
    </cfRule>
  </conditionalFormatting>
  <conditionalFormatting sqref="AB8">
    <cfRule type="cellIs" dxfId="150" priority="17" operator="greaterThan">
      <formula>0.99</formula>
    </cfRule>
  </conditionalFormatting>
  <conditionalFormatting sqref="AI11:AI34">
    <cfRule type="cellIs" dxfId="149" priority="16" operator="greaterThan">
      <formula>$AI$8</formula>
    </cfRule>
  </conditionalFormatting>
  <conditionalFormatting sqref="AH11:AH34">
    <cfRule type="cellIs" dxfId="148" priority="14" operator="greaterThan">
      <formula>$AH$8</formula>
    </cfRule>
    <cfRule type="cellIs" dxfId="147" priority="15" operator="greaterThan">
      <formula>$AH$8</formula>
    </cfRule>
  </conditionalFormatting>
  <conditionalFormatting sqref="AO11:AO34 AN11:AN35">
    <cfRule type="cellIs" dxfId="146" priority="12" operator="equal">
      <formula>0</formula>
    </cfRule>
  </conditionalFormatting>
  <conditionalFormatting sqref="AO11:AO34 AN11:AN35">
    <cfRule type="cellIs" dxfId="145" priority="11" operator="greaterThan">
      <formula>1179</formula>
    </cfRule>
  </conditionalFormatting>
  <conditionalFormatting sqref="AO11:AO34 AN11:AN35">
    <cfRule type="cellIs" dxfId="144" priority="10" operator="greaterThan">
      <formula>99</formula>
    </cfRule>
  </conditionalFormatting>
  <conditionalFormatting sqref="AO11:AO34 AN11:AN35">
    <cfRule type="cellIs" dxfId="143" priority="9" operator="greaterThan">
      <formula>0.99</formula>
    </cfRule>
  </conditionalFormatting>
  <conditionalFormatting sqref="AQ11:AQ34">
    <cfRule type="cellIs" dxfId="142" priority="8" operator="equal">
      <formula>0</formula>
    </cfRule>
  </conditionalFormatting>
  <conditionalFormatting sqref="AQ11:AQ34">
    <cfRule type="cellIs" dxfId="141" priority="7" operator="greaterThan">
      <formula>1179</formula>
    </cfRule>
  </conditionalFormatting>
  <conditionalFormatting sqref="AQ11:AQ34">
    <cfRule type="cellIs" dxfId="140" priority="6" operator="greaterThan">
      <formula>99</formula>
    </cfRule>
  </conditionalFormatting>
  <conditionalFormatting sqref="AQ11:AQ34">
    <cfRule type="cellIs" dxfId="139" priority="5" operator="greaterThan">
      <formula>0.99</formula>
    </cfRule>
  </conditionalFormatting>
  <conditionalFormatting sqref="AP11:AP34">
    <cfRule type="cellIs" dxfId="138" priority="4" operator="equal">
      <formula>0</formula>
    </cfRule>
  </conditionalFormatting>
  <conditionalFormatting sqref="AP11:AP34">
    <cfRule type="cellIs" dxfId="137" priority="3" operator="greaterThan">
      <formula>1179</formula>
    </cfRule>
  </conditionalFormatting>
  <conditionalFormatting sqref="AP11:AP34">
    <cfRule type="cellIs" dxfId="136" priority="2" operator="greaterThan">
      <formula>99</formula>
    </cfRule>
  </conditionalFormatting>
  <conditionalFormatting sqref="AP11:AP34">
    <cfRule type="cellIs" dxfId="13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13" zoomScaleNormal="100" workbookViewId="0">
      <selection activeCell="U18" sqref="U18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157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170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42700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26714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25'!Q34</f>
        <v>26884350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25'!AG34</f>
        <v>1453095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25'!AP34</f>
        <v>11488365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121</v>
      </c>
      <c r="P11" s="108">
        <v>108</v>
      </c>
      <c r="Q11" s="108">
        <v>26889386</v>
      </c>
      <c r="R11" s="46">
        <f>IF(ISBLANK(Q11),"-",Q11-Q10)</f>
        <v>5036</v>
      </c>
      <c r="S11" s="47">
        <f>R11*24/1000</f>
        <v>120.864</v>
      </c>
      <c r="T11" s="47">
        <f>R11/1000</f>
        <v>5.0359999999999996</v>
      </c>
      <c r="U11" s="109">
        <v>6.1</v>
      </c>
      <c r="V11" s="109">
        <f t="shared" ref="V11:V33" si="1">U11</f>
        <v>6.1</v>
      </c>
      <c r="W11" s="110" t="s">
        <v>129</v>
      </c>
      <c r="X11" s="112">
        <v>0</v>
      </c>
      <c r="Y11" s="112">
        <v>0</v>
      </c>
      <c r="Z11" s="112">
        <v>1127</v>
      </c>
      <c r="AA11" s="112">
        <v>1185</v>
      </c>
      <c r="AB11" s="112">
        <v>1127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1454097</v>
      </c>
      <c r="AH11" s="49">
        <f>IF(ISBLANK(AG11),"-",AG11-AG10)</f>
        <v>1002</v>
      </c>
      <c r="AI11" s="50">
        <f>AH11/T11</f>
        <v>198.96743447180305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11488790</v>
      </c>
      <c r="AQ11" s="112">
        <f t="shared" ref="AQ11:AQ33" si="2">AP11-AP10</f>
        <v>425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137</v>
      </c>
      <c r="P12" s="108">
        <v>109</v>
      </c>
      <c r="Q12" s="108">
        <v>26894180</v>
      </c>
      <c r="R12" s="46">
        <f t="shared" ref="R12:R34" si="5">IF(ISBLANK(Q12),"-",Q12-Q11)</f>
        <v>4794</v>
      </c>
      <c r="S12" s="47">
        <f t="shared" ref="S12:S34" si="6">R12*24/1000</f>
        <v>115.056</v>
      </c>
      <c r="T12" s="47">
        <f t="shared" ref="T12:T34" si="7">R12/1000</f>
        <v>4.7939999999999996</v>
      </c>
      <c r="U12" s="109">
        <v>7.6</v>
      </c>
      <c r="V12" s="109">
        <f t="shared" si="1"/>
        <v>7.6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1455078</v>
      </c>
      <c r="AH12" s="49">
        <f>IF(ISBLANK(AG12),"-",AG12-AG11)</f>
        <v>981</v>
      </c>
      <c r="AI12" s="50">
        <f t="shared" ref="AI12:AI34" si="8">AH12/T12</f>
        <v>204.63078848560701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11489217</v>
      </c>
      <c r="AQ12" s="112">
        <f t="shared" si="2"/>
        <v>427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121</v>
      </c>
      <c r="P13" s="108">
        <v>107</v>
      </c>
      <c r="Q13" s="108">
        <v>26898850</v>
      </c>
      <c r="R13" s="46">
        <f t="shared" si="5"/>
        <v>4670</v>
      </c>
      <c r="S13" s="47">
        <f t="shared" si="6"/>
        <v>112.08</v>
      </c>
      <c r="T13" s="47">
        <f t="shared" si="7"/>
        <v>4.67</v>
      </c>
      <c r="U13" s="109">
        <v>8.9</v>
      </c>
      <c r="V13" s="109">
        <f t="shared" si="1"/>
        <v>8.9</v>
      </c>
      <c r="W13" s="110" t="s">
        <v>129</v>
      </c>
      <c r="X13" s="112">
        <v>0</v>
      </c>
      <c r="Y13" s="112">
        <v>0</v>
      </c>
      <c r="Z13" s="112">
        <v>1125</v>
      </c>
      <c r="AA13" s="112">
        <v>1185</v>
      </c>
      <c r="AB13" s="112">
        <v>1125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1456063</v>
      </c>
      <c r="AH13" s="49">
        <f>IF(ISBLANK(AG13),"-",AG13-AG12)</f>
        <v>985</v>
      </c>
      <c r="AI13" s="50">
        <f t="shared" si="8"/>
        <v>210.92077087794434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11489630</v>
      </c>
      <c r="AQ13" s="112">
        <f t="shared" si="2"/>
        <v>413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122</v>
      </c>
      <c r="P14" s="108">
        <v>116</v>
      </c>
      <c r="Q14" s="108">
        <v>26903145</v>
      </c>
      <c r="R14" s="46">
        <f t="shared" si="5"/>
        <v>4295</v>
      </c>
      <c r="S14" s="47">
        <f t="shared" si="6"/>
        <v>103.08</v>
      </c>
      <c r="T14" s="47">
        <f t="shared" si="7"/>
        <v>4.2949999999999999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1125</v>
      </c>
      <c r="AA14" s="112">
        <v>1185</v>
      </c>
      <c r="AB14" s="112">
        <v>1125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1457051</v>
      </c>
      <c r="AH14" s="49">
        <f t="shared" ref="AH14:AH34" si="9">IF(ISBLANK(AG14),"-",AG14-AG13)</f>
        <v>988</v>
      </c>
      <c r="AI14" s="50">
        <f t="shared" si="8"/>
        <v>230.034924330617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11489820</v>
      </c>
      <c r="AQ14" s="112">
        <f t="shared" si="2"/>
        <v>190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10</v>
      </c>
      <c r="E15" s="41">
        <f t="shared" si="0"/>
        <v>7.042253521126761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120</v>
      </c>
      <c r="P15" s="108">
        <v>115</v>
      </c>
      <c r="Q15" s="108">
        <v>26907340</v>
      </c>
      <c r="R15" s="46">
        <f t="shared" si="5"/>
        <v>4195</v>
      </c>
      <c r="S15" s="47">
        <f t="shared" si="6"/>
        <v>100.68</v>
      </c>
      <c r="T15" s="47">
        <f t="shared" si="7"/>
        <v>4.1950000000000003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1107</v>
      </c>
      <c r="AA15" s="112">
        <v>1185</v>
      </c>
      <c r="AB15" s="112">
        <v>1107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1458039</v>
      </c>
      <c r="AH15" s="49">
        <f t="shared" si="9"/>
        <v>988</v>
      </c>
      <c r="AI15" s="50">
        <f t="shared" si="8"/>
        <v>235.51847437425505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/>
      <c r="AP15" s="112">
        <v>11489820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120</v>
      </c>
      <c r="P16" s="108">
        <v>126</v>
      </c>
      <c r="Q16" s="108">
        <v>26912235</v>
      </c>
      <c r="R16" s="46">
        <f t="shared" si="5"/>
        <v>4895</v>
      </c>
      <c r="S16" s="47">
        <f t="shared" si="6"/>
        <v>117.48</v>
      </c>
      <c r="T16" s="47">
        <f t="shared" si="7"/>
        <v>4.8949999999999996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1127</v>
      </c>
      <c r="AA16" s="112">
        <v>1185</v>
      </c>
      <c r="AB16" s="112">
        <v>1126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1459046</v>
      </c>
      <c r="AH16" s="49">
        <f t="shared" si="9"/>
        <v>1007</v>
      </c>
      <c r="AI16" s="50">
        <f t="shared" si="8"/>
        <v>205.72012257405518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11489820</v>
      </c>
      <c r="AQ16" s="112">
        <f t="shared" si="2"/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140</v>
      </c>
      <c r="P17" s="108">
        <v>136</v>
      </c>
      <c r="Q17" s="108">
        <v>26918342</v>
      </c>
      <c r="R17" s="46">
        <f t="shared" si="5"/>
        <v>6107</v>
      </c>
      <c r="S17" s="47">
        <f t="shared" si="6"/>
        <v>146.56800000000001</v>
      </c>
      <c r="T17" s="47">
        <f t="shared" si="7"/>
        <v>6.1070000000000002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1460103</v>
      </c>
      <c r="AH17" s="49">
        <f t="shared" si="9"/>
        <v>1057</v>
      </c>
      <c r="AI17" s="50">
        <f t="shared" si="8"/>
        <v>173.08007204846896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11489820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148</v>
      </c>
      <c r="Q18" s="108">
        <v>26924243</v>
      </c>
      <c r="R18" s="46">
        <f t="shared" si="5"/>
        <v>5901</v>
      </c>
      <c r="S18" s="47">
        <f t="shared" si="6"/>
        <v>141.624</v>
      </c>
      <c r="T18" s="47">
        <f t="shared" si="7"/>
        <v>5.9009999999999998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0</v>
      </c>
      <c r="Y18" s="112">
        <v>1006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1461251</v>
      </c>
      <c r="AH18" s="49">
        <f t="shared" si="9"/>
        <v>1148</v>
      </c>
      <c r="AI18" s="50">
        <f t="shared" si="8"/>
        <v>194.54329774614473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11489820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137</v>
      </c>
      <c r="P19" s="108">
        <v>141</v>
      </c>
      <c r="Q19" s="108">
        <v>26930379</v>
      </c>
      <c r="R19" s="46">
        <f t="shared" si="5"/>
        <v>6136</v>
      </c>
      <c r="S19" s="47">
        <f t="shared" si="6"/>
        <v>147.26400000000001</v>
      </c>
      <c r="T19" s="47">
        <f t="shared" si="7"/>
        <v>6.1360000000000001</v>
      </c>
      <c r="U19" s="109">
        <v>9.1</v>
      </c>
      <c r="V19" s="109">
        <f t="shared" si="1"/>
        <v>9.1</v>
      </c>
      <c r="W19" s="110" t="s">
        <v>148</v>
      </c>
      <c r="X19" s="112">
        <v>0</v>
      </c>
      <c r="Y19" s="112">
        <v>1006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1462450</v>
      </c>
      <c r="AH19" s="49">
        <f t="shared" si="9"/>
        <v>1199</v>
      </c>
      <c r="AI19" s="50">
        <f t="shared" si="8"/>
        <v>195.40417209908736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11489820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147</v>
      </c>
      <c r="Q20" s="108">
        <v>26936422</v>
      </c>
      <c r="R20" s="46">
        <f t="shared" si="5"/>
        <v>6043</v>
      </c>
      <c r="S20" s="47">
        <f t="shared" si="6"/>
        <v>145.03200000000001</v>
      </c>
      <c r="T20" s="47">
        <f t="shared" si="7"/>
        <v>6.0430000000000001</v>
      </c>
      <c r="U20" s="109">
        <v>8.6</v>
      </c>
      <c r="V20" s="109">
        <f t="shared" si="1"/>
        <v>8.6</v>
      </c>
      <c r="W20" s="110" t="s">
        <v>148</v>
      </c>
      <c r="X20" s="112">
        <v>0</v>
      </c>
      <c r="Y20" s="112">
        <v>1016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1463648</v>
      </c>
      <c r="AH20" s="49">
        <f t="shared" si="9"/>
        <v>1198</v>
      </c>
      <c r="AI20" s="50">
        <f t="shared" si="8"/>
        <v>198.24590435214296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11489820</v>
      </c>
      <c r="AQ20" s="112">
        <f t="shared" si="2"/>
        <v>0</v>
      </c>
      <c r="AR20" s="53">
        <v>1.21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135</v>
      </c>
      <c r="P21" s="108">
        <v>141</v>
      </c>
      <c r="Q21" s="108">
        <v>26942653</v>
      </c>
      <c r="R21" s="46">
        <f t="shared" si="5"/>
        <v>6231</v>
      </c>
      <c r="S21" s="47">
        <f t="shared" si="6"/>
        <v>149.54400000000001</v>
      </c>
      <c r="T21" s="47">
        <f t="shared" si="7"/>
        <v>6.2309999999999999</v>
      </c>
      <c r="U21" s="109">
        <v>8.1</v>
      </c>
      <c r="V21" s="109">
        <f t="shared" si="1"/>
        <v>8.1</v>
      </c>
      <c r="W21" s="110" t="s">
        <v>148</v>
      </c>
      <c r="X21" s="112">
        <v>0</v>
      </c>
      <c r="Y21" s="112">
        <v>1016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1464829</v>
      </c>
      <c r="AH21" s="49">
        <f t="shared" si="9"/>
        <v>1181</v>
      </c>
      <c r="AI21" s="50">
        <f t="shared" si="8"/>
        <v>189.53619001765367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11489820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133</v>
      </c>
      <c r="Q22" s="108">
        <v>26948988</v>
      </c>
      <c r="R22" s="46">
        <f t="shared" si="5"/>
        <v>6335</v>
      </c>
      <c r="S22" s="47">
        <f t="shared" si="6"/>
        <v>152.04</v>
      </c>
      <c r="T22" s="47">
        <f t="shared" si="7"/>
        <v>6.335</v>
      </c>
      <c r="U22" s="109">
        <v>7.6</v>
      </c>
      <c r="V22" s="109">
        <f t="shared" si="1"/>
        <v>7.6</v>
      </c>
      <c r="W22" s="110" t="s">
        <v>148</v>
      </c>
      <c r="X22" s="112">
        <v>0</v>
      </c>
      <c r="Y22" s="112">
        <v>1057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1466029</v>
      </c>
      <c r="AH22" s="49">
        <f t="shared" si="9"/>
        <v>1200</v>
      </c>
      <c r="AI22" s="50">
        <f t="shared" si="8"/>
        <v>189.42383583267562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11489820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132</v>
      </c>
      <c r="P23" s="108">
        <v>131</v>
      </c>
      <c r="Q23" s="108">
        <v>26955154</v>
      </c>
      <c r="R23" s="46">
        <f t="shared" si="5"/>
        <v>6166</v>
      </c>
      <c r="S23" s="47">
        <f t="shared" si="6"/>
        <v>147.98400000000001</v>
      </c>
      <c r="T23" s="47">
        <f t="shared" si="7"/>
        <v>6.1660000000000004</v>
      </c>
      <c r="U23" s="109">
        <v>7</v>
      </c>
      <c r="V23" s="109">
        <f t="shared" si="1"/>
        <v>7</v>
      </c>
      <c r="W23" s="110" t="s">
        <v>148</v>
      </c>
      <c r="X23" s="112">
        <v>0</v>
      </c>
      <c r="Y23" s="112">
        <v>1037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1467233</v>
      </c>
      <c r="AH23" s="49">
        <f t="shared" si="9"/>
        <v>1204</v>
      </c>
      <c r="AI23" s="50">
        <f t="shared" si="8"/>
        <v>195.26435290301654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11489820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131</v>
      </c>
      <c r="Q24" s="108">
        <v>26961335</v>
      </c>
      <c r="R24" s="46">
        <f t="shared" si="5"/>
        <v>6181</v>
      </c>
      <c r="S24" s="47">
        <f t="shared" si="6"/>
        <v>148.34399999999999</v>
      </c>
      <c r="T24" s="47">
        <f t="shared" si="7"/>
        <v>6.181</v>
      </c>
      <c r="U24" s="109">
        <v>6.4</v>
      </c>
      <c r="V24" s="109">
        <f t="shared" si="1"/>
        <v>6.4</v>
      </c>
      <c r="W24" s="110" t="s">
        <v>148</v>
      </c>
      <c r="X24" s="112">
        <v>0</v>
      </c>
      <c r="Y24" s="112">
        <v>1036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1468450</v>
      </c>
      <c r="AH24" s="49">
        <f>IF(ISBLANK(AG24),"-",AG24-AG23)</f>
        <v>1217</v>
      </c>
      <c r="AI24" s="50">
        <f t="shared" si="8"/>
        <v>196.89370651998058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11489820</v>
      </c>
      <c r="AQ24" s="112">
        <f t="shared" si="2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4</v>
      </c>
      <c r="E25" s="41">
        <f t="shared" si="0"/>
        <v>2.8169014084507045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129</v>
      </c>
      <c r="P25" s="108">
        <v>125</v>
      </c>
      <c r="Q25" s="108">
        <v>26967413</v>
      </c>
      <c r="R25" s="46">
        <f t="shared" si="5"/>
        <v>6078</v>
      </c>
      <c r="S25" s="47">
        <f t="shared" si="6"/>
        <v>145.87200000000001</v>
      </c>
      <c r="T25" s="47">
        <f t="shared" si="7"/>
        <v>6.0780000000000003</v>
      </c>
      <c r="U25" s="109">
        <v>5.9</v>
      </c>
      <c r="V25" s="109">
        <f t="shared" si="1"/>
        <v>5.9</v>
      </c>
      <c r="W25" s="110" t="s">
        <v>148</v>
      </c>
      <c r="X25" s="112">
        <v>0</v>
      </c>
      <c r="Y25" s="112">
        <v>1045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1469646</v>
      </c>
      <c r="AH25" s="49">
        <f t="shared" si="9"/>
        <v>1196</v>
      </c>
      <c r="AI25" s="50">
        <f t="shared" si="8"/>
        <v>196.77525501809805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11489820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4</v>
      </c>
      <c r="E26" s="41">
        <f t="shared" si="0"/>
        <v>2.8169014084507045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133</v>
      </c>
      <c r="Q26" s="108">
        <v>26973704</v>
      </c>
      <c r="R26" s="46">
        <f t="shared" si="5"/>
        <v>6291</v>
      </c>
      <c r="S26" s="47">
        <f t="shared" si="6"/>
        <v>150.98400000000001</v>
      </c>
      <c r="T26" s="47">
        <f t="shared" si="7"/>
        <v>6.2910000000000004</v>
      </c>
      <c r="U26" s="109">
        <v>5.4</v>
      </c>
      <c r="V26" s="109">
        <f t="shared" si="1"/>
        <v>5.4</v>
      </c>
      <c r="W26" s="110" t="s">
        <v>148</v>
      </c>
      <c r="X26" s="112">
        <v>0</v>
      </c>
      <c r="Y26" s="112">
        <v>1026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1470824</v>
      </c>
      <c r="AH26" s="49">
        <f t="shared" si="9"/>
        <v>1178</v>
      </c>
      <c r="AI26" s="50">
        <f t="shared" si="8"/>
        <v>187.25162931171513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11489820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135</v>
      </c>
      <c r="Q27" s="108">
        <v>26979852</v>
      </c>
      <c r="R27" s="46">
        <f t="shared" si="5"/>
        <v>6148</v>
      </c>
      <c r="S27" s="47">
        <f t="shared" si="6"/>
        <v>147.55199999999999</v>
      </c>
      <c r="T27" s="47">
        <f t="shared" si="7"/>
        <v>6.1479999999999997</v>
      </c>
      <c r="U27" s="109">
        <v>5</v>
      </c>
      <c r="V27" s="109">
        <f t="shared" si="1"/>
        <v>5</v>
      </c>
      <c r="W27" s="110" t="s">
        <v>148</v>
      </c>
      <c r="X27" s="112">
        <v>0</v>
      </c>
      <c r="Y27" s="112">
        <v>1026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1472005</v>
      </c>
      <c r="AH27" s="49">
        <f t="shared" si="9"/>
        <v>1181</v>
      </c>
      <c r="AI27" s="50">
        <f t="shared" si="8"/>
        <v>192.09499024072869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11489820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130</v>
      </c>
      <c r="P28" s="108">
        <v>131</v>
      </c>
      <c r="Q28" s="108">
        <v>26986129</v>
      </c>
      <c r="R28" s="46">
        <f t="shared" si="5"/>
        <v>6277</v>
      </c>
      <c r="S28" s="47">
        <f t="shared" si="6"/>
        <v>150.648</v>
      </c>
      <c r="T28" s="47">
        <f t="shared" si="7"/>
        <v>6.2770000000000001</v>
      </c>
      <c r="U28" s="109">
        <v>4.5999999999999996</v>
      </c>
      <c r="V28" s="109">
        <f t="shared" si="1"/>
        <v>4.5999999999999996</v>
      </c>
      <c r="W28" s="110" t="s">
        <v>148</v>
      </c>
      <c r="X28" s="112">
        <v>0</v>
      </c>
      <c r="Y28" s="112">
        <v>1015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1473177</v>
      </c>
      <c r="AH28" s="49">
        <f t="shared" si="9"/>
        <v>1172</v>
      </c>
      <c r="AI28" s="50">
        <f t="shared" si="8"/>
        <v>186.71339812012107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11489820</v>
      </c>
      <c r="AQ28" s="112">
        <f t="shared" si="2"/>
        <v>0</v>
      </c>
      <c r="AR28" s="53">
        <v>1.0900000000000001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131</v>
      </c>
      <c r="Q29" s="108">
        <v>26992136</v>
      </c>
      <c r="R29" s="46">
        <f t="shared" si="5"/>
        <v>6007</v>
      </c>
      <c r="S29" s="47">
        <f t="shared" si="6"/>
        <v>144.16800000000001</v>
      </c>
      <c r="T29" s="47">
        <f t="shared" si="7"/>
        <v>6.0069999999999997</v>
      </c>
      <c r="U29" s="109">
        <v>4.3</v>
      </c>
      <c r="V29" s="109">
        <f t="shared" si="1"/>
        <v>4.3</v>
      </c>
      <c r="W29" s="110" t="s">
        <v>148</v>
      </c>
      <c r="X29" s="112">
        <v>0</v>
      </c>
      <c r="Y29" s="112">
        <v>1015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1474344</v>
      </c>
      <c r="AH29" s="49">
        <f t="shared" si="9"/>
        <v>1167</v>
      </c>
      <c r="AI29" s="50">
        <f t="shared" si="8"/>
        <v>194.27334776094557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11489820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133</v>
      </c>
      <c r="Q30" s="108">
        <v>26998205</v>
      </c>
      <c r="R30" s="46">
        <f t="shared" si="5"/>
        <v>6069</v>
      </c>
      <c r="S30" s="47">
        <f t="shared" si="6"/>
        <v>145.65600000000001</v>
      </c>
      <c r="T30" s="47">
        <f t="shared" si="7"/>
        <v>6.069</v>
      </c>
      <c r="U30" s="109">
        <v>4</v>
      </c>
      <c r="V30" s="109">
        <f t="shared" si="1"/>
        <v>4</v>
      </c>
      <c r="W30" s="110" t="s">
        <v>148</v>
      </c>
      <c r="X30" s="112">
        <v>0</v>
      </c>
      <c r="Y30" s="112">
        <v>1015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1475505</v>
      </c>
      <c r="AH30" s="49">
        <f t="shared" si="9"/>
        <v>1161</v>
      </c>
      <c r="AI30" s="50">
        <f t="shared" si="8"/>
        <v>191.30004943153733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11489820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121</v>
      </c>
      <c r="Q31" s="108">
        <v>27004139</v>
      </c>
      <c r="R31" s="46">
        <f t="shared" si="5"/>
        <v>5934</v>
      </c>
      <c r="S31" s="47">
        <f t="shared" si="6"/>
        <v>142.416</v>
      </c>
      <c r="T31" s="47">
        <f t="shared" si="7"/>
        <v>5.9340000000000002</v>
      </c>
      <c r="U31" s="109">
        <v>3.7</v>
      </c>
      <c r="V31" s="109">
        <f t="shared" si="1"/>
        <v>3.7</v>
      </c>
      <c r="W31" s="110" t="s">
        <v>148</v>
      </c>
      <c r="X31" s="112">
        <v>0</v>
      </c>
      <c r="Y31" s="112">
        <v>1005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1476662</v>
      </c>
      <c r="AH31" s="49">
        <f t="shared" si="9"/>
        <v>1157</v>
      </c>
      <c r="AI31" s="50">
        <f t="shared" si="8"/>
        <v>194.97809234917423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11489820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129</v>
      </c>
      <c r="P32" s="108">
        <v>125</v>
      </c>
      <c r="Q32" s="108">
        <v>27010103</v>
      </c>
      <c r="R32" s="46">
        <f t="shared" si="5"/>
        <v>5964</v>
      </c>
      <c r="S32" s="47">
        <f t="shared" si="6"/>
        <v>143.136</v>
      </c>
      <c r="T32" s="47">
        <f t="shared" si="7"/>
        <v>5.9640000000000004</v>
      </c>
      <c r="U32" s="109">
        <v>3.6</v>
      </c>
      <c r="V32" s="109">
        <f t="shared" si="1"/>
        <v>3.6</v>
      </c>
      <c r="W32" s="110" t="s">
        <v>148</v>
      </c>
      <c r="X32" s="112">
        <v>0</v>
      </c>
      <c r="Y32" s="112">
        <v>1005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1477824</v>
      </c>
      <c r="AH32" s="49">
        <f t="shared" si="9"/>
        <v>1162</v>
      </c>
      <c r="AI32" s="50">
        <f t="shared" si="8"/>
        <v>194.8356807511737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11489820</v>
      </c>
      <c r="AQ32" s="112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114</v>
      </c>
      <c r="Q33" s="108">
        <v>27015428</v>
      </c>
      <c r="R33" s="46">
        <f t="shared" si="5"/>
        <v>5325</v>
      </c>
      <c r="S33" s="47">
        <f t="shared" si="6"/>
        <v>127.8</v>
      </c>
      <c r="T33" s="47">
        <f t="shared" si="7"/>
        <v>5.3250000000000002</v>
      </c>
      <c r="U33" s="109">
        <v>3.7</v>
      </c>
      <c r="V33" s="109">
        <f t="shared" si="1"/>
        <v>3.7</v>
      </c>
      <c r="W33" s="110" t="s">
        <v>129</v>
      </c>
      <c r="X33" s="112">
        <v>0</v>
      </c>
      <c r="Y33" s="112">
        <v>0</v>
      </c>
      <c r="Z33" s="112">
        <v>1126</v>
      </c>
      <c r="AA33" s="112">
        <v>1185</v>
      </c>
      <c r="AB33" s="112">
        <v>1126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1478831</v>
      </c>
      <c r="AH33" s="49">
        <f t="shared" si="9"/>
        <v>1007</v>
      </c>
      <c r="AI33" s="50">
        <f t="shared" si="8"/>
        <v>189.10798122065728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11489886</v>
      </c>
      <c r="AQ33" s="112">
        <f t="shared" si="2"/>
        <v>66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125</v>
      </c>
      <c r="P34" s="108">
        <v>117</v>
      </c>
      <c r="Q34" s="108">
        <v>27020566</v>
      </c>
      <c r="R34" s="46">
        <f t="shared" si="5"/>
        <v>5138</v>
      </c>
      <c r="S34" s="47">
        <f t="shared" si="6"/>
        <v>123.312</v>
      </c>
      <c r="T34" s="47">
        <f t="shared" si="7"/>
        <v>5.1379999999999999</v>
      </c>
      <c r="U34" s="109">
        <v>3.8</v>
      </c>
      <c r="V34" s="109">
        <v>3.8</v>
      </c>
      <c r="W34" s="110" t="s">
        <v>129</v>
      </c>
      <c r="X34" s="112">
        <v>0</v>
      </c>
      <c r="Y34" s="112">
        <v>0</v>
      </c>
      <c r="Z34" s="112">
        <v>1126</v>
      </c>
      <c r="AA34" s="112">
        <v>1185</v>
      </c>
      <c r="AB34" s="112">
        <v>1126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1479809</v>
      </c>
      <c r="AH34" s="49">
        <f t="shared" si="9"/>
        <v>978</v>
      </c>
      <c r="AI34" s="50">
        <f t="shared" si="8"/>
        <v>190.34643830284156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11490076</v>
      </c>
      <c r="AQ34" s="112">
        <f>AP34-AP33</f>
        <v>190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136216</v>
      </c>
      <c r="S35" s="65">
        <f>AVERAGE(S11:S34)</f>
        <v>136.21600000000004</v>
      </c>
      <c r="T35" s="65">
        <f>SUM(T11:T34)</f>
        <v>136.21600000000001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26714</v>
      </c>
      <c r="AI35" s="68">
        <f>$AH$35/$T35</f>
        <v>196.11499383332352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1711</v>
      </c>
      <c r="AQ35" s="71">
        <f>SUM(AQ11:AQ34)</f>
        <v>1711</v>
      </c>
      <c r="AR35" s="72">
        <f>AVERAGE(AR11:AR34)</f>
        <v>1.1116666666666666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243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244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245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34" priority="13" operator="containsText" text="N/A">
      <formula>NOT(ISERROR(SEARCH("N/A",X11)))</formula>
    </cfRule>
    <cfRule type="cellIs" dxfId="133" priority="27" operator="equal">
      <formula>0</formula>
    </cfRule>
  </conditionalFormatting>
  <conditionalFormatting sqref="X11:AE34">
    <cfRule type="cellIs" dxfId="132" priority="26" operator="greaterThanOrEqual">
      <formula>1185</formula>
    </cfRule>
  </conditionalFormatting>
  <conditionalFormatting sqref="X11:AE34">
    <cfRule type="cellIs" dxfId="131" priority="25" operator="between">
      <formula>0.1</formula>
      <formula>1184</formula>
    </cfRule>
  </conditionalFormatting>
  <conditionalFormatting sqref="X8 AJ11:AN35">
    <cfRule type="cellIs" dxfId="130" priority="24" operator="equal">
      <formula>0</formula>
    </cfRule>
  </conditionalFormatting>
  <conditionalFormatting sqref="X8 AJ11:AN35">
    <cfRule type="cellIs" dxfId="129" priority="23" operator="greaterThan">
      <formula>1179</formula>
    </cfRule>
  </conditionalFormatting>
  <conditionalFormatting sqref="X8 AJ11:AN35">
    <cfRule type="cellIs" dxfId="128" priority="22" operator="greaterThan">
      <formula>99</formula>
    </cfRule>
  </conditionalFormatting>
  <conditionalFormatting sqref="X8 AJ11:AN35">
    <cfRule type="cellIs" dxfId="127" priority="21" operator="greaterThan">
      <formula>0.99</formula>
    </cfRule>
  </conditionalFormatting>
  <conditionalFormatting sqref="AB8">
    <cfRule type="cellIs" dxfId="126" priority="20" operator="equal">
      <formula>0</formula>
    </cfRule>
  </conditionalFormatting>
  <conditionalFormatting sqref="AB8">
    <cfRule type="cellIs" dxfId="125" priority="19" operator="greaterThan">
      <formula>1179</formula>
    </cfRule>
  </conditionalFormatting>
  <conditionalFormatting sqref="AB8">
    <cfRule type="cellIs" dxfId="124" priority="18" operator="greaterThan">
      <formula>99</formula>
    </cfRule>
  </conditionalFormatting>
  <conditionalFormatting sqref="AB8">
    <cfRule type="cellIs" dxfId="123" priority="17" operator="greaterThan">
      <formula>0.99</formula>
    </cfRule>
  </conditionalFormatting>
  <conditionalFormatting sqref="AI11:AI34">
    <cfRule type="cellIs" dxfId="122" priority="16" operator="greaterThan">
      <formula>$AI$8</formula>
    </cfRule>
  </conditionalFormatting>
  <conditionalFormatting sqref="AH11:AH34">
    <cfRule type="cellIs" dxfId="121" priority="14" operator="greaterThan">
      <formula>$AH$8</formula>
    </cfRule>
    <cfRule type="cellIs" dxfId="120" priority="15" operator="greaterThan">
      <formula>$AH$8</formula>
    </cfRule>
  </conditionalFormatting>
  <conditionalFormatting sqref="AO11:AO34 AN11:AN35">
    <cfRule type="cellIs" dxfId="119" priority="12" operator="equal">
      <formula>0</formula>
    </cfRule>
  </conditionalFormatting>
  <conditionalFormatting sqref="AO11:AO34 AN11:AN35">
    <cfRule type="cellIs" dxfId="118" priority="11" operator="greaterThan">
      <formula>1179</formula>
    </cfRule>
  </conditionalFormatting>
  <conditionalFormatting sqref="AO11:AO34 AN11:AN35">
    <cfRule type="cellIs" dxfId="117" priority="10" operator="greaterThan">
      <formula>99</formula>
    </cfRule>
  </conditionalFormatting>
  <conditionalFormatting sqref="AO11:AO34 AN11:AN35">
    <cfRule type="cellIs" dxfId="116" priority="9" operator="greaterThan">
      <formula>0.99</formula>
    </cfRule>
  </conditionalFormatting>
  <conditionalFormatting sqref="AQ11:AQ34">
    <cfRule type="cellIs" dxfId="115" priority="8" operator="equal">
      <formula>0</formula>
    </cfRule>
  </conditionalFormatting>
  <conditionalFormatting sqref="AQ11:AQ34">
    <cfRule type="cellIs" dxfId="114" priority="7" operator="greaterThan">
      <formula>1179</formula>
    </cfRule>
  </conditionalFormatting>
  <conditionalFormatting sqref="AQ11:AQ34">
    <cfRule type="cellIs" dxfId="113" priority="6" operator="greaterThan">
      <formula>99</formula>
    </cfRule>
  </conditionalFormatting>
  <conditionalFormatting sqref="AQ11:AQ34">
    <cfRule type="cellIs" dxfId="112" priority="5" operator="greaterThan">
      <formula>0.99</formula>
    </cfRule>
  </conditionalFormatting>
  <conditionalFormatting sqref="AP11:AP34">
    <cfRule type="cellIs" dxfId="111" priority="4" operator="equal">
      <formula>0</formula>
    </cfRule>
  </conditionalFormatting>
  <conditionalFormatting sqref="AP11:AP34">
    <cfRule type="cellIs" dxfId="110" priority="3" operator="greaterThan">
      <formula>1179</formula>
    </cfRule>
  </conditionalFormatting>
  <conditionalFormatting sqref="AP11:AP34">
    <cfRule type="cellIs" dxfId="109" priority="2" operator="greaterThan">
      <formula>99</formula>
    </cfRule>
  </conditionalFormatting>
  <conditionalFormatting sqref="AP11:AP34">
    <cfRule type="cellIs" dxfId="10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0" zoomScaleNormal="100" workbookViewId="0">
      <selection activeCell="B50" sqref="B50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151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42701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26715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26'!Q34</f>
        <v>27020566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26'!AG34</f>
        <v>1479809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26'!AP34</f>
        <v>11490076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131</v>
      </c>
      <c r="P11" s="108">
        <v>110</v>
      </c>
      <c r="Q11" s="108">
        <v>27025298</v>
      </c>
      <c r="R11" s="46">
        <f>IF(ISBLANK(Q11),"-",Q11-Q10)</f>
        <v>4732</v>
      </c>
      <c r="S11" s="47">
        <f>R11*24/1000</f>
        <v>113.568</v>
      </c>
      <c r="T11" s="47">
        <f>R11/1000</f>
        <v>4.7320000000000002</v>
      </c>
      <c r="U11" s="109">
        <v>5.0999999999999996</v>
      </c>
      <c r="V11" s="109">
        <f t="shared" ref="V11:V33" si="1">U11</f>
        <v>5.0999999999999996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1480767</v>
      </c>
      <c r="AH11" s="49">
        <f>IF(ISBLANK(AG11),"-",AG11-AG10)</f>
        <v>958</v>
      </c>
      <c r="AI11" s="50">
        <f>AH11/T11</f>
        <v>202.45139475908707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11490507</v>
      </c>
      <c r="AQ11" s="112">
        <f t="shared" ref="AQ11:AQ33" si="2">AP11-AP10</f>
        <v>431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133</v>
      </c>
      <c r="P12" s="108">
        <v>111</v>
      </c>
      <c r="Q12" s="108">
        <v>27030056</v>
      </c>
      <c r="R12" s="46">
        <f t="shared" ref="R12:R34" si="5">IF(ISBLANK(Q12),"-",Q12-Q11)</f>
        <v>4758</v>
      </c>
      <c r="S12" s="47">
        <f t="shared" ref="S12:S34" si="6">R12*24/1000</f>
        <v>114.19199999999999</v>
      </c>
      <c r="T12" s="47">
        <f t="shared" ref="T12:T34" si="7">R12/1000</f>
        <v>4.758</v>
      </c>
      <c r="U12" s="109">
        <v>6.5</v>
      </c>
      <c r="V12" s="109">
        <f t="shared" si="1"/>
        <v>6.5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1481745</v>
      </c>
      <c r="AH12" s="49">
        <f>IF(ISBLANK(AG12),"-",AG12-AG11)</f>
        <v>978</v>
      </c>
      <c r="AI12" s="50">
        <f t="shared" ref="AI12:AI34" si="8">AH12/T12</f>
        <v>205.54854981084489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11490962</v>
      </c>
      <c r="AQ12" s="112">
        <f t="shared" si="2"/>
        <v>455</v>
      </c>
      <c r="AR12" s="115">
        <v>1.03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137</v>
      </c>
      <c r="P13" s="108">
        <v>112</v>
      </c>
      <c r="Q13" s="108">
        <v>27034732</v>
      </c>
      <c r="R13" s="46">
        <f t="shared" si="5"/>
        <v>4676</v>
      </c>
      <c r="S13" s="47">
        <f t="shared" si="6"/>
        <v>112.224</v>
      </c>
      <c r="T13" s="47">
        <f t="shared" si="7"/>
        <v>4.6760000000000002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1482730</v>
      </c>
      <c r="AH13" s="49">
        <f>IF(ISBLANK(AG13),"-",AG13-AG12)</f>
        <v>985</v>
      </c>
      <c r="AI13" s="50">
        <f t="shared" si="8"/>
        <v>210.65012831479896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11491408</v>
      </c>
      <c r="AQ13" s="112">
        <f t="shared" si="2"/>
        <v>446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136</v>
      </c>
      <c r="P14" s="108">
        <v>116</v>
      </c>
      <c r="Q14" s="108">
        <v>27039147</v>
      </c>
      <c r="R14" s="46">
        <f t="shared" si="5"/>
        <v>4415</v>
      </c>
      <c r="S14" s="47">
        <f t="shared" si="6"/>
        <v>105.96</v>
      </c>
      <c r="T14" s="47">
        <f t="shared" si="7"/>
        <v>4.415</v>
      </c>
      <c r="U14" s="109">
        <v>9</v>
      </c>
      <c r="V14" s="109">
        <f t="shared" si="1"/>
        <v>9</v>
      </c>
      <c r="W14" s="110" t="s">
        <v>129</v>
      </c>
      <c r="X14" s="112">
        <v>0</v>
      </c>
      <c r="Y14" s="112">
        <v>0</v>
      </c>
      <c r="Z14" s="112">
        <v>1128</v>
      </c>
      <c r="AA14" s="112">
        <v>1185</v>
      </c>
      <c r="AB14" s="112">
        <v>1128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1483732</v>
      </c>
      <c r="AH14" s="49">
        <f t="shared" ref="AH14:AH34" si="9">IF(ISBLANK(AG14),"-",AG14-AG13)</f>
        <v>1002</v>
      </c>
      <c r="AI14" s="50">
        <f t="shared" si="8"/>
        <v>226.95356738391845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11491832</v>
      </c>
      <c r="AQ14" s="112">
        <f t="shared" si="2"/>
        <v>424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8</v>
      </c>
      <c r="E15" s="41">
        <f t="shared" si="0"/>
        <v>5.6338028169014089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119</v>
      </c>
      <c r="P15" s="108">
        <v>114</v>
      </c>
      <c r="Q15" s="108">
        <v>27043650</v>
      </c>
      <c r="R15" s="46">
        <f t="shared" si="5"/>
        <v>4503</v>
      </c>
      <c r="S15" s="47">
        <f t="shared" si="6"/>
        <v>108.072</v>
      </c>
      <c r="T15" s="47">
        <f t="shared" si="7"/>
        <v>4.5030000000000001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1126</v>
      </c>
      <c r="AA15" s="112">
        <v>1185</v>
      </c>
      <c r="AB15" s="112">
        <v>1126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1484734</v>
      </c>
      <c r="AH15" s="49">
        <f t="shared" si="9"/>
        <v>1002</v>
      </c>
      <c r="AI15" s="50">
        <f t="shared" si="8"/>
        <v>222.51832111925381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11492012</v>
      </c>
      <c r="AQ15" s="112">
        <f t="shared" si="2"/>
        <v>180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10</v>
      </c>
      <c r="E16" s="41">
        <f t="shared" si="0"/>
        <v>7.042253521126761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127</v>
      </c>
      <c r="P16" s="108">
        <v>129</v>
      </c>
      <c r="Q16" s="108">
        <v>27049082</v>
      </c>
      <c r="R16" s="46">
        <f t="shared" si="5"/>
        <v>5432</v>
      </c>
      <c r="S16" s="47">
        <f t="shared" si="6"/>
        <v>130.36799999999999</v>
      </c>
      <c r="T16" s="47">
        <f t="shared" si="7"/>
        <v>5.4320000000000004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1126</v>
      </c>
      <c r="AA16" s="112">
        <v>1185</v>
      </c>
      <c r="AB16" s="112">
        <v>1106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1485716</v>
      </c>
      <c r="AH16" s="49">
        <f t="shared" si="9"/>
        <v>982</v>
      </c>
      <c r="AI16" s="50">
        <f t="shared" si="8"/>
        <v>180.78055964653902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11492012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138</v>
      </c>
      <c r="P17" s="108">
        <v>135</v>
      </c>
      <c r="Q17" s="108">
        <v>27054282</v>
      </c>
      <c r="R17" s="46">
        <f t="shared" si="5"/>
        <v>5200</v>
      </c>
      <c r="S17" s="47">
        <f t="shared" si="6"/>
        <v>124.8</v>
      </c>
      <c r="T17" s="47">
        <f t="shared" si="7"/>
        <v>5.2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1486688</v>
      </c>
      <c r="AH17" s="49">
        <f t="shared" si="9"/>
        <v>972</v>
      </c>
      <c r="AI17" s="50">
        <f t="shared" si="8"/>
        <v>186.92307692307691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11492012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8</v>
      </c>
      <c r="E18" s="41">
        <f t="shared" si="0"/>
        <v>5.6338028169014089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133</v>
      </c>
      <c r="Q18" s="108">
        <v>27060444</v>
      </c>
      <c r="R18" s="46">
        <f t="shared" si="5"/>
        <v>6162</v>
      </c>
      <c r="S18" s="47">
        <f t="shared" si="6"/>
        <v>147.88800000000001</v>
      </c>
      <c r="T18" s="47">
        <f t="shared" si="7"/>
        <v>6.1619999999999999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1016</v>
      </c>
      <c r="Y18" s="112">
        <v>0</v>
      </c>
      <c r="Z18" s="112">
        <v>1187</v>
      </c>
      <c r="AA18" s="112">
        <v>1185</v>
      </c>
      <c r="AB18" s="112">
        <v>1188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1487904</v>
      </c>
      <c r="AH18" s="49">
        <f t="shared" si="9"/>
        <v>1216</v>
      </c>
      <c r="AI18" s="50">
        <f t="shared" si="8"/>
        <v>197.33852645245051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11492012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144</v>
      </c>
      <c r="Q19" s="108">
        <v>27067086</v>
      </c>
      <c r="R19" s="46">
        <f t="shared" si="5"/>
        <v>6642</v>
      </c>
      <c r="S19" s="47">
        <f t="shared" si="6"/>
        <v>159.40799999999999</v>
      </c>
      <c r="T19" s="47">
        <f t="shared" si="7"/>
        <v>6.6420000000000003</v>
      </c>
      <c r="U19" s="109">
        <v>8.6999999999999993</v>
      </c>
      <c r="V19" s="109">
        <f t="shared" si="1"/>
        <v>8.6999999999999993</v>
      </c>
      <c r="W19" s="110" t="s">
        <v>148</v>
      </c>
      <c r="X19" s="112">
        <v>1047</v>
      </c>
      <c r="Y19" s="112">
        <v>0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1489192</v>
      </c>
      <c r="AH19" s="49">
        <f t="shared" si="9"/>
        <v>1288</v>
      </c>
      <c r="AI19" s="50">
        <f t="shared" si="8"/>
        <v>193.91749473050285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11492012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4</v>
      </c>
      <c r="E20" s="41">
        <f t="shared" si="0"/>
        <v>2.8169014084507045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144</v>
      </c>
      <c r="Q20" s="108">
        <v>27073704</v>
      </c>
      <c r="R20" s="46">
        <f t="shared" si="5"/>
        <v>6618</v>
      </c>
      <c r="S20" s="47">
        <f t="shared" si="6"/>
        <v>158.83199999999999</v>
      </c>
      <c r="T20" s="47">
        <f t="shared" si="7"/>
        <v>6.6180000000000003</v>
      </c>
      <c r="U20" s="109">
        <v>8</v>
      </c>
      <c r="V20" s="109">
        <f t="shared" si="1"/>
        <v>8</v>
      </c>
      <c r="W20" s="110" t="s">
        <v>148</v>
      </c>
      <c r="X20" s="112">
        <v>1046</v>
      </c>
      <c r="Y20" s="112">
        <v>0</v>
      </c>
      <c r="Z20" s="112">
        <v>1188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1490368</v>
      </c>
      <c r="AH20" s="49">
        <f t="shared" si="9"/>
        <v>1176</v>
      </c>
      <c r="AI20" s="50">
        <f t="shared" si="8"/>
        <v>177.69718948322756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11492012</v>
      </c>
      <c r="AQ20" s="112">
        <f t="shared" si="2"/>
        <v>0</v>
      </c>
      <c r="AR20" s="53">
        <v>1.2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160</v>
      </c>
      <c r="Q21" s="108">
        <v>27080302</v>
      </c>
      <c r="R21" s="46">
        <f t="shared" si="5"/>
        <v>6598</v>
      </c>
      <c r="S21" s="47">
        <f t="shared" si="6"/>
        <v>158.352</v>
      </c>
      <c r="T21" s="47">
        <f t="shared" si="7"/>
        <v>6.5979999999999999</v>
      </c>
      <c r="U21" s="109">
        <v>7.4</v>
      </c>
      <c r="V21" s="109">
        <f t="shared" si="1"/>
        <v>7.4</v>
      </c>
      <c r="W21" s="110" t="s">
        <v>148</v>
      </c>
      <c r="X21" s="112">
        <v>1046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1491538</v>
      </c>
      <c r="AH21" s="49">
        <f t="shared" si="9"/>
        <v>1170</v>
      </c>
      <c r="AI21" s="50">
        <f t="shared" si="8"/>
        <v>177.32646256441348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11492012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166</v>
      </c>
      <c r="Q22" s="108">
        <v>27087036</v>
      </c>
      <c r="R22" s="46">
        <f t="shared" si="5"/>
        <v>6734</v>
      </c>
      <c r="S22" s="47">
        <f t="shared" si="6"/>
        <v>161.61600000000001</v>
      </c>
      <c r="T22" s="47">
        <f t="shared" si="7"/>
        <v>6.734</v>
      </c>
      <c r="U22" s="109">
        <v>6.8</v>
      </c>
      <c r="V22" s="109">
        <f t="shared" si="1"/>
        <v>6.8</v>
      </c>
      <c r="W22" s="110" t="s">
        <v>148</v>
      </c>
      <c r="X22" s="112">
        <v>1035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1492740</v>
      </c>
      <c r="AH22" s="49">
        <f t="shared" si="9"/>
        <v>1202</v>
      </c>
      <c r="AI22" s="50">
        <f t="shared" si="8"/>
        <v>178.49717849717851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11492012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163</v>
      </c>
      <c r="Q23" s="108">
        <v>27093774</v>
      </c>
      <c r="R23" s="46">
        <f t="shared" si="5"/>
        <v>6738</v>
      </c>
      <c r="S23" s="47">
        <f t="shared" si="6"/>
        <v>161.71199999999999</v>
      </c>
      <c r="T23" s="47">
        <f t="shared" si="7"/>
        <v>6.7380000000000004</v>
      </c>
      <c r="U23" s="109">
        <v>6.2</v>
      </c>
      <c r="V23" s="109">
        <f t="shared" si="1"/>
        <v>6.2</v>
      </c>
      <c r="W23" s="110" t="s">
        <v>148</v>
      </c>
      <c r="X23" s="112">
        <v>1036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1493934</v>
      </c>
      <c r="AH23" s="49">
        <f t="shared" si="9"/>
        <v>1194</v>
      </c>
      <c r="AI23" s="50">
        <f t="shared" si="8"/>
        <v>177.20391807658058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11492012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115</v>
      </c>
      <c r="Q24" s="108">
        <v>27100468</v>
      </c>
      <c r="R24" s="46">
        <f t="shared" si="5"/>
        <v>6694</v>
      </c>
      <c r="S24" s="47">
        <f t="shared" si="6"/>
        <v>160.65600000000001</v>
      </c>
      <c r="T24" s="47">
        <f t="shared" si="7"/>
        <v>6.694</v>
      </c>
      <c r="U24" s="109">
        <v>5.7</v>
      </c>
      <c r="V24" s="109">
        <f t="shared" si="1"/>
        <v>5.7</v>
      </c>
      <c r="W24" s="110" t="s">
        <v>148</v>
      </c>
      <c r="X24" s="112">
        <v>1036</v>
      </c>
      <c r="Y24" s="112">
        <v>0</v>
      </c>
      <c r="Z24" s="112">
        <v>1187</v>
      </c>
      <c r="AA24" s="112">
        <v>1185</v>
      </c>
      <c r="AB24" s="112">
        <v>1188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1495094</v>
      </c>
      <c r="AH24" s="49">
        <f>IF(ISBLANK(AG24),"-",AG24-AG23)</f>
        <v>1160</v>
      </c>
      <c r="AI24" s="50">
        <f t="shared" si="8"/>
        <v>173.28951299671348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11492012</v>
      </c>
      <c r="AQ24" s="112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4</v>
      </c>
      <c r="E25" s="41">
        <f t="shared" si="0"/>
        <v>2.8169014084507045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133</v>
      </c>
      <c r="Q25" s="108">
        <v>27107084</v>
      </c>
      <c r="R25" s="46">
        <f t="shared" si="5"/>
        <v>6616</v>
      </c>
      <c r="S25" s="47">
        <f t="shared" si="6"/>
        <v>158.78399999999999</v>
      </c>
      <c r="T25" s="47">
        <f t="shared" si="7"/>
        <v>6.6159999999999997</v>
      </c>
      <c r="U25" s="109">
        <v>5.2</v>
      </c>
      <c r="V25" s="109">
        <f t="shared" si="1"/>
        <v>5.2</v>
      </c>
      <c r="W25" s="110" t="s">
        <v>148</v>
      </c>
      <c r="X25" s="112">
        <v>1036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1496296</v>
      </c>
      <c r="AH25" s="49">
        <f t="shared" si="9"/>
        <v>1202</v>
      </c>
      <c r="AI25" s="50">
        <f t="shared" si="8"/>
        <v>181.68077388149939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11492012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130</v>
      </c>
      <c r="Q26" s="108">
        <v>27113668</v>
      </c>
      <c r="R26" s="46">
        <f t="shared" si="5"/>
        <v>6584</v>
      </c>
      <c r="S26" s="47">
        <f t="shared" si="6"/>
        <v>158.01599999999999</v>
      </c>
      <c r="T26" s="47">
        <f t="shared" si="7"/>
        <v>6.5839999999999996</v>
      </c>
      <c r="U26" s="109">
        <v>4.8</v>
      </c>
      <c r="V26" s="109">
        <f t="shared" si="1"/>
        <v>4.8</v>
      </c>
      <c r="W26" s="110" t="s">
        <v>148</v>
      </c>
      <c r="X26" s="112">
        <v>1036</v>
      </c>
      <c r="Y26" s="112">
        <v>0</v>
      </c>
      <c r="Z26" s="112">
        <v>1188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1497486</v>
      </c>
      <c r="AH26" s="49">
        <f t="shared" si="9"/>
        <v>1190</v>
      </c>
      <c r="AI26" s="50">
        <f t="shared" si="8"/>
        <v>180.74119076549212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11492012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132</v>
      </c>
      <c r="P27" s="108">
        <v>133</v>
      </c>
      <c r="Q27" s="108">
        <v>27120082</v>
      </c>
      <c r="R27" s="46">
        <f t="shared" si="5"/>
        <v>6414</v>
      </c>
      <c r="S27" s="47">
        <f t="shared" si="6"/>
        <v>153.93600000000001</v>
      </c>
      <c r="T27" s="47">
        <f t="shared" si="7"/>
        <v>6.4139999999999997</v>
      </c>
      <c r="U27" s="109">
        <v>4.5</v>
      </c>
      <c r="V27" s="109">
        <f t="shared" si="1"/>
        <v>4.5</v>
      </c>
      <c r="W27" s="110" t="s">
        <v>148</v>
      </c>
      <c r="X27" s="112">
        <v>1026</v>
      </c>
      <c r="Y27" s="112">
        <v>0</v>
      </c>
      <c r="Z27" s="112">
        <v>1188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1498678</v>
      </c>
      <c r="AH27" s="49">
        <f t="shared" si="9"/>
        <v>1192</v>
      </c>
      <c r="AI27" s="50">
        <f t="shared" si="8"/>
        <v>185.84346741502964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11492012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125</v>
      </c>
      <c r="Q28" s="108">
        <v>27126036</v>
      </c>
      <c r="R28" s="46">
        <f t="shared" si="5"/>
        <v>5954</v>
      </c>
      <c r="S28" s="47">
        <f t="shared" si="6"/>
        <v>142.89599999999999</v>
      </c>
      <c r="T28" s="47">
        <f t="shared" si="7"/>
        <v>5.9539999999999997</v>
      </c>
      <c r="U28" s="109">
        <v>4</v>
      </c>
      <c r="V28" s="109">
        <f t="shared" si="1"/>
        <v>4</v>
      </c>
      <c r="W28" s="110" t="s">
        <v>148</v>
      </c>
      <c r="X28" s="112">
        <v>1025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1499831</v>
      </c>
      <c r="AH28" s="49">
        <f t="shared" si="9"/>
        <v>1153</v>
      </c>
      <c r="AI28" s="50">
        <f t="shared" si="8"/>
        <v>193.65132683909977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11492012</v>
      </c>
      <c r="AQ28" s="112">
        <f t="shared" si="2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128</v>
      </c>
      <c r="Q29" s="108">
        <v>27132134</v>
      </c>
      <c r="R29" s="46">
        <f t="shared" si="5"/>
        <v>6098</v>
      </c>
      <c r="S29" s="47">
        <f t="shared" si="6"/>
        <v>146.352</v>
      </c>
      <c r="T29" s="47">
        <f t="shared" si="7"/>
        <v>6.0979999999999999</v>
      </c>
      <c r="U29" s="109">
        <v>3.7</v>
      </c>
      <c r="V29" s="109">
        <f t="shared" si="1"/>
        <v>3.7</v>
      </c>
      <c r="W29" s="110" t="s">
        <v>148</v>
      </c>
      <c r="X29" s="112">
        <v>1015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1500998</v>
      </c>
      <c r="AH29" s="49">
        <f t="shared" si="9"/>
        <v>1167</v>
      </c>
      <c r="AI29" s="50">
        <f t="shared" si="8"/>
        <v>191.37422105608397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11492012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125</v>
      </c>
      <c r="Q30" s="108">
        <v>27138127</v>
      </c>
      <c r="R30" s="46">
        <f t="shared" si="5"/>
        <v>5993</v>
      </c>
      <c r="S30" s="47">
        <f t="shared" si="6"/>
        <v>143.83199999999999</v>
      </c>
      <c r="T30" s="47">
        <f t="shared" si="7"/>
        <v>5.9930000000000003</v>
      </c>
      <c r="U30" s="109">
        <v>3.4</v>
      </c>
      <c r="V30" s="109">
        <f t="shared" si="1"/>
        <v>3.4</v>
      </c>
      <c r="W30" s="110" t="s">
        <v>148</v>
      </c>
      <c r="X30" s="112">
        <v>1015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1502162</v>
      </c>
      <c r="AH30" s="49">
        <f t="shared" si="9"/>
        <v>1164</v>
      </c>
      <c r="AI30" s="50">
        <f t="shared" si="8"/>
        <v>194.22659769731351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11492012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131</v>
      </c>
      <c r="P31" s="108">
        <v>117</v>
      </c>
      <c r="Q31" s="108">
        <v>27144164</v>
      </c>
      <c r="R31" s="46">
        <f t="shared" si="5"/>
        <v>6037</v>
      </c>
      <c r="S31" s="47">
        <f t="shared" si="6"/>
        <v>144.88800000000001</v>
      </c>
      <c r="T31" s="47">
        <f t="shared" si="7"/>
        <v>6.0369999999999999</v>
      </c>
      <c r="U31" s="109">
        <v>3.2</v>
      </c>
      <c r="V31" s="109">
        <f t="shared" si="1"/>
        <v>3.2</v>
      </c>
      <c r="W31" s="110" t="s">
        <v>148</v>
      </c>
      <c r="X31" s="112">
        <v>1015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1503325</v>
      </c>
      <c r="AH31" s="49">
        <f t="shared" si="9"/>
        <v>1163</v>
      </c>
      <c r="AI31" s="50">
        <f t="shared" si="8"/>
        <v>192.64535365247639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11492012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126</v>
      </c>
      <c r="P32" s="108">
        <v>123</v>
      </c>
      <c r="Q32" s="108">
        <v>27150183</v>
      </c>
      <c r="R32" s="46">
        <f t="shared" si="5"/>
        <v>6019</v>
      </c>
      <c r="S32" s="47">
        <f t="shared" si="6"/>
        <v>144.45599999999999</v>
      </c>
      <c r="T32" s="47">
        <f t="shared" si="7"/>
        <v>6.0190000000000001</v>
      </c>
      <c r="U32" s="109">
        <v>3.1</v>
      </c>
      <c r="V32" s="109">
        <f t="shared" si="1"/>
        <v>3.1</v>
      </c>
      <c r="W32" s="110" t="s">
        <v>148</v>
      </c>
      <c r="X32" s="112">
        <v>1015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1504481</v>
      </c>
      <c r="AH32" s="49">
        <f t="shared" si="9"/>
        <v>1156</v>
      </c>
      <c r="AI32" s="50">
        <f t="shared" si="8"/>
        <v>192.05848147532814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11492012</v>
      </c>
      <c r="AQ32" s="112">
        <f t="shared" si="2"/>
        <v>0</v>
      </c>
      <c r="AR32" s="53">
        <v>1.02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127</v>
      </c>
      <c r="P33" s="108">
        <v>118</v>
      </c>
      <c r="Q33" s="108">
        <v>27155850</v>
      </c>
      <c r="R33" s="46">
        <f t="shared" si="5"/>
        <v>5667</v>
      </c>
      <c r="S33" s="47">
        <f t="shared" si="6"/>
        <v>136.00800000000001</v>
      </c>
      <c r="T33" s="47">
        <f t="shared" si="7"/>
        <v>5.6669999999999998</v>
      </c>
      <c r="U33" s="109">
        <v>3.2</v>
      </c>
      <c r="V33" s="109">
        <f t="shared" si="1"/>
        <v>3.2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1505518</v>
      </c>
      <c r="AH33" s="49">
        <f t="shared" si="9"/>
        <v>1037</v>
      </c>
      <c r="AI33" s="50">
        <f t="shared" si="8"/>
        <v>182.98923592729841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11492073</v>
      </c>
      <c r="AQ33" s="112">
        <f t="shared" si="2"/>
        <v>61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128</v>
      </c>
      <c r="P34" s="108">
        <v>114</v>
      </c>
      <c r="Q34" s="108">
        <v>27161387</v>
      </c>
      <c r="R34" s="46">
        <f t="shared" si="5"/>
        <v>5537</v>
      </c>
      <c r="S34" s="47">
        <f t="shared" si="6"/>
        <v>132.88800000000001</v>
      </c>
      <c r="T34" s="47">
        <f t="shared" si="7"/>
        <v>5.5369999999999999</v>
      </c>
      <c r="U34" s="109">
        <v>3.6</v>
      </c>
      <c r="V34" s="109">
        <v>3.8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1506524</v>
      </c>
      <c r="AH34" s="49">
        <f t="shared" si="9"/>
        <v>1006</v>
      </c>
      <c r="AI34" s="50">
        <f t="shared" si="8"/>
        <v>181.68683402564565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11492320</v>
      </c>
      <c r="AQ34" s="112">
        <f>AP34-AP33</f>
        <v>247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140821</v>
      </c>
      <c r="S35" s="65">
        <f>AVERAGE(S11:S34)</f>
        <v>140.821</v>
      </c>
      <c r="T35" s="65">
        <f>SUM(T11:T34)</f>
        <v>140.821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26715</v>
      </c>
      <c r="AI35" s="68">
        <f>$AH$35/$T35</f>
        <v>189.70892125464243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2244</v>
      </c>
      <c r="AQ35" s="71">
        <f>SUM(AQ11:AQ34)</f>
        <v>2244</v>
      </c>
      <c r="AR35" s="72">
        <f>AVERAGE(AR11:AR34)</f>
        <v>1.1199999999999999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227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154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247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56" name="Range2_12_5_1_1_1_1_1_2_1_1_2_1_1_1_1_1_1_1_1_1_1_1_1_1_1_1_1_1_2_1_1_1_1_1_1_1_1_1_1_1_1_1_1_3_1_1_1_2_1_1_1_1_1_1_1_1_1_2_1_1_1_1_1_1_1_1_1_1_1_1_1_1_1_1_1_1_1_1_1_1_1_1_1_1_2_1_1_1_2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07" priority="13" operator="containsText" text="N/A">
      <formula>NOT(ISERROR(SEARCH("N/A",X11)))</formula>
    </cfRule>
    <cfRule type="cellIs" dxfId="106" priority="27" operator="equal">
      <formula>0</formula>
    </cfRule>
  </conditionalFormatting>
  <conditionalFormatting sqref="X11:AE34">
    <cfRule type="cellIs" dxfId="105" priority="26" operator="greaterThanOrEqual">
      <formula>1185</formula>
    </cfRule>
  </conditionalFormatting>
  <conditionalFormatting sqref="X11:AE34">
    <cfRule type="cellIs" dxfId="104" priority="25" operator="between">
      <formula>0.1</formula>
      <formula>1184</formula>
    </cfRule>
  </conditionalFormatting>
  <conditionalFormatting sqref="X8 AJ11:AN35">
    <cfRule type="cellIs" dxfId="103" priority="24" operator="equal">
      <formula>0</formula>
    </cfRule>
  </conditionalFormatting>
  <conditionalFormatting sqref="X8 AJ11:AN35">
    <cfRule type="cellIs" dxfId="102" priority="23" operator="greaterThan">
      <formula>1179</formula>
    </cfRule>
  </conditionalFormatting>
  <conditionalFormatting sqref="X8 AJ11:AN35">
    <cfRule type="cellIs" dxfId="101" priority="22" operator="greaterThan">
      <formula>99</formula>
    </cfRule>
  </conditionalFormatting>
  <conditionalFormatting sqref="X8 AJ11:AN35">
    <cfRule type="cellIs" dxfId="100" priority="21" operator="greaterThan">
      <formula>0.99</formula>
    </cfRule>
  </conditionalFormatting>
  <conditionalFormatting sqref="AB8">
    <cfRule type="cellIs" dxfId="99" priority="20" operator="equal">
      <formula>0</formula>
    </cfRule>
  </conditionalFormatting>
  <conditionalFormatting sqref="AB8">
    <cfRule type="cellIs" dxfId="98" priority="19" operator="greaterThan">
      <formula>1179</formula>
    </cfRule>
  </conditionalFormatting>
  <conditionalFormatting sqref="AB8">
    <cfRule type="cellIs" dxfId="97" priority="18" operator="greaterThan">
      <formula>99</formula>
    </cfRule>
  </conditionalFormatting>
  <conditionalFormatting sqref="AB8">
    <cfRule type="cellIs" dxfId="96" priority="17" operator="greaterThan">
      <formula>0.99</formula>
    </cfRule>
  </conditionalFormatting>
  <conditionalFormatting sqref="AI11:AI34">
    <cfRule type="cellIs" dxfId="95" priority="16" operator="greaterThan">
      <formula>$AI$8</formula>
    </cfRule>
  </conditionalFormatting>
  <conditionalFormatting sqref="AH11:AH34">
    <cfRule type="cellIs" dxfId="94" priority="14" operator="greaterThan">
      <formula>$AH$8</formula>
    </cfRule>
    <cfRule type="cellIs" dxfId="93" priority="15" operator="greaterThan">
      <formula>$AH$8</formula>
    </cfRule>
  </conditionalFormatting>
  <conditionalFormatting sqref="AO11:AO34 AN11:AN35">
    <cfRule type="cellIs" dxfId="92" priority="12" operator="equal">
      <formula>0</formula>
    </cfRule>
  </conditionalFormatting>
  <conditionalFormatting sqref="AO11:AO34 AN11:AN35">
    <cfRule type="cellIs" dxfId="91" priority="11" operator="greaterThan">
      <formula>1179</formula>
    </cfRule>
  </conditionalFormatting>
  <conditionalFormatting sqref="AO11:AO34 AN11:AN35">
    <cfRule type="cellIs" dxfId="90" priority="10" operator="greaterThan">
      <formula>99</formula>
    </cfRule>
  </conditionalFormatting>
  <conditionalFormatting sqref="AO11:AO34 AN11:AN35">
    <cfRule type="cellIs" dxfId="89" priority="9" operator="greaterThan">
      <formula>0.99</formula>
    </cfRule>
  </conditionalFormatting>
  <conditionalFormatting sqref="AQ11:AQ34">
    <cfRule type="cellIs" dxfId="88" priority="8" operator="equal">
      <formula>0</formula>
    </cfRule>
  </conditionalFormatting>
  <conditionalFormatting sqref="AQ11:AQ34">
    <cfRule type="cellIs" dxfId="87" priority="7" operator="greaterThan">
      <formula>1179</formula>
    </cfRule>
  </conditionalFormatting>
  <conditionalFormatting sqref="AQ11:AQ34">
    <cfRule type="cellIs" dxfId="86" priority="6" operator="greaterThan">
      <formula>99</formula>
    </cfRule>
  </conditionalFormatting>
  <conditionalFormatting sqref="AQ11:AQ34">
    <cfRule type="cellIs" dxfId="85" priority="5" operator="greaterThan">
      <formula>0.99</formula>
    </cfRule>
  </conditionalFormatting>
  <conditionalFormatting sqref="AP11:AP34">
    <cfRule type="cellIs" dxfId="84" priority="4" operator="equal">
      <formula>0</formula>
    </cfRule>
  </conditionalFormatting>
  <conditionalFormatting sqref="AP11:AP34">
    <cfRule type="cellIs" dxfId="83" priority="3" operator="greaterThan">
      <formula>1179</formula>
    </cfRule>
  </conditionalFormatting>
  <conditionalFormatting sqref="AP11:AP34">
    <cfRule type="cellIs" dxfId="82" priority="2" operator="greaterThan">
      <formula>99</formula>
    </cfRule>
  </conditionalFormatting>
  <conditionalFormatting sqref="AP11:AP34">
    <cfRule type="cellIs" dxfId="81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3" zoomScaleNormal="100" workbookViewId="0">
      <selection activeCell="B46" sqref="B46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197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42702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26931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27'!Q34</f>
        <v>27161387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27'!AG34</f>
        <v>1506524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27'!AP34</f>
        <v>11492320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124</v>
      </c>
      <c r="Q11" s="108">
        <v>27166505</v>
      </c>
      <c r="R11" s="46">
        <f>IF(ISBLANK(Q11),"-",Q11-Q10)</f>
        <v>5118</v>
      </c>
      <c r="S11" s="47">
        <f>R11*24/1000</f>
        <v>122.83199999999999</v>
      </c>
      <c r="T11" s="47">
        <f>R11/1000</f>
        <v>5.1180000000000003</v>
      </c>
      <c r="U11" s="109">
        <v>5.3</v>
      </c>
      <c r="V11" s="109">
        <f t="shared" ref="V11:V33" si="1">U11</f>
        <v>5.3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1507532</v>
      </c>
      <c r="AH11" s="49">
        <f>IF(ISBLANK(AG11),"-",AG11-AG10)</f>
        <v>1008</v>
      </c>
      <c r="AI11" s="50">
        <f>AH11/T11</f>
        <v>196.95193434935521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11492738</v>
      </c>
      <c r="AQ11" s="112">
        <f t="shared" ref="AQ11:AQ33" si="2">AP11-AP10</f>
        <v>418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132</v>
      </c>
      <c r="P12" s="108">
        <v>115</v>
      </c>
      <c r="Q12" s="108">
        <v>27171312</v>
      </c>
      <c r="R12" s="46">
        <f t="shared" ref="R12:R34" si="5">IF(ISBLANK(Q12),"-",Q12-Q11)</f>
        <v>4807</v>
      </c>
      <c r="S12" s="47">
        <f t="shared" ref="S12:S34" si="6">R12*24/1000</f>
        <v>115.36799999999999</v>
      </c>
      <c r="T12" s="47">
        <f t="shared" ref="T12:T34" si="7">R12/1000</f>
        <v>4.8070000000000004</v>
      </c>
      <c r="U12" s="109">
        <v>6.8</v>
      </c>
      <c r="V12" s="109">
        <f t="shared" si="1"/>
        <v>6.8</v>
      </c>
      <c r="W12" s="110" t="s">
        <v>129</v>
      </c>
      <c r="X12" s="112">
        <v>0</v>
      </c>
      <c r="Y12" s="112">
        <v>0</v>
      </c>
      <c r="Z12" s="112">
        <v>1147</v>
      </c>
      <c r="AA12" s="112">
        <v>1185</v>
      </c>
      <c r="AB12" s="112">
        <v>1147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1508532</v>
      </c>
      <c r="AH12" s="49">
        <f>IF(ISBLANK(AG12),"-",AG12-AG11)</f>
        <v>1000</v>
      </c>
      <c r="AI12" s="50">
        <f t="shared" ref="AI12:AI34" si="8">AH12/T12</f>
        <v>208.02995631370916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11493158</v>
      </c>
      <c r="AQ12" s="112">
        <f t="shared" si="2"/>
        <v>420</v>
      </c>
      <c r="AR12" s="115">
        <v>0.95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126</v>
      </c>
      <c r="P13" s="108">
        <v>108</v>
      </c>
      <c r="Q13" s="108">
        <v>27175769</v>
      </c>
      <c r="R13" s="46">
        <f t="shared" si="5"/>
        <v>4457</v>
      </c>
      <c r="S13" s="47">
        <f t="shared" si="6"/>
        <v>106.968</v>
      </c>
      <c r="T13" s="47">
        <f t="shared" si="7"/>
        <v>4.4569999999999999</v>
      </c>
      <c r="U13" s="109">
        <v>8.3000000000000007</v>
      </c>
      <c r="V13" s="109">
        <f t="shared" si="1"/>
        <v>8.3000000000000007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1509503</v>
      </c>
      <c r="AH13" s="49">
        <f>IF(ISBLANK(AG13),"-",AG13-AG12)</f>
        <v>971</v>
      </c>
      <c r="AI13" s="50">
        <f t="shared" si="8"/>
        <v>217.85954678034554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11493582</v>
      </c>
      <c r="AQ13" s="112">
        <f t="shared" si="2"/>
        <v>424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130</v>
      </c>
      <c r="P14" s="108">
        <v>115</v>
      </c>
      <c r="Q14" s="108">
        <v>27180119</v>
      </c>
      <c r="R14" s="46">
        <f t="shared" si="5"/>
        <v>4350</v>
      </c>
      <c r="S14" s="47">
        <f t="shared" si="6"/>
        <v>104.4</v>
      </c>
      <c r="T14" s="47">
        <f t="shared" si="7"/>
        <v>4.3499999999999996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1147</v>
      </c>
      <c r="AA14" s="112">
        <v>1185</v>
      </c>
      <c r="AB14" s="112">
        <v>1147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1510513</v>
      </c>
      <c r="AH14" s="49">
        <f t="shared" ref="AH14:AH34" si="9">IF(ISBLANK(AG14),"-",AG14-AG13)</f>
        <v>1010</v>
      </c>
      <c r="AI14" s="50">
        <f t="shared" si="8"/>
        <v>232.18390804597703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11493965</v>
      </c>
      <c r="AQ14" s="112">
        <f t="shared" si="2"/>
        <v>383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4</v>
      </c>
      <c r="E15" s="41">
        <f t="shared" si="0"/>
        <v>2.8169014084507045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131</v>
      </c>
      <c r="P15" s="108">
        <v>113</v>
      </c>
      <c r="Q15" s="108">
        <v>27184490</v>
      </c>
      <c r="R15" s="46">
        <f t="shared" si="5"/>
        <v>4371</v>
      </c>
      <c r="S15" s="47">
        <f t="shared" si="6"/>
        <v>104.904</v>
      </c>
      <c r="T15" s="47">
        <f t="shared" si="7"/>
        <v>4.3710000000000004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1187</v>
      </c>
      <c r="AA15" s="112">
        <v>11185</v>
      </c>
      <c r="AB15" s="112">
        <v>1187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1511596</v>
      </c>
      <c r="AH15" s="49">
        <f t="shared" si="9"/>
        <v>1083</v>
      </c>
      <c r="AI15" s="50">
        <f t="shared" si="8"/>
        <v>247.76938915579956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11493965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142</v>
      </c>
      <c r="P16" s="108">
        <v>136</v>
      </c>
      <c r="Q16" s="108">
        <v>27190676</v>
      </c>
      <c r="R16" s="46">
        <f t="shared" si="5"/>
        <v>6186</v>
      </c>
      <c r="S16" s="47">
        <f t="shared" si="6"/>
        <v>148.464</v>
      </c>
      <c r="T16" s="47">
        <f t="shared" si="7"/>
        <v>6.1859999999999999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1512720</v>
      </c>
      <c r="AH16" s="49">
        <f t="shared" si="9"/>
        <v>1124</v>
      </c>
      <c r="AI16" s="50">
        <f t="shared" si="8"/>
        <v>181.70061429033302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11493965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137</v>
      </c>
      <c r="P17" s="108">
        <v>144</v>
      </c>
      <c r="Q17" s="108">
        <v>27196568</v>
      </c>
      <c r="R17" s="46">
        <f t="shared" si="5"/>
        <v>5892</v>
      </c>
      <c r="S17" s="47">
        <f t="shared" si="6"/>
        <v>141.40799999999999</v>
      </c>
      <c r="T17" s="47">
        <f t="shared" si="7"/>
        <v>5.8920000000000003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0</v>
      </c>
      <c r="Y17" s="112">
        <v>1067</v>
      </c>
      <c r="Z17" s="112">
        <v>1188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1513856</v>
      </c>
      <c r="AH17" s="49">
        <f t="shared" si="9"/>
        <v>1136</v>
      </c>
      <c r="AI17" s="50">
        <f t="shared" si="8"/>
        <v>192.80380176510522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11493965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129</v>
      </c>
      <c r="P18" s="108">
        <v>141</v>
      </c>
      <c r="Q18" s="108">
        <v>27203016</v>
      </c>
      <c r="R18" s="46">
        <f t="shared" si="5"/>
        <v>6448</v>
      </c>
      <c r="S18" s="47">
        <f t="shared" si="6"/>
        <v>154.75200000000001</v>
      </c>
      <c r="T18" s="47">
        <f t="shared" si="7"/>
        <v>6.4480000000000004</v>
      </c>
      <c r="U18" s="109">
        <v>8.5</v>
      </c>
      <c r="V18" s="109">
        <f t="shared" si="1"/>
        <v>8.5</v>
      </c>
      <c r="W18" s="110" t="s">
        <v>148</v>
      </c>
      <c r="X18" s="112">
        <v>0</v>
      </c>
      <c r="Y18" s="112">
        <v>1068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1515112</v>
      </c>
      <c r="AH18" s="49">
        <f t="shared" si="9"/>
        <v>1256</v>
      </c>
      <c r="AI18" s="50">
        <f t="shared" si="8"/>
        <v>194.78908188585606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11493965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134</v>
      </c>
      <c r="Q19" s="108">
        <v>27209526</v>
      </c>
      <c r="R19" s="46">
        <f t="shared" si="5"/>
        <v>6510</v>
      </c>
      <c r="S19" s="47">
        <f t="shared" si="6"/>
        <v>156.24</v>
      </c>
      <c r="T19" s="47">
        <f t="shared" si="7"/>
        <v>6.51</v>
      </c>
      <c r="U19" s="109">
        <v>7.8</v>
      </c>
      <c r="V19" s="109">
        <f t="shared" si="1"/>
        <v>7.8</v>
      </c>
      <c r="W19" s="110" t="s">
        <v>148</v>
      </c>
      <c r="X19" s="112">
        <v>0</v>
      </c>
      <c r="Y19" s="112">
        <v>1058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1516344</v>
      </c>
      <c r="AH19" s="49">
        <f t="shared" si="9"/>
        <v>1232</v>
      </c>
      <c r="AI19" s="50">
        <f t="shared" si="8"/>
        <v>189.24731182795699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11493965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136</v>
      </c>
      <c r="Q20" s="108">
        <v>27215702</v>
      </c>
      <c r="R20" s="46">
        <f t="shared" si="5"/>
        <v>6176</v>
      </c>
      <c r="S20" s="47">
        <f t="shared" si="6"/>
        <v>148.22399999999999</v>
      </c>
      <c r="T20" s="47">
        <f t="shared" si="7"/>
        <v>6.1760000000000002</v>
      </c>
      <c r="U20" s="109">
        <v>7.2</v>
      </c>
      <c r="V20" s="109">
        <f t="shared" si="1"/>
        <v>7.2</v>
      </c>
      <c r="W20" s="110" t="s">
        <v>148</v>
      </c>
      <c r="X20" s="112">
        <v>0</v>
      </c>
      <c r="Y20" s="112">
        <v>1056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1517520</v>
      </c>
      <c r="AH20" s="49">
        <f t="shared" si="9"/>
        <v>1176</v>
      </c>
      <c r="AI20" s="50">
        <f t="shared" si="8"/>
        <v>190.41450777202073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11493965</v>
      </c>
      <c r="AQ20" s="112">
        <f t="shared" si="2"/>
        <v>0</v>
      </c>
      <c r="AR20" s="53">
        <v>1.19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128</v>
      </c>
      <c r="P21" s="108">
        <v>175</v>
      </c>
      <c r="Q21" s="108">
        <v>27222322</v>
      </c>
      <c r="R21" s="46">
        <f t="shared" si="5"/>
        <v>6620</v>
      </c>
      <c r="S21" s="47">
        <f t="shared" si="6"/>
        <v>158.88</v>
      </c>
      <c r="T21" s="47">
        <f t="shared" si="7"/>
        <v>6.62</v>
      </c>
      <c r="U21" s="109">
        <v>6.6</v>
      </c>
      <c r="V21" s="109">
        <f t="shared" si="1"/>
        <v>6.6</v>
      </c>
      <c r="W21" s="110" t="s">
        <v>148</v>
      </c>
      <c r="X21" s="112">
        <v>0</v>
      </c>
      <c r="Y21" s="112">
        <v>1056</v>
      </c>
      <c r="Z21" s="112">
        <v>1186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1518678</v>
      </c>
      <c r="AH21" s="49">
        <f t="shared" si="9"/>
        <v>1158</v>
      </c>
      <c r="AI21" s="50">
        <f t="shared" si="8"/>
        <v>174.92447129909365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11493965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127</v>
      </c>
      <c r="P22" s="108">
        <v>131</v>
      </c>
      <c r="Q22" s="108">
        <v>27229086</v>
      </c>
      <c r="R22" s="46">
        <f t="shared" si="5"/>
        <v>6764</v>
      </c>
      <c r="S22" s="47">
        <f t="shared" si="6"/>
        <v>162.33600000000001</v>
      </c>
      <c r="T22" s="47">
        <f t="shared" si="7"/>
        <v>6.7640000000000002</v>
      </c>
      <c r="U22" s="109">
        <v>6.1</v>
      </c>
      <c r="V22" s="109">
        <f t="shared" si="1"/>
        <v>6.1</v>
      </c>
      <c r="W22" s="110" t="s">
        <v>148</v>
      </c>
      <c r="X22" s="112">
        <v>0</v>
      </c>
      <c r="Y22" s="112">
        <v>1047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1519848</v>
      </c>
      <c r="AH22" s="49">
        <f t="shared" si="9"/>
        <v>1170</v>
      </c>
      <c r="AI22" s="50">
        <f t="shared" si="8"/>
        <v>172.97457125960969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11493965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129</v>
      </c>
      <c r="Q23" s="108">
        <v>27235894</v>
      </c>
      <c r="R23" s="46">
        <f t="shared" si="5"/>
        <v>6808</v>
      </c>
      <c r="S23" s="47">
        <f t="shared" si="6"/>
        <v>163.392</v>
      </c>
      <c r="T23" s="47">
        <f t="shared" si="7"/>
        <v>6.8079999999999998</v>
      </c>
      <c r="U23" s="109">
        <v>5.5</v>
      </c>
      <c r="V23" s="109">
        <f t="shared" si="1"/>
        <v>5.5</v>
      </c>
      <c r="W23" s="110" t="s">
        <v>148</v>
      </c>
      <c r="X23" s="112">
        <v>0</v>
      </c>
      <c r="Y23" s="112">
        <v>1046</v>
      </c>
      <c r="Z23" s="112">
        <v>1188</v>
      </c>
      <c r="AA23" s="112">
        <v>1185</v>
      </c>
      <c r="AB23" s="112">
        <v>1188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1521064</v>
      </c>
      <c r="AH23" s="49">
        <f t="shared" si="9"/>
        <v>1216</v>
      </c>
      <c r="AI23" s="50">
        <f t="shared" si="8"/>
        <v>178.61339600470035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11493965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127</v>
      </c>
      <c r="P24" s="108">
        <v>127</v>
      </c>
      <c r="Q24" s="108">
        <v>27242506</v>
      </c>
      <c r="R24" s="46">
        <f t="shared" si="5"/>
        <v>6612</v>
      </c>
      <c r="S24" s="47">
        <f t="shared" si="6"/>
        <v>158.68799999999999</v>
      </c>
      <c r="T24" s="47">
        <f t="shared" si="7"/>
        <v>6.6120000000000001</v>
      </c>
      <c r="U24" s="109">
        <v>5</v>
      </c>
      <c r="V24" s="109">
        <f t="shared" si="1"/>
        <v>5</v>
      </c>
      <c r="W24" s="110" t="s">
        <v>148</v>
      </c>
      <c r="X24" s="112">
        <v>0</v>
      </c>
      <c r="Y24" s="112">
        <v>1046</v>
      </c>
      <c r="Z24" s="112">
        <v>1188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1522254</v>
      </c>
      <c r="AH24" s="49">
        <f>IF(ISBLANK(AG24),"-",AG24-AG23)</f>
        <v>1190</v>
      </c>
      <c r="AI24" s="50">
        <f t="shared" si="8"/>
        <v>179.97580157289775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11493965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129</v>
      </c>
      <c r="P25" s="108">
        <v>122</v>
      </c>
      <c r="Q25" s="108">
        <v>27248366</v>
      </c>
      <c r="R25" s="46">
        <f t="shared" si="5"/>
        <v>5860</v>
      </c>
      <c r="S25" s="47">
        <f t="shared" si="6"/>
        <v>140.63999999999999</v>
      </c>
      <c r="T25" s="47">
        <f t="shared" si="7"/>
        <v>5.86</v>
      </c>
      <c r="U25" s="109">
        <v>4.7</v>
      </c>
      <c r="V25" s="109">
        <f t="shared" si="1"/>
        <v>4.7</v>
      </c>
      <c r="W25" s="110" t="s">
        <v>148</v>
      </c>
      <c r="X25" s="112">
        <v>0</v>
      </c>
      <c r="Y25" s="112">
        <v>1035</v>
      </c>
      <c r="Z25" s="112">
        <v>1187</v>
      </c>
      <c r="AA25" s="112">
        <v>1185</v>
      </c>
      <c r="AB25" s="112">
        <v>1186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1523440</v>
      </c>
      <c r="AH25" s="49">
        <f t="shared" si="9"/>
        <v>1186</v>
      </c>
      <c r="AI25" s="50">
        <f t="shared" si="8"/>
        <v>202.38907849829351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11493965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132</v>
      </c>
      <c r="Q26" s="108">
        <v>27254044</v>
      </c>
      <c r="R26" s="46">
        <f t="shared" si="5"/>
        <v>5678</v>
      </c>
      <c r="S26" s="47">
        <f t="shared" si="6"/>
        <v>136.27199999999999</v>
      </c>
      <c r="T26" s="47">
        <f t="shared" si="7"/>
        <v>5.6779999999999999</v>
      </c>
      <c r="U26" s="109">
        <v>4.3</v>
      </c>
      <c r="V26" s="109">
        <f t="shared" si="1"/>
        <v>4.3</v>
      </c>
      <c r="W26" s="110" t="s">
        <v>148</v>
      </c>
      <c r="X26" s="112">
        <v>0</v>
      </c>
      <c r="Y26" s="112">
        <v>1035</v>
      </c>
      <c r="Z26" s="112">
        <v>1188</v>
      </c>
      <c r="AA26" s="112">
        <v>1185</v>
      </c>
      <c r="AB26" s="112">
        <v>1188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1524588</v>
      </c>
      <c r="AH26" s="49">
        <f t="shared" si="9"/>
        <v>1148</v>
      </c>
      <c r="AI26" s="50">
        <f t="shared" si="8"/>
        <v>202.18386755899965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11493965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129</v>
      </c>
      <c r="P27" s="108">
        <v>123</v>
      </c>
      <c r="Q27" s="108">
        <v>27259912</v>
      </c>
      <c r="R27" s="46">
        <f t="shared" si="5"/>
        <v>5868</v>
      </c>
      <c r="S27" s="47">
        <f t="shared" si="6"/>
        <v>140.83199999999999</v>
      </c>
      <c r="T27" s="47">
        <f t="shared" si="7"/>
        <v>5.8680000000000003</v>
      </c>
      <c r="U27" s="109">
        <v>3.9</v>
      </c>
      <c r="V27" s="109">
        <f t="shared" si="1"/>
        <v>3.9</v>
      </c>
      <c r="W27" s="110" t="s">
        <v>148</v>
      </c>
      <c r="X27" s="112">
        <v>0</v>
      </c>
      <c r="Y27" s="112">
        <v>1024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1525724</v>
      </c>
      <c r="AH27" s="49">
        <f t="shared" si="9"/>
        <v>1136</v>
      </c>
      <c r="AI27" s="50">
        <f t="shared" si="8"/>
        <v>193.59236537150647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11493965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130</v>
      </c>
      <c r="P28" s="108">
        <v>126</v>
      </c>
      <c r="Q28" s="108">
        <v>27265588</v>
      </c>
      <c r="R28" s="46">
        <f t="shared" si="5"/>
        <v>5676</v>
      </c>
      <c r="S28" s="47">
        <f t="shared" si="6"/>
        <v>136.22399999999999</v>
      </c>
      <c r="T28" s="47">
        <f t="shared" si="7"/>
        <v>5.6760000000000002</v>
      </c>
      <c r="U28" s="109">
        <v>3.6</v>
      </c>
      <c r="V28" s="109">
        <f t="shared" si="1"/>
        <v>3.6</v>
      </c>
      <c r="W28" s="110" t="s">
        <v>148</v>
      </c>
      <c r="X28" s="112">
        <v>0</v>
      </c>
      <c r="Y28" s="112">
        <v>1006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1526784</v>
      </c>
      <c r="AH28" s="49">
        <f t="shared" si="9"/>
        <v>1060</v>
      </c>
      <c r="AI28" s="50">
        <f t="shared" si="8"/>
        <v>186.75123326286118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11493965</v>
      </c>
      <c r="AQ28" s="112">
        <f t="shared" si="2"/>
        <v>0</v>
      </c>
      <c r="AR28" s="53">
        <v>1.28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128</v>
      </c>
      <c r="P29" s="108">
        <v>131</v>
      </c>
      <c r="Q29" s="108">
        <v>27271804</v>
      </c>
      <c r="R29" s="46">
        <f t="shared" si="5"/>
        <v>6216</v>
      </c>
      <c r="S29" s="47">
        <f t="shared" si="6"/>
        <v>149.184</v>
      </c>
      <c r="T29" s="47">
        <f t="shared" si="7"/>
        <v>6.2160000000000002</v>
      </c>
      <c r="U29" s="109">
        <v>3.4</v>
      </c>
      <c r="V29" s="109">
        <f t="shared" si="1"/>
        <v>3.4</v>
      </c>
      <c r="W29" s="110" t="s">
        <v>148</v>
      </c>
      <c r="X29" s="112">
        <v>0</v>
      </c>
      <c r="Y29" s="112">
        <v>1006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1527936</v>
      </c>
      <c r="AH29" s="49">
        <f t="shared" si="9"/>
        <v>1152</v>
      </c>
      <c r="AI29" s="50">
        <f t="shared" si="8"/>
        <v>185.32818532818533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11493965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122</v>
      </c>
      <c r="Q30" s="108">
        <v>27278005</v>
      </c>
      <c r="R30" s="46">
        <f t="shared" si="5"/>
        <v>6201</v>
      </c>
      <c r="S30" s="47">
        <f t="shared" si="6"/>
        <v>148.82400000000001</v>
      </c>
      <c r="T30" s="47">
        <f t="shared" si="7"/>
        <v>6.2009999999999996</v>
      </c>
      <c r="U30" s="109">
        <v>3.3</v>
      </c>
      <c r="V30" s="109">
        <f t="shared" si="1"/>
        <v>3.3</v>
      </c>
      <c r="W30" s="110" t="s">
        <v>148</v>
      </c>
      <c r="X30" s="112">
        <v>0</v>
      </c>
      <c r="Y30" s="112">
        <v>1006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1529083</v>
      </c>
      <c r="AH30" s="49">
        <f t="shared" si="9"/>
        <v>1147</v>
      </c>
      <c r="AI30" s="50">
        <f t="shared" si="8"/>
        <v>184.97016610224159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11493965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126</v>
      </c>
      <c r="Q31" s="108">
        <v>27284144</v>
      </c>
      <c r="R31" s="46">
        <f t="shared" si="5"/>
        <v>6139</v>
      </c>
      <c r="S31" s="47">
        <f t="shared" si="6"/>
        <v>147.33600000000001</v>
      </c>
      <c r="T31" s="47">
        <f t="shared" si="7"/>
        <v>6.1390000000000002</v>
      </c>
      <c r="U31" s="109">
        <v>3.1</v>
      </c>
      <c r="V31" s="109">
        <f t="shared" si="1"/>
        <v>3.1</v>
      </c>
      <c r="W31" s="110" t="s">
        <v>148</v>
      </c>
      <c r="X31" s="112">
        <v>0</v>
      </c>
      <c r="Y31" s="112">
        <v>1024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1530242</v>
      </c>
      <c r="AH31" s="49">
        <f t="shared" si="9"/>
        <v>1159</v>
      </c>
      <c r="AI31" s="50">
        <f t="shared" si="8"/>
        <v>188.79296302329368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11493965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128</v>
      </c>
      <c r="P32" s="108">
        <v>120</v>
      </c>
      <c r="Q32" s="108">
        <v>27289815</v>
      </c>
      <c r="R32" s="46">
        <f t="shared" si="5"/>
        <v>5671</v>
      </c>
      <c r="S32" s="47">
        <f t="shared" si="6"/>
        <v>136.10400000000001</v>
      </c>
      <c r="T32" s="47">
        <f t="shared" si="7"/>
        <v>5.6710000000000003</v>
      </c>
      <c r="U32" s="109">
        <v>3</v>
      </c>
      <c r="V32" s="109">
        <f t="shared" si="1"/>
        <v>3</v>
      </c>
      <c r="W32" s="110" t="s">
        <v>148</v>
      </c>
      <c r="X32" s="112">
        <v>0</v>
      </c>
      <c r="Y32" s="112">
        <v>1004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1531384</v>
      </c>
      <c r="AH32" s="49">
        <f t="shared" si="9"/>
        <v>1142</v>
      </c>
      <c r="AI32" s="50">
        <f t="shared" si="8"/>
        <v>201.37541879739021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11493965</v>
      </c>
      <c r="AQ32" s="112">
        <f t="shared" si="2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103</v>
      </c>
      <c r="Q33" s="108">
        <v>27295036</v>
      </c>
      <c r="R33" s="46">
        <f t="shared" si="5"/>
        <v>5221</v>
      </c>
      <c r="S33" s="47">
        <f t="shared" si="6"/>
        <v>125.304</v>
      </c>
      <c r="T33" s="47">
        <f t="shared" si="7"/>
        <v>5.2210000000000001</v>
      </c>
      <c r="U33" s="109">
        <v>3</v>
      </c>
      <c r="V33" s="109">
        <f t="shared" si="1"/>
        <v>3</v>
      </c>
      <c r="W33" s="110" t="s">
        <v>129</v>
      </c>
      <c r="X33" s="112">
        <v>0</v>
      </c>
      <c r="Y33" s="112">
        <v>0</v>
      </c>
      <c r="Z33" s="112">
        <v>1188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1532453</v>
      </c>
      <c r="AH33" s="49">
        <f t="shared" si="9"/>
        <v>1069</v>
      </c>
      <c r="AI33" s="50">
        <f t="shared" si="8"/>
        <v>204.75004788354721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11493965</v>
      </c>
      <c r="AQ33" s="112">
        <f t="shared" si="2"/>
        <v>0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106</v>
      </c>
      <c r="Q34" s="108">
        <v>27300117</v>
      </c>
      <c r="R34" s="46">
        <f t="shared" si="5"/>
        <v>5081</v>
      </c>
      <c r="S34" s="47">
        <f t="shared" si="6"/>
        <v>121.944</v>
      </c>
      <c r="T34" s="47">
        <f t="shared" si="7"/>
        <v>5.0810000000000004</v>
      </c>
      <c r="U34" s="109">
        <v>3.5</v>
      </c>
      <c r="V34" s="109">
        <v>3.8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1096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1533455</v>
      </c>
      <c r="AH34" s="49">
        <f t="shared" si="9"/>
        <v>1002</v>
      </c>
      <c r="AI34" s="50">
        <f t="shared" si="8"/>
        <v>197.20527455225348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11494481</v>
      </c>
      <c r="AQ34" s="112">
        <f>AP34-AP33</f>
        <v>516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138730</v>
      </c>
      <c r="S35" s="65">
        <f>AVERAGE(S11:S34)</f>
        <v>138.73000000000002</v>
      </c>
      <c r="T35" s="65">
        <f>SUM(T11:T34)</f>
        <v>138.72999999999996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26931</v>
      </c>
      <c r="AI35" s="68">
        <f>$AH$35/$T35</f>
        <v>194.12527931954162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2161</v>
      </c>
      <c r="AQ35" s="71">
        <f>SUM(AQ11:AQ34)</f>
        <v>2161</v>
      </c>
      <c r="AR35" s="72">
        <f>AVERAGE(AR11:AR34)</f>
        <v>1.1599999999999999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229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172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248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249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182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80" priority="13" operator="containsText" text="N/A">
      <formula>NOT(ISERROR(SEARCH("N/A",X11)))</formula>
    </cfRule>
    <cfRule type="cellIs" dxfId="79" priority="27" operator="equal">
      <formula>0</formula>
    </cfRule>
  </conditionalFormatting>
  <conditionalFormatting sqref="X11:AE34">
    <cfRule type="cellIs" dxfId="78" priority="26" operator="greaterThanOrEqual">
      <formula>1185</formula>
    </cfRule>
  </conditionalFormatting>
  <conditionalFormatting sqref="X11:AE34">
    <cfRule type="cellIs" dxfId="77" priority="25" operator="between">
      <formula>0.1</formula>
      <formula>1184</formula>
    </cfRule>
  </conditionalFormatting>
  <conditionalFormatting sqref="X8 AJ11:AN35">
    <cfRule type="cellIs" dxfId="76" priority="24" operator="equal">
      <formula>0</formula>
    </cfRule>
  </conditionalFormatting>
  <conditionalFormatting sqref="X8 AJ11:AN35">
    <cfRule type="cellIs" dxfId="75" priority="23" operator="greaterThan">
      <formula>1179</formula>
    </cfRule>
  </conditionalFormatting>
  <conditionalFormatting sqref="X8 AJ11:AN35">
    <cfRule type="cellIs" dxfId="74" priority="22" operator="greaterThan">
      <formula>99</formula>
    </cfRule>
  </conditionalFormatting>
  <conditionalFormatting sqref="X8 AJ11:AN35">
    <cfRule type="cellIs" dxfId="73" priority="21" operator="greaterThan">
      <formula>0.99</formula>
    </cfRule>
  </conditionalFormatting>
  <conditionalFormatting sqref="AB8">
    <cfRule type="cellIs" dxfId="72" priority="20" operator="equal">
      <formula>0</formula>
    </cfRule>
  </conditionalFormatting>
  <conditionalFormatting sqref="AB8">
    <cfRule type="cellIs" dxfId="71" priority="19" operator="greaterThan">
      <formula>1179</formula>
    </cfRule>
  </conditionalFormatting>
  <conditionalFormatting sqref="AB8">
    <cfRule type="cellIs" dxfId="70" priority="18" operator="greaterThan">
      <formula>99</formula>
    </cfRule>
  </conditionalFormatting>
  <conditionalFormatting sqref="AB8">
    <cfRule type="cellIs" dxfId="69" priority="17" operator="greaterThan">
      <formula>0.99</formula>
    </cfRule>
  </conditionalFormatting>
  <conditionalFormatting sqref="AI11:AI34">
    <cfRule type="cellIs" dxfId="68" priority="16" operator="greaterThan">
      <formula>$AI$8</formula>
    </cfRule>
  </conditionalFormatting>
  <conditionalFormatting sqref="AH11:AH34">
    <cfRule type="cellIs" dxfId="67" priority="14" operator="greaterThan">
      <formula>$AH$8</formula>
    </cfRule>
    <cfRule type="cellIs" dxfId="66" priority="15" operator="greaterThan">
      <formula>$AH$8</formula>
    </cfRule>
  </conditionalFormatting>
  <conditionalFormatting sqref="AO11:AO34 AN11:AN35">
    <cfRule type="cellIs" dxfId="65" priority="12" operator="equal">
      <formula>0</formula>
    </cfRule>
  </conditionalFormatting>
  <conditionalFormatting sqref="AO11:AO34 AN11:AN35">
    <cfRule type="cellIs" dxfId="64" priority="11" operator="greaterThan">
      <formula>1179</formula>
    </cfRule>
  </conditionalFormatting>
  <conditionalFormatting sqref="AO11:AO34 AN11:AN35">
    <cfRule type="cellIs" dxfId="63" priority="10" operator="greaterThan">
      <formula>99</formula>
    </cfRule>
  </conditionalFormatting>
  <conditionalFormatting sqref="AO11:AO34 AN11:AN35">
    <cfRule type="cellIs" dxfId="62" priority="9" operator="greaterThan">
      <formula>0.99</formula>
    </cfRule>
  </conditionalFormatting>
  <conditionalFormatting sqref="AQ11:AQ34">
    <cfRule type="cellIs" dxfId="61" priority="8" operator="equal">
      <formula>0</formula>
    </cfRule>
  </conditionalFormatting>
  <conditionalFormatting sqref="AQ11:AQ34">
    <cfRule type="cellIs" dxfId="60" priority="7" operator="greaterThan">
      <formula>1179</formula>
    </cfRule>
  </conditionalFormatting>
  <conditionalFormatting sqref="AQ11:AQ34">
    <cfRule type="cellIs" dxfId="59" priority="6" operator="greaterThan">
      <formula>99</formula>
    </cfRule>
  </conditionalFormatting>
  <conditionalFormatting sqref="AQ11:AQ34">
    <cfRule type="cellIs" dxfId="58" priority="5" operator="greaterThan">
      <formula>0.99</formula>
    </cfRule>
  </conditionalFormatting>
  <conditionalFormatting sqref="AP11:AP34">
    <cfRule type="cellIs" dxfId="57" priority="4" operator="equal">
      <formula>0</formula>
    </cfRule>
  </conditionalFormatting>
  <conditionalFormatting sqref="AP11:AP34">
    <cfRule type="cellIs" dxfId="56" priority="3" operator="greaterThan">
      <formula>1179</formula>
    </cfRule>
  </conditionalFormatting>
  <conditionalFormatting sqref="AP11:AP34">
    <cfRule type="cellIs" dxfId="55" priority="2" operator="greaterThan">
      <formula>99</formula>
    </cfRule>
  </conditionalFormatting>
  <conditionalFormatting sqref="AP11:AP34">
    <cfRule type="cellIs" dxfId="5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opLeftCell="A40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42703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26807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28'!Q34</f>
        <v>27300117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28'!AG34</f>
        <v>1533455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28'!AP34</f>
        <v>11494481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135</v>
      </c>
      <c r="P11" s="108">
        <v>108</v>
      </c>
      <c r="Q11" s="108">
        <v>27304333</v>
      </c>
      <c r="R11" s="46">
        <f>IF(ISBLANK(Q11),"-",Q11-Q10)</f>
        <v>4216</v>
      </c>
      <c r="S11" s="47">
        <f>R11*24/1000</f>
        <v>101.184</v>
      </c>
      <c r="T11" s="47">
        <f>R11/1000</f>
        <v>4.2160000000000002</v>
      </c>
      <c r="U11" s="109">
        <v>5</v>
      </c>
      <c r="V11" s="109">
        <f t="shared" ref="V11:V33" si="1">U11</f>
        <v>5</v>
      </c>
      <c r="W11" s="110" t="s">
        <v>129</v>
      </c>
      <c r="X11" s="112">
        <v>0</v>
      </c>
      <c r="Y11" s="112">
        <v>0</v>
      </c>
      <c r="Z11" s="112">
        <v>1166</v>
      </c>
      <c r="AA11" s="112">
        <v>1185</v>
      </c>
      <c r="AB11" s="112">
        <v>1096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1534357</v>
      </c>
      <c r="AH11" s="49">
        <f>IF(ISBLANK(AG11),"-",AG11-AG10)</f>
        <v>902</v>
      </c>
      <c r="AI11" s="50">
        <f>AH11/T11</f>
        <v>213.94686907020872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0.85</v>
      </c>
      <c r="AP11" s="112">
        <v>11495005</v>
      </c>
      <c r="AQ11" s="112">
        <f t="shared" ref="AQ11:AQ33" si="2">AP11-AP10</f>
        <v>524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131</v>
      </c>
      <c r="P12" s="108">
        <v>110</v>
      </c>
      <c r="Q12" s="108">
        <v>27308588</v>
      </c>
      <c r="R12" s="46">
        <f t="shared" ref="R12:R34" si="5">IF(ISBLANK(Q12),"-",Q12-Q11)</f>
        <v>4255</v>
      </c>
      <c r="S12" s="47">
        <f t="shared" ref="S12:S34" si="6">R12*24/1000</f>
        <v>102.12</v>
      </c>
      <c r="T12" s="47">
        <f t="shared" ref="T12:T34" si="7">R12/1000</f>
        <v>4.2549999999999999</v>
      </c>
      <c r="U12" s="109">
        <v>6.2</v>
      </c>
      <c r="V12" s="109">
        <f t="shared" si="1"/>
        <v>6.2</v>
      </c>
      <c r="W12" s="110" t="s">
        <v>129</v>
      </c>
      <c r="X12" s="112">
        <v>0</v>
      </c>
      <c r="Y12" s="112">
        <v>0</v>
      </c>
      <c r="Z12" s="112">
        <v>1166</v>
      </c>
      <c r="AA12" s="112">
        <v>1185</v>
      </c>
      <c r="AB12" s="112">
        <v>1096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1535282</v>
      </c>
      <c r="AH12" s="49">
        <f>IF(ISBLANK(AG12),"-",AG12-AG11)</f>
        <v>925</v>
      </c>
      <c r="AI12" s="50">
        <f t="shared" ref="AI12:AI34" si="8">AH12/T12</f>
        <v>217.39130434782609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0.85</v>
      </c>
      <c r="AP12" s="112">
        <v>11495515</v>
      </c>
      <c r="AQ12" s="112">
        <f t="shared" si="2"/>
        <v>510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129</v>
      </c>
      <c r="P13" s="108">
        <v>102</v>
      </c>
      <c r="Q13" s="108">
        <v>27312890</v>
      </c>
      <c r="R13" s="46">
        <f t="shared" si="5"/>
        <v>4302</v>
      </c>
      <c r="S13" s="47">
        <f t="shared" si="6"/>
        <v>103.248</v>
      </c>
      <c r="T13" s="47">
        <f t="shared" si="7"/>
        <v>4.3019999999999996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1166</v>
      </c>
      <c r="AA13" s="112">
        <v>1185</v>
      </c>
      <c r="AB13" s="112">
        <v>1096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1536237</v>
      </c>
      <c r="AH13" s="49">
        <f>IF(ISBLANK(AG13),"-",AG13-AG12)</f>
        <v>955</v>
      </c>
      <c r="AI13" s="50">
        <f t="shared" si="8"/>
        <v>221.98977219897725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0.85</v>
      </c>
      <c r="AP13" s="112">
        <v>11496063</v>
      </c>
      <c r="AQ13" s="112">
        <f t="shared" si="2"/>
        <v>548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4</v>
      </c>
      <c r="E14" s="41">
        <f t="shared" si="0"/>
        <v>2.8169014084507045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125</v>
      </c>
      <c r="P14" s="108">
        <v>119</v>
      </c>
      <c r="Q14" s="108">
        <v>27317421</v>
      </c>
      <c r="R14" s="46">
        <f t="shared" si="5"/>
        <v>4531</v>
      </c>
      <c r="S14" s="47">
        <f t="shared" si="6"/>
        <v>108.744</v>
      </c>
      <c r="T14" s="47">
        <f t="shared" si="7"/>
        <v>4.5309999999999997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1146</v>
      </c>
      <c r="AA14" s="112">
        <v>1185</v>
      </c>
      <c r="AB14" s="112">
        <v>1126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1537292</v>
      </c>
      <c r="AH14" s="49">
        <f t="shared" ref="AH14:AH34" si="9">IF(ISBLANK(AG14),"-",AG14-AG13)</f>
        <v>1055</v>
      </c>
      <c r="AI14" s="50">
        <f t="shared" si="8"/>
        <v>232.8404325755904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0.85</v>
      </c>
      <c r="AP14" s="112">
        <v>11496565</v>
      </c>
      <c r="AQ14" s="112">
        <f t="shared" si="2"/>
        <v>502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125</v>
      </c>
      <c r="P15" s="108">
        <v>116</v>
      </c>
      <c r="Q15" s="108">
        <v>27321942</v>
      </c>
      <c r="R15" s="46">
        <f t="shared" si="5"/>
        <v>4521</v>
      </c>
      <c r="S15" s="47">
        <f t="shared" si="6"/>
        <v>108.504</v>
      </c>
      <c r="T15" s="47">
        <f t="shared" si="7"/>
        <v>4.5209999999999999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1146</v>
      </c>
      <c r="AA15" s="112">
        <v>1185</v>
      </c>
      <c r="AB15" s="112">
        <v>1147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1538369</v>
      </c>
      <c r="AH15" s="49">
        <f t="shared" si="9"/>
        <v>1077</v>
      </c>
      <c r="AI15" s="50">
        <f t="shared" si="8"/>
        <v>238.22163238221634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0.85</v>
      </c>
      <c r="AP15" s="112">
        <v>11496724</v>
      </c>
      <c r="AQ15" s="112">
        <f t="shared" si="2"/>
        <v>159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5</v>
      </c>
      <c r="E16" s="41">
        <f t="shared" si="0"/>
        <v>3.5211267605633805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123</v>
      </c>
      <c r="Q16" s="108">
        <v>27328322</v>
      </c>
      <c r="R16" s="46">
        <f t="shared" si="5"/>
        <v>6380</v>
      </c>
      <c r="S16" s="47">
        <f t="shared" si="6"/>
        <v>153.12</v>
      </c>
      <c r="T16" s="47">
        <f t="shared" si="7"/>
        <v>6.38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1186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1539580</v>
      </c>
      <c r="AH16" s="49">
        <f t="shared" si="9"/>
        <v>1211</v>
      </c>
      <c r="AI16" s="50">
        <f t="shared" si="8"/>
        <v>189.81191222570533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11496724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142</v>
      </c>
      <c r="Q17" s="108">
        <v>27334208</v>
      </c>
      <c r="R17" s="46">
        <f t="shared" si="5"/>
        <v>5886</v>
      </c>
      <c r="S17" s="47">
        <f t="shared" si="6"/>
        <v>141.26400000000001</v>
      </c>
      <c r="T17" s="47">
        <f t="shared" si="7"/>
        <v>5.8860000000000001</v>
      </c>
      <c r="U17" s="109">
        <v>9.3000000000000007</v>
      </c>
      <c r="V17" s="109">
        <f t="shared" si="1"/>
        <v>9.3000000000000007</v>
      </c>
      <c r="W17" s="110" t="s">
        <v>148</v>
      </c>
      <c r="X17" s="112">
        <v>996</v>
      </c>
      <c r="Y17" s="112">
        <v>0</v>
      </c>
      <c r="Z17" s="112">
        <v>1187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1540722</v>
      </c>
      <c r="AH17" s="49">
        <f t="shared" si="9"/>
        <v>1142</v>
      </c>
      <c r="AI17" s="50">
        <f t="shared" si="8"/>
        <v>194.01970778117567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11496724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129</v>
      </c>
      <c r="Q18" s="108">
        <v>27340502</v>
      </c>
      <c r="R18" s="46">
        <f t="shared" si="5"/>
        <v>6294</v>
      </c>
      <c r="S18" s="47">
        <f t="shared" si="6"/>
        <v>151.05600000000001</v>
      </c>
      <c r="T18" s="47">
        <f t="shared" si="7"/>
        <v>6.2939999999999996</v>
      </c>
      <c r="U18" s="109">
        <v>8.6999999999999993</v>
      </c>
      <c r="V18" s="109">
        <f t="shared" si="1"/>
        <v>8.6999999999999993</v>
      </c>
      <c r="W18" s="110" t="s">
        <v>148</v>
      </c>
      <c r="X18" s="112">
        <v>1046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1541942</v>
      </c>
      <c r="AH18" s="49">
        <f t="shared" si="9"/>
        <v>1220</v>
      </c>
      <c r="AI18" s="50">
        <f t="shared" si="8"/>
        <v>193.8353987925008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11496724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133</v>
      </c>
      <c r="P19" s="108">
        <v>143</v>
      </c>
      <c r="Q19" s="108">
        <v>27347044</v>
      </c>
      <c r="R19" s="46">
        <f t="shared" si="5"/>
        <v>6542</v>
      </c>
      <c r="S19" s="47">
        <f t="shared" si="6"/>
        <v>157.00800000000001</v>
      </c>
      <c r="T19" s="47">
        <f t="shared" si="7"/>
        <v>6.5419999999999998</v>
      </c>
      <c r="U19" s="109">
        <v>8</v>
      </c>
      <c r="V19" s="109">
        <f t="shared" si="1"/>
        <v>8</v>
      </c>
      <c r="W19" s="110" t="s">
        <v>148</v>
      </c>
      <c r="X19" s="112">
        <v>1047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1543210</v>
      </c>
      <c r="AH19" s="49">
        <f t="shared" si="9"/>
        <v>1268</v>
      </c>
      <c r="AI19" s="50">
        <f t="shared" si="8"/>
        <v>193.82451849587284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11496724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146</v>
      </c>
      <c r="Q20" s="108">
        <v>27353492</v>
      </c>
      <c r="R20" s="46">
        <f t="shared" si="5"/>
        <v>6448</v>
      </c>
      <c r="S20" s="47">
        <f t="shared" si="6"/>
        <v>154.75200000000001</v>
      </c>
      <c r="T20" s="47">
        <f t="shared" si="7"/>
        <v>6.4480000000000004</v>
      </c>
      <c r="U20" s="109">
        <v>7.5</v>
      </c>
      <c r="V20" s="109">
        <f t="shared" si="1"/>
        <v>7.5</v>
      </c>
      <c r="W20" s="110" t="s">
        <v>148</v>
      </c>
      <c r="X20" s="112">
        <v>1047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1544428</v>
      </c>
      <c r="AH20" s="49">
        <f t="shared" si="9"/>
        <v>1218</v>
      </c>
      <c r="AI20" s="50">
        <f t="shared" si="8"/>
        <v>188.89578163771711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11496724</v>
      </c>
      <c r="AQ20" s="112">
        <f t="shared" si="2"/>
        <v>0</v>
      </c>
      <c r="AR20" s="53">
        <v>1.31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130</v>
      </c>
      <c r="P21" s="108">
        <v>138</v>
      </c>
      <c r="Q21" s="108">
        <v>27359484</v>
      </c>
      <c r="R21" s="46">
        <f t="shared" si="5"/>
        <v>5992</v>
      </c>
      <c r="S21" s="47">
        <f t="shared" si="6"/>
        <v>143.80799999999999</v>
      </c>
      <c r="T21" s="47">
        <f t="shared" si="7"/>
        <v>5.992</v>
      </c>
      <c r="U21" s="109">
        <v>7</v>
      </c>
      <c r="V21" s="109">
        <f t="shared" si="1"/>
        <v>7</v>
      </c>
      <c r="W21" s="110" t="s">
        <v>148</v>
      </c>
      <c r="X21" s="112">
        <v>1046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1545564</v>
      </c>
      <c r="AH21" s="49">
        <f t="shared" si="9"/>
        <v>1136</v>
      </c>
      <c r="AI21" s="50">
        <f t="shared" si="8"/>
        <v>189.58611481975967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11496724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128</v>
      </c>
      <c r="P22" s="108">
        <v>128</v>
      </c>
      <c r="Q22" s="108">
        <v>27365688</v>
      </c>
      <c r="R22" s="46">
        <f t="shared" si="5"/>
        <v>6204</v>
      </c>
      <c r="S22" s="47">
        <f t="shared" si="6"/>
        <v>148.89599999999999</v>
      </c>
      <c r="T22" s="47">
        <f t="shared" si="7"/>
        <v>6.2039999999999997</v>
      </c>
      <c r="U22" s="109">
        <v>6.5</v>
      </c>
      <c r="V22" s="109">
        <f t="shared" si="1"/>
        <v>6.5</v>
      </c>
      <c r="W22" s="110" t="s">
        <v>148</v>
      </c>
      <c r="X22" s="112">
        <v>1046</v>
      </c>
      <c r="Y22" s="112">
        <v>0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1546694</v>
      </c>
      <c r="AH22" s="49">
        <f t="shared" si="9"/>
        <v>1130</v>
      </c>
      <c r="AI22" s="50">
        <f t="shared" si="8"/>
        <v>182.14055448098003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11496724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122</v>
      </c>
      <c r="P23" s="108">
        <v>131</v>
      </c>
      <c r="Q23" s="108">
        <v>27372402</v>
      </c>
      <c r="R23" s="46">
        <f t="shared" si="5"/>
        <v>6714</v>
      </c>
      <c r="S23" s="47">
        <f t="shared" si="6"/>
        <v>161.136</v>
      </c>
      <c r="T23" s="47">
        <f t="shared" si="7"/>
        <v>6.7140000000000004</v>
      </c>
      <c r="U23" s="109">
        <v>5.9</v>
      </c>
      <c r="V23" s="109">
        <f t="shared" si="1"/>
        <v>5.9</v>
      </c>
      <c r="W23" s="110" t="s">
        <v>148</v>
      </c>
      <c r="X23" s="112">
        <v>1046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1547978</v>
      </c>
      <c r="AH23" s="49">
        <f t="shared" si="9"/>
        <v>1284</v>
      </c>
      <c r="AI23" s="50">
        <f t="shared" si="8"/>
        <v>191.24218051831991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11496724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130</v>
      </c>
      <c r="Q24" s="108">
        <v>27378572</v>
      </c>
      <c r="R24" s="46">
        <f t="shared" si="5"/>
        <v>6170</v>
      </c>
      <c r="S24" s="47">
        <f t="shared" si="6"/>
        <v>148.08000000000001</v>
      </c>
      <c r="T24" s="47">
        <f t="shared" si="7"/>
        <v>6.17</v>
      </c>
      <c r="U24" s="109">
        <v>5.6</v>
      </c>
      <c r="V24" s="109">
        <f t="shared" si="1"/>
        <v>5.6</v>
      </c>
      <c r="W24" s="110" t="s">
        <v>148</v>
      </c>
      <c r="X24" s="112">
        <v>1035</v>
      </c>
      <c r="Y24" s="112">
        <v>0</v>
      </c>
      <c r="Z24" s="112">
        <v>1187</v>
      </c>
      <c r="AA24" s="112">
        <v>1185</v>
      </c>
      <c r="AB24" s="112">
        <v>1188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1549150</v>
      </c>
      <c r="AH24" s="49">
        <f>IF(ISBLANK(AG24),"-",AG24-AG23)</f>
        <v>1172</v>
      </c>
      <c r="AI24" s="50">
        <f t="shared" si="8"/>
        <v>189.9513776337115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11496724</v>
      </c>
      <c r="AQ24" s="112">
        <f t="shared" si="2"/>
        <v>0</v>
      </c>
      <c r="AR24" s="53">
        <v>1.46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129</v>
      </c>
      <c r="Q25" s="108">
        <v>27383776</v>
      </c>
      <c r="R25" s="46">
        <f t="shared" si="5"/>
        <v>5204</v>
      </c>
      <c r="S25" s="47">
        <f t="shared" si="6"/>
        <v>124.896</v>
      </c>
      <c r="T25" s="47">
        <f t="shared" si="7"/>
        <v>5.2039999999999997</v>
      </c>
      <c r="U25" s="109">
        <v>5.3</v>
      </c>
      <c r="V25" s="109">
        <f t="shared" si="1"/>
        <v>5.3</v>
      </c>
      <c r="W25" s="110" t="s">
        <v>148</v>
      </c>
      <c r="X25" s="112">
        <v>1004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1550254</v>
      </c>
      <c r="AH25" s="49">
        <f t="shared" si="9"/>
        <v>1104</v>
      </c>
      <c r="AI25" s="50">
        <f t="shared" si="8"/>
        <v>212.1445042275173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11496724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136</v>
      </c>
      <c r="P26" s="108">
        <v>132</v>
      </c>
      <c r="Q26" s="108">
        <v>27389414</v>
      </c>
      <c r="R26" s="46">
        <f t="shared" si="5"/>
        <v>5638</v>
      </c>
      <c r="S26" s="47">
        <f t="shared" si="6"/>
        <v>135.31200000000001</v>
      </c>
      <c r="T26" s="47">
        <f t="shared" si="7"/>
        <v>5.6379999999999999</v>
      </c>
      <c r="U26" s="109">
        <v>5.2</v>
      </c>
      <c r="V26" s="109">
        <f t="shared" si="1"/>
        <v>5.2</v>
      </c>
      <c r="W26" s="110" t="s">
        <v>148</v>
      </c>
      <c r="X26" s="112">
        <v>1005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1551430</v>
      </c>
      <c r="AH26" s="49">
        <f t="shared" si="9"/>
        <v>1176</v>
      </c>
      <c r="AI26" s="50">
        <f t="shared" si="8"/>
        <v>208.5846044696701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11496724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122</v>
      </c>
      <c r="Q27" s="108">
        <v>27395016</v>
      </c>
      <c r="R27" s="46">
        <f t="shared" si="5"/>
        <v>5602</v>
      </c>
      <c r="S27" s="47">
        <f t="shared" si="6"/>
        <v>134.44800000000001</v>
      </c>
      <c r="T27" s="47">
        <f t="shared" si="7"/>
        <v>5.6020000000000003</v>
      </c>
      <c r="U27" s="109">
        <v>5</v>
      </c>
      <c r="V27" s="109">
        <f t="shared" si="1"/>
        <v>5</v>
      </c>
      <c r="W27" s="110" t="s">
        <v>148</v>
      </c>
      <c r="X27" s="112">
        <v>1004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1552574</v>
      </c>
      <c r="AH27" s="49">
        <f t="shared" si="9"/>
        <v>1144</v>
      </c>
      <c r="AI27" s="50">
        <f t="shared" si="8"/>
        <v>204.21278114958943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11496724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129</v>
      </c>
      <c r="Q28" s="108">
        <v>27400872</v>
      </c>
      <c r="R28" s="46">
        <f t="shared" si="5"/>
        <v>5856</v>
      </c>
      <c r="S28" s="47">
        <f t="shared" si="6"/>
        <v>140.54400000000001</v>
      </c>
      <c r="T28" s="47">
        <f t="shared" si="7"/>
        <v>5.8559999999999999</v>
      </c>
      <c r="U28" s="109">
        <v>4.9000000000000004</v>
      </c>
      <c r="V28" s="109">
        <f t="shared" si="1"/>
        <v>4.9000000000000004</v>
      </c>
      <c r="W28" s="110" t="s">
        <v>148</v>
      </c>
      <c r="X28" s="112">
        <v>994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1553739</v>
      </c>
      <c r="AH28" s="49">
        <f t="shared" si="9"/>
        <v>1165</v>
      </c>
      <c r="AI28" s="50">
        <f t="shared" si="8"/>
        <v>198.94125683060111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11496724</v>
      </c>
      <c r="AQ28" s="112">
        <f t="shared" si="2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129</v>
      </c>
      <c r="Q29" s="108">
        <v>27406572</v>
      </c>
      <c r="R29" s="46">
        <f t="shared" si="5"/>
        <v>5700</v>
      </c>
      <c r="S29" s="47">
        <f t="shared" si="6"/>
        <v>136.80000000000001</v>
      </c>
      <c r="T29" s="47">
        <f t="shared" si="7"/>
        <v>5.7</v>
      </c>
      <c r="U29" s="109">
        <v>4.7</v>
      </c>
      <c r="V29" s="109">
        <f t="shared" si="1"/>
        <v>4.7</v>
      </c>
      <c r="W29" s="110" t="s">
        <v>148</v>
      </c>
      <c r="X29" s="112">
        <v>995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1554897</v>
      </c>
      <c r="AH29" s="49">
        <f t="shared" si="9"/>
        <v>1158</v>
      </c>
      <c r="AI29" s="50">
        <f t="shared" si="8"/>
        <v>203.15789473684211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11496724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124</v>
      </c>
      <c r="Q30" s="108">
        <v>27412188</v>
      </c>
      <c r="R30" s="46">
        <f t="shared" si="5"/>
        <v>5616</v>
      </c>
      <c r="S30" s="47">
        <f t="shared" si="6"/>
        <v>134.78399999999999</v>
      </c>
      <c r="T30" s="47">
        <f t="shared" si="7"/>
        <v>5.6159999999999997</v>
      </c>
      <c r="U30" s="109">
        <v>4.5999999999999996</v>
      </c>
      <c r="V30" s="109">
        <f t="shared" si="1"/>
        <v>4.5999999999999996</v>
      </c>
      <c r="W30" s="110" t="s">
        <v>148</v>
      </c>
      <c r="X30" s="112">
        <v>994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1556038</v>
      </c>
      <c r="AH30" s="49">
        <f t="shared" si="9"/>
        <v>1141</v>
      </c>
      <c r="AI30" s="50">
        <f t="shared" si="8"/>
        <v>203.16951566951568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11496724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122</v>
      </c>
      <c r="Q31" s="108">
        <v>27417693</v>
      </c>
      <c r="R31" s="46">
        <f t="shared" si="5"/>
        <v>5505</v>
      </c>
      <c r="S31" s="47">
        <f t="shared" si="6"/>
        <v>132.12</v>
      </c>
      <c r="T31" s="47">
        <f t="shared" si="7"/>
        <v>5.5049999999999999</v>
      </c>
      <c r="U31" s="109">
        <v>4.4000000000000004</v>
      </c>
      <c r="V31" s="109">
        <f t="shared" si="1"/>
        <v>4.4000000000000004</v>
      </c>
      <c r="W31" s="110" t="s">
        <v>148</v>
      </c>
      <c r="X31" s="112">
        <v>1005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1557185</v>
      </c>
      <c r="AH31" s="49">
        <f t="shared" si="9"/>
        <v>1147</v>
      </c>
      <c r="AI31" s="50">
        <f t="shared" si="8"/>
        <v>208.35603996366939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11496724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119</v>
      </c>
      <c r="P32" s="108">
        <v>122</v>
      </c>
      <c r="Q32" s="108">
        <v>27423124</v>
      </c>
      <c r="R32" s="46">
        <f t="shared" si="5"/>
        <v>5431</v>
      </c>
      <c r="S32" s="47">
        <f t="shared" si="6"/>
        <v>130.34399999999999</v>
      </c>
      <c r="T32" s="47">
        <f t="shared" si="7"/>
        <v>5.431</v>
      </c>
      <c r="U32" s="109">
        <v>4.2</v>
      </c>
      <c r="V32" s="109">
        <f t="shared" si="1"/>
        <v>4.2</v>
      </c>
      <c r="W32" s="110" t="s">
        <v>148</v>
      </c>
      <c r="X32" s="112">
        <v>1026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1558322</v>
      </c>
      <c r="AH32" s="49">
        <f t="shared" si="9"/>
        <v>1137</v>
      </c>
      <c r="AI32" s="50">
        <f t="shared" si="8"/>
        <v>209.35371018228687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11496724</v>
      </c>
      <c r="AQ32" s="112">
        <f t="shared" si="2"/>
        <v>0</v>
      </c>
      <c r="AR32" s="53">
        <v>1.1499999999999999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>D33</f>
        <v>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118</v>
      </c>
      <c r="P33" s="108">
        <v>112</v>
      </c>
      <c r="Q33" s="108">
        <v>27427995</v>
      </c>
      <c r="R33" s="46">
        <f t="shared" si="5"/>
        <v>4871</v>
      </c>
      <c r="S33" s="47">
        <f t="shared" si="6"/>
        <v>116.904</v>
      </c>
      <c r="T33" s="47">
        <f t="shared" si="7"/>
        <v>4.8710000000000004</v>
      </c>
      <c r="U33" s="109">
        <v>4.5</v>
      </c>
      <c r="V33" s="109">
        <f t="shared" si="1"/>
        <v>4.5</v>
      </c>
      <c r="W33" s="110" t="s">
        <v>129</v>
      </c>
      <c r="X33" s="112">
        <v>0</v>
      </c>
      <c r="Y33" s="112">
        <v>0</v>
      </c>
      <c r="Z33" s="112">
        <v>1127</v>
      </c>
      <c r="AA33" s="112">
        <v>1185</v>
      </c>
      <c r="AB33" s="112">
        <v>1127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1559311</v>
      </c>
      <c r="AH33" s="49">
        <f t="shared" si="9"/>
        <v>989</v>
      </c>
      <c r="AI33" s="50">
        <f t="shared" si="8"/>
        <v>203.03839047423526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11496892</v>
      </c>
      <c r="AQ33" s="112">
        <f t="shared" si="2"/>
        <v>168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126</v>
      </c>
      <c r="P34" s="108">
        <v>108</v>
      </c>
      <c r="Q34" s="108">
        <v>27432599</v>
      </c>
      <c r="R34" s="46">
        <f t="shared" si="5"/>
        <v>4604</v>
      </c>
      <c r="S34" s="47">
        <f t="shared" si="6"/>
        <v>110.496</v>
      </c>
      <c r="T34" s="47">
        <f t="shared" si="7"/>
        <v>4.6040000000000001</v>
      </c>
      <c r="U34" s="109">
        <v>4.8</v>
      </c>
      <c r="V34" s="109">
        <v>3.8</v>
      </c>
      <c r="W34" s="110" t="s">
        <v>129</v>
      </c>
      <c r="X34" s="112">
        <v>0</v>
      </c>
      <c r="Y34" s="112">
        <v>0</v>
      </c>
      <c r="Z34" s="112">
        <v>1126</v>
      </c>
      <c r="AA34" s="112">
        <v>1185</v>
      </c>
      <c r="AB34" s="112">
        <v>1126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1560262</v>
      </c>
      <c r="AH34" s="49">
        <f t="shared" si="9"/>
        <v>951</v>
      </c>
      <c r="AI34" s="50">
        <f t="shared" si="8"/>
        <v>206.55951346655081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11497101</v>
      </c>
      <c r="AQ34" s="112">
        <f>AP34-AP33</f>
        <v>209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132482</v>
      </c>
      <c r="S35" s="65">
        <f>AVERAGE(S11:S34)</f>
        <v>132.482</v>
      </c>
      <c r="T35" s="65">
        <f>SUM(T11:T34)</f>
        <v>132.482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26807</v>
      </c>
      <c r="AI35" s="68">
        <f>$AH$35/$T35</f>
        <v>202.34446943735753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2620</v>
      </c>
      <c r="AQ35" s="71">
        <f>SUM(AQ11:AQ34)</f>
        <v>2620</v>
      </c>
      <c r="AR35" s="72">
        <f>AVERAGE(AR11:AR34)</f>
        <v>1.2216666666666667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250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246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251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252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182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3" priority="13" operator="containsText" text="N/A">
      <formula>NOT(ISERROR(SEARCH("N/A",X11)))</formula>
    </cfRule>
    <cfRule type="cellIs" dxfId="52" priority="27" operator="equal">
      <formula>0</formula>
    </cfRule>
  </conditionalFormatting>
  <conditionalFormatting sqref="X11:AE34">
    <cfRule type="cellIs" dxfId="51" priority="26" operator="greaterThanOrEqual">
      <formula>1185</formula>
    </cfRule>
  </conditionalFormatting>
  <conditionalFormatting sqref="X11:AE34">
    <cfRule type="cellIs" dxfId="50" priority="25" operator="between">
      <formula>0.1</formula>
      <formula>1184</formula>
    </cfRule>
  </conditionalFormatting>
  <conditionalFormatting sqref="X8 AJ11:AN35">
    <cfRule type="cellIs" dxfId="49" priority="24" operator="equal">
      <formula>0</formula>
    </cfRule>
  </conditionalFormatting>
  <conditionalFormatting sqref="X8 AJ11:AN35">
    <cfRule type="cellIs" dxfId="48" priority="23" operator="greaterThan">
      <formula>1179</formula>
    </cfRule>
  </conditionalFormatting>
  <conditionalFormatting sqref="X8 AJ11:AN35">
    <cfRule type="cellIs" dxfId="47" priority="22" operator="greaterThan">
      <formula>99</formula>
    </cfRule>
  </conditionalFormatting>
  <conditionalFormatting sqref="X8 AJ11:AN35">
    <cfRule type="cellIs" dxfId="46" priority="21" operator="greaterThan">
      <formula>0.99</formula>
    </cfRule>
  </conditionalFormatting>
  <conditionalFormatting sqref="AB8">
    <cfRule type="cellIs" dxfId="45" priority="20" operator="equal">
      <formula>0</formula>
    </cfRule>
  </conditionalFormatting>
  <conditionalFormatting sqref="AB8">
    <cfRule type="cellIs" dxfId="44" priority="19" operator="greaterThan">
      <formula>1179</formula>
    </cfRule>
  </conditionalFormatting>
  <conditionalFormatting sqref="AB8">
    <cfRule type="cellIs" dxfId="43" priority="18" operator="greaterThan">
      <formula>99</formula>
    </cfRule>
  </conditionalFormatting>
  <conditionalFormatting sqref="AB8">
    <cfRule type="cellIs" dxfId="42" priority="17" operator="greaterThan">
      <formula>0.99</formula>
    </cfRule>
  </conditionalFormatting>
  <conditionalFormatting sqref="AI11:AI34">
    <cfRule type="cellIs" dxfId="41" priority="16" operator="greaterThan">
      <formula>$AI$8</formula>
    </cfRule>
  </conditionalFormatting>
  <conditionalFormatting sqref="AH11:AH34">
    <cfRule type="cellIs" dxfId="40" priority="14" operator="greaterThan">
      <formula>$AH$8</formula>
    </cfRule>
    <cfRule type="cellIs" dxfId="39" priority="15" operator="greaterThan">
      <formula>$AH$8</formula>
    </cfRule>
  </conditionalFormatting>
  <conditionalFormatting sqref="AN11:AN35 AO11:AO34">
    <cfRule type="cellIs" dxfId="38" priority="12" operator="equal">
      <formula>0</formula>
    </cfRule>
  </conditionalFormatting>
  <conditionalFormatting sqref="AN11:AN35 AO11:AO34">
    <cfRule type="cellIs" dxfId="37" priority="11" operator="greaterThan">
      <formula>1179</formula>
    </cfRule>
  </conditionalFormatting>
  <conditionalFormatting sqref="AN11:AN35 AO11:AO34">
    <cfRule type="cellIs" dxfId="36" priority="10" operator="greaterThan">
      <formula>99</formula>
    </cfRule>
  </conditionalFormatting>
  <conditionalFormatting sqref="AN11:AN35 AO11:AO34">
    <cfRule type="cellIs" dxfId="35" priority="9" operator="greaterThan">
      <formula>0.99</formula>
    </cfRule>
  </conditionalFormatting>
  <conditionalFormatting sqref="AQ11:AQ34">
    <cfRule type="cellIs" dxfId="34" priority="8" operator="equal">
      <formula>0</formula>
    </cfRule>
  </conditionalFormatting>
  <conditionalFormatting sqref="AQ11:AQ34">
    <cfRule type="cellIs" dxfId="33" priority="7" operator="greaterThan">
      <formula>1179</formula>
    </cfRule>
  </conditionalFormatting>
  <conditionalFormatting sqref="AQ11:AQ34">
    <cfRule type="cellIs" dxfId="32" priority="6" operator="greaterThan">
      <formula>99</formula>
    </cfRule>
  </conditionalFormatting>
  <conditionalFormatting sqref="AQ11:AQ34">
    <cfRule type="cellIs" dxfId="31" priority="5" operator="greaterThan">
      <formula>0.99</formula>
    </cfRule>
  </conditionalFormatting>
  <conditionalFormatting sqref="AP11:AP34">
    <cfRule type="cellIs" dxfId="30" priority="4" operator="equal">
      <formula>0</formula>
    </cfRule>
  </conditionalFormatting>
  <conditionalFormatting sqref="AP11:AP34">
    <cfRule type="cellIs" dxfId="29" priority="3" operator="greaterThan">
      <formula>1179</formula>
    </cfRule>
  </conditionalFormatting>
  <conditionalFormatting sqref="AP11:AP34">
    <cfRule type="cellIs" dxfId="28" priority="2" operator="greaterThan">
      <formula>99</formula>
    </cfRule>
  </conditionalFormatting>
  <conditionalFormatting sqref="AP11:AP34">
    <cfRule type="cellIs" dxfId="2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7" zoomScaleNormal="100" workbookViewId="0">
      <selection activeCell="B50" sqref="B50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157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5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42677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58" t="s">
        <v>51</v>
      </c>
      <c r="V9" s="15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56" t="s">
        <v>55</v>
      </c>
      <c r="AG9" s="156" t="s">
        <v>56</v>
      </c>
      <c r="AH9" s="209" t="s">
        <v>57</v>
      </c>
      <c r="AI9" s="224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26" t="s">
        <v>66</v>
      </c>
      <c r="AR9" s="15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35"/>
      <c r="I10" s="158" t="s">
        <v>75</v>
      </c>
      <c r="J10" s="158" t="s">
        <v>75</v>
      </c>
      <c r="K10" s="15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2'!Q34</f>
        <v>23833607</v>
      </c>
      <c r="R10" s="217"/>
      <c r="S10" s="218"/>
      <c r="T10" s="219"/>
      <c r="U10" s="158" t="s">
        <v>75</v>
      </c>
      <c r="V10" s="15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2'!AG34</f>
        <v>844466</v>
      </c>
      <c r="AH10" s="209"/>
      <c r="AI10" s="225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'NOV 2'!AP34</f>
        <v>11421841</v>
      </c>
      <c r="AQ10" s="227"/>
      <c r="AR10" s="15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129</v>
      </c>
      <c r="P11" s="108">
        <v>116</v>
      </c>
      <c r="Q11" s="108">
        <v>23838464</v>
      </c>
      <c r="R11" s="46">
        <f>IF(ISBLANK(Q11),"-",Q11-Q10)</f>
        <v>4857</v>
      </c>
      <c r="S11" s="47">
        <f>R11*24/1000</f>
        <v>116.568</v>
      </c>
      <c r="T11" s="47">
        <f>R11/1000</f>
        <v>4.8570000000000002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845500</v>
      </c>
      <c r="AH11" s="49">
        <f>IF(ISBLANK(AG11),"-",AG11-AG10)</f>
        <v>1034</v>
      </c>
      <c r="AI11" s="50">
        <f>AH11/T11</f>
        <v>212.8886143710109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11422520</v>
      </c>
      <c r="AQ11" s="112">
        <f t="shared" ref="AQ11:AQ34" si="2">AP11-AP10</f>
        <v>679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142</v>
      </c>
      <c r="P12" s="108">
        <v>113</v>
      </c>
      <c r="Q12" s="108">
        <v>23843204</v>
      </c>
      <c r="R12" s="46">
        <f t="shared" ref="R12:R34" si="5">IF(ISBLANK(Q12),"-",Q12-Q11)</f>
        <v>4740</v>
      </c>
      <c r="S12" s="47">
        <f t="shared" ref="S12:S34" si="6">R12*24/1000</f>
        <v>113.76</v>
      </c>
      <c r="T12" s="47">
        <f t="shared" ref="T12:T34" si="7">R12/1000</f>
        <v>4.74</v>
      </c>
      <c r="U12" s="109">
        <v>7.1</v>
      </c>
      <c r="V12" s="109">
        <f t="shared" si="1"/>
        <v>7.1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1147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846484</v>
      </c>
      <c r="AH12" s="49">
        <f>IF(ISBLANK(AG12),"-",AG12-AG11)</f>
        <v>984</v>
      </c>
      <c r="AI12" s="50">
        <f t="shared" ref="AI12:AI34" si="8">AH12/T12</f>
        <v>207.59493670886076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11423212</v>
      </c>
      <c r="AQ12" s="112">
        <f t="shared" si="2"/>
        <v>692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138</v>
      </c>
      <c r="P13" s="108">
        <v>108</v>
      </c>
      <c r="Q13" s="108">
        <v>23847697</v>
      </c>
      <c r="R13" s="46">
        <f t="shared" si="5"/>
        <v>4493</v>
      </c>
      <c r="S13" s="47">
        <f t="shared" si="6"/>
        <v>107.83199999999999</v>
      </c>
      <c r="T13" s="47">
        <f t="shared" si="7"/>
        <v>4.4930000000000003</v>
      </c>
      <c r="U13" s="109">
        <v>8.3000000000000007</v>
      </c>
      <c r="V13" s="109">
        <f t="shared" si="1"/>
        <v>8.3000000000000007</v>
      </c>
      <c r="W13" s="110" t="s">
        <v>129</v>
      </c>
      <c r="X13" s="112">
        <v>0</v>
      </c>
      <c r="Y13" s="112">
        <v>0</v>
      </c>
      <c r="Z13" s="112">
        <v>1126</v>
      </c>
      <c r="AA13" s="112">
        <v>1185</v>
      </c>
      <c r="AB13" s="112">
        <v>1126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847426</v>
      </c>
      <c r="AH13" s="49">
        <f>IF(ISBLANK(AG13),"-",AG13-AG12)</f>
        <v>942</v>
      </c>
      <c r="AI13" s="50">
        <f t="shared" si="8"/>
        <v>209.65947028711327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11423905</v>
      </c>
      <c r="AQ13" s="112">
        <f t="shared" si="2"/>
        <v>693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107</v>
      </c>
      <c r="P14" s="108">
        <v>116</v>
      </c>
      <c r="Q14" s="108">
        <v>23851956</v>
      </c>
      <c r="R14" s="46">
        <f t="shared" si="5"/>
        <v>4259</v>
      </c>
      <c r="S14" s="47">
        <f t="shared" si="6"/>
        <v>102.21599999999999</v>
      </c>
      <c r="T14" s="47">
        <f t="shared" si="7"/>
        <v>4.2590000000000003</v>
      </c>
      <c r="U14" s="109">
        <v>9.1</v>
      </c>
      <c r="V14" s="109">
        <f t="shared" si="1"/>
        <v>9.1</v>
      </c>
      <c r="W14" s="110" t="s">
        <v>129</v>
      </c>
      <c r="X14" s="112">
        <v>0</v>
      </c>
      <c r="Y14" s="112">
        <v>0</v>
      </c>
      <c r="Z14" s="112">
        <v>1096</v>
      </c>
      <c r="AA14" s="112">
        <v>1185</v>
      </c>
      <c r="AB14" s="112">
        <v>1096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848376</v>
      </c>
      <c r="AH14" s="49">
        <f t="shared" ref="AH14:AH34" si="9">IF(ISBLANK(AG14),"-",AG14-AG13)</f>
        <v>950</v>
      </c>
      <c r="AI14" s="50">
        <f t="shared" si="8"/>
        <v>223.05705564686545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11424499</v>
      </c>
      <c r="AQ14" s="112">
        <f t="shared" si="2"/>
        <v>594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124</v>
      </c>
      <c r="P15" s="108">
        <v>120</v>
      </c>
      <c r="Q15" s="108">
        <v>23856542</v>
      </c>
      <c r="R15" s="46">
        <f t="shared" si="5"/>
        <v>4586</v>
      </c>
      <c r="S15" s="47">
        <f t="shared" si="6"/>
        <v>110.06399999999999</v>
      </c>
      <c r="T15" s="47">
        <f t="shared" si="7"/>
        <v>4.5860000000000003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1146</v>
      </c>
      <c r="AA15" s="112">
        <v>1185</v>
      </c>
      <c r="AB15" s="112">
        <v>1146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849352</v>
      </c>
      <c r="AH15" s="49">
        <f t="shared" si="9"/>
        <v>976</v>
      </c>
      <c r="AI15" s="50">
        <f t="shared" si="8"/>
        <v>212.82163105102484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11424599</v>
      </c>
      <c r="AQ15" s="112">
        <f t="shared" si="2"/>
        <v>100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137</v>
      </c>
      <c r="P16" s="108">
        <v>123</v>
      </c>
      <c r="Q16" s="108">
        <v>23861707</v>
      </c>
      <c r="R16" s="46">
        <f t="shared" si="5"/>
        <v>5165</v>
      </c>
      <c r="S16" s="47">
        <f t="shared" si="6"/>
        <v>123.96</v>
      </c>
      <c r="T16" s="47">
        <f t="shared" si="7"/>
        <v>5.165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1188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850349</v>
      </c>
      <c r="AH16" s="49">
        <f t="shared" si="9"/>
        <v>997</v>
      </c>
      <c r="AI16" s="50">
        <f t="shared" si="8"/>
        <v>193.03000968054212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11424599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143</v>
      </c>
      <c r="P17" s="108">
        <v>138</v>
      </c>
      <c r="Q17" s="108">
        <v>23867416</v>
      </c>
      <c r="R17" s="46">
        <f t="shared" si="5"/>
        <v>5709</v>
      </c>
      <c r="S17" s="47">
        <f t="shared" si="6"/>
        <v>137.01599999999999</v>
      </c>
      <c r="T17" s="47">
        <f t="shared" si="7"/>
        <v>5.7089999999999996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1188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851438</v>
      </c>
      <c r="AH17" s="49">
        <f t="shared" si="9"/>
        <v>1089</v>
      </c>
      <c r="AI17" s="50">
        <f t="shared" si="8"/>
        <v>190.75144508670522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11424599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135</v>
      </c>
      <c r="P18" s="108">
        <v>141</v>
      </c>
      <c r="Q18" s="108">
        <v>23873373</v>
      </c>
      <c r="R18" s="46">
        <f t="shared" si="5"/>
        <v>5957</v>
      </c>
      <c r="S18" s="47">
        <f t="shared" si="6"/>
        <v>142.96799999999999</v>
      </c>
      <c r="T18" s="47">
        <f t="shared" si="7"/>
        <v>5.9569999999999999</v>
      </c>
      <c r="U18" s="109">
        <v>9.1999999999999993</v>
      </c>
      <c r="V18" s="109">
        <f t="shared" si="1"/>
        <v>9.1999999999999993</v>
      </c>
      <c r="W18" s="110" t="s">
        <v>148</v>
      </c>
      <c r="X18" s="112">
        <v>0</v>
      </c>
      <c r="Y18" s="112">
        <v>1019</v>
      </c>
      <c r="Z18" s="112">
        <v>1188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852620</v>
      </c>
      <c r="AH18" s="49">
        <f t="shared" si="9"/>
        <v>1182</v>
      </c>
      <c r="AI18" s="50">
        <f t="shared" si="8"/>
        <v>198.42202450898102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11424599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146</v>
      </c>
      <c r="Q19" s="108">
        <v>23879444</v>
      </c>
      <c r="R19" s="46">
        <f t="shared" si="5"/>
        <v>6071</v>
      </c>
      <c r="S19" s="47">
        <f t="shared" si="6"/>
        <v>145.70400000000001</v>
      </c>
      <c r="T19" s="47">
        <f t="shared" si="7"/>
        <v>6.0709999999999997</v>
      </c>
      <c r="U19" s="109">
        <v>8.6999999999999993</v>
      </c>
      <c r="V19" s="109">
        <f t="shared" si="1"/>
        <v>8.6999999999999993</v>
      </c>
      <c r="W19" s="110" t="s">
        <v>148</v>
      </c>
      <c r="X19" s="112">
        <v>0</v>
      </c>
      <c r="Y19" s="112">
        <v>1019</v>
      </c>
      <c r="Z19" s="112">
        <v>1188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853824</v>
      </c>
      <c r="AH19" s="49">
        <f t="shared" si="9"/>
        <v>1204</v>
      </c>
      <c r="AI19" s="50">
        <f t="shared" si="8"/>
        <v>198.3198814033932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11424599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149</v>
      </c>
      <c r="Q20" s="108">
        <v>23885619</v>
      </c>
      <c r="R20" s="46">
        <f t="shared" si="5"/>
        <v>6175</v>
      </c>
      <c r="S20" s="47">
        <f t="shared" si="6"/>
        <v>148.19999999999999</v>
      </c>
      <c r="T20" s="47">
        <f t="shared" si="7"/>
        <v>6.1749999999999998</v>
      </c>
      <c r="U20" s="109">
        <v>8.1999999999999993</v>
      </c>
      <c r="V20" s="109">
        <f t="shared" si="1"/>
        <v>8.1999999999999993</v>
      </c>
      <c r="W20" s="110" t="s">
        <v>148</v>
      </c>
      <c r="X20" s="112">
        <v>0</v>
      </c>
      <c r="Y20" s="112">
        <v>1036</v>
      </c>
      <c r="Z20" s="112">
        <v>1188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855006</v>
      </c>
      <c r="AH20" s="49">
        <f t="shared" si="9"/>
        <v>1182</v>
      </c>
      <c r="AI20" s="50">
        <f t="shared" si="8"/>
        <v>191.41700404858301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11424599</v>
      </c>
      <c r="AQ20" s="112">
        <f t="shared" si="2"/>
        <v>0</v>
      </c>
      <c r="AR20" s="53">
        <v>1.02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132</v>
      </c>
      <c r="P21" s="108">
        <v>138</v>
      </c>
      <c r="Q21" s="108">
        <v>23891762</v>
      </c>
      <c r="R21" s="46">
        <f t="shared" si="5"/>
        <v>6143</v>
      </c>
      <c r="S21" s="47">
        <f t="shared" si="6"/>
        <v>147.43199999999999</v>
      </c>
      <c r="T21" s="47">
        <f t="shared" si="7"/>
        <v>6.1429999999999998</v>
      </c>
      <c r="U21" s="109">
        <v>7.7</v>
      </c>
      <c r="V21" s="109">
        <f t="shared" si="1"/>
        <v>7.7</v>
      </c>
      <c r="W21" s="110" t="s">
        <v>148</v>
      </c>
      <c r="X21" s="112">
        <v>0</v>
      </c>
      <c r="Y21" s="112">
        <v>1036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856225</v>
      </c>
      <c r="AH21" s="49">
        <f t="shared" si="9"/>
        <v>1219</v>
      </c>
      <c r="AI21" s="50">
        <f t="shared" si="8"/>
        <v>198.4372456454501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11424599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7</v>
      </c>
      <c r="E22" s="41">
        <f t="shared" si="0"/>
        <v>4.9295774647887329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140</v>
      </c>
      <c r="Q22" s="108">
        <v>23897823</v>
      </c>
      <c r="R22" s="46">
        <f t="shared" si="5"/>
        <v>6061</v>
      </c>
      <c r="S22" s="47">
        <f t="shared" si="6"/>
        <v>145.464</v>
      </c>
      <c r="T22" s="47">
        <f t="shared" si="7"/>
        <v>6.0609999999999999</v>
      </c>
      <c r="U22" s="109">
        <v>7.2</v>
      </c>
      <c r="V22" s="109">
        <f t="shared" si="1"/>
        <v>7.2</v>
      </c>
      <c r="W22" s="110" t="s">
        <v>148</v>
      </c>
      <c r="X22" s="112">
        <v>0</v>
      </c>
      <c r="Y22" s="112">
        <v>1047</v>
      </c>
      <c r="Z22" s="112">
        <v>1188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857420</v>
      </c>
      <c r="AH22" s="49">
        <f t="shared" si="9"/>
        <v>1195</v>
      </c>
      <c r="AI22" s="50">
        <f t="shared" si="8"/>
        <v>197.16218445801024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11424599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138</v>
      </c>
      <c r="Q23" s="108">
        <v>23903716</v>
      </c>
      <c r="R23" s="46">
        <f t="shared" si="5"/>
        <v>5893</v>
      </c>
      <c r="S23" s="47">
        <f t="shared" si="6"/>
        <v>141.43199999999999</v>
      </c>
      <c r="T23" s="47">
        <f t="shared" si="7"/>
        <v>5.8929999999999998</v>
      </c>
      <c r="U23" s="109">
        <v>6.6</v>
      </c>
      <c r="V23" s="109">
        <f t="shared" si="1"/>
        <v>6.6</v>
      </c>
      <c r="W23" s="110" t="s">
        <v>148</v>
      </c>
      <c r="X23" s="112">
        <v>0</v>
      </c>
      <c r="Y23" s="112">
        <v>1036</v>
      </c>
      <c r="Z23" s="112">
        <v>1188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858604</v>
      </c>
      <c r="AH23" s="49">
        <f t="shared" si="9"/>
        <v>1184</v>
      </c>
      <c r="AI23" s="50">
        <f t="shared" si="8"/>
        <v>200.91634142202614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11424599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132</v>
      </c>
      <c r="P24" s="108">
        <v>130</v>
      </c>
      <c r="Q24" s="108">
        <v>23909714</v>
      </c>
      <c r="R24" s="46">
        <f t="shared" si="5"/>
        <v>5998</v>
      </c>
      <c r="S24" s="47">
        <f t="shared" si="6"/>
        <v>143.952</v>
      </c>
      <c r="T24" s="47">
        <f t="shared" si="7"/>
        <v>5.9980000000000002</v>
      </c>
      <c r="U24" s="109">
        <v>6.2</v>
      </c>
      <c r="V24" s="109">
        <f t="shared" si="1"/>
        <v>6.2</v>
      </c>
      <c r="W24" s="110" t="s">
        <v>148</v>
      </c>
      <c r="X24" s="112">
        <v>0</v>
      </c>
      <c r="Y24" s="112">
        <v>1036</v>
      </c>
      <c r="Z24" s="112">
        <v>1188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859783</v>
      </c>
      <c r="AH24" s="49">
        <f>IF(ISBLANK(AG24),"-",AG24-AG23)</f>
        <v>1179</v>
      </c>
      <c r="AI24" s="50">
        <f t="shared" si="8"/>
        <v>196.56552184061354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11424599</v>
      </c>
      <c r="AQ24" s="112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135</v>
      </c>
      <c r="Q25" s="108">
        <v>23915699</v>
      </c>
      <c r="R25" s="46">
        <f t="shared" si="5"/>
        <v>5985</v>
      </c>
      <c r="S25" s="47">
        <f t="shared" si="6"/>
        <v>143.63999999999999</v>
      </c>
      <c r="T25" s="47">
        <f t="shared" si="7"/>
        <v>5.9850000000000003</v>
      </c>
      <c r="U25" s="109">
        <v>5.8</v>
      </c>
      <c r="V25" s="109">
        <f t="shared" si="1"/>
        <v>5.8</v>
      </c>
      <c r="W25" s="110" t="s">
        <v>148</v>
      </c>
      <c r="X25" s="112">
        <v>0</v>
      </c>
      <c r="Y25" s="112">
        <v>1025</v>
      </c>
      <c r="Z25" s="112">
        <v>1188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860967</v>
      </c>
      <c r="AH25" s="49">
        <f t="shared" si="9"/>
        <v>1184</v>
      </c>
      <c r="AI25" s="50">
        <f t="shared" si="8"/>
        <v>197.82790309106099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11424599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132</v>
      </c>
      <c r="Q26" s="108">
        <v>23921692</v>
      </c>
      <c r="R26" s="46">
        <f t="shared" si="5"/>
        <v>5993</v>
      </c>
      <c r="S26" s="47">
        <f t="shared" si="6"/>
        <v>143.83199999999999</v>
      </c>
      <c r="T26" s="47">
        <f t="shared" si="7"/>
        <v>5.9930000000000003</v>
      </c>
      <c r="U26" s="109">
        <v>5.5</v>
      </c>
      <c r="V26" s="109">
        <f t="shared" si="1"/>
        <v>5.5</v>
      </c>
      <c r="W26" s="110" t="s">
        <v>148</v>
      </c>
      <c r="X26" s="112">
        <v>0</v>
      </c>
      <c r="Y26" s="112">
        <v>1025</v>
      </c>
      <c r="Z26" s="112">
        <v>1188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862126</v>
      </c>
      <c r="AH26" s="49">
        <f t="shared" si="9"/>
        <v>1159</v>
      </c>
      <c r="AI26" s="50">
        <f t="shared" si="8"/>
        <v>193.39229100617385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11424599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134</v>
      </c>
      <c r="Q27" s="108">
        <v>23927710</v>
      </c>
      <c r="R27" s="46">
        <f t="shared" si="5"/>
        <v>6018</v>
      </c>
      <c r="S27" s="47">
        <f t="shared" si="6"/>
        <v>144.43199999999999</v>
      </c>
      <c r="T27" s="47">
        <f t="shared" si="7"/>
        <v>6.0179999999999998</v>
      </c>
      <c r="U27" s="109">
        <v>5.2</v>
      </c>
      <c r="V27" s="109">
        <f t="shared" si="1"/>
        <v>5.2</v>
      </c>
      <c r="W27" s="110" t="s">
        <v>148</v>
      </c>
      <c r="X27" s="112">
        <v>0</v>
      </c>
      <c r="Y27" s="112">
        <v>1025</v>
      </c>
      <c r="Z27" s="112">
        <v>1188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863310</v>
      </c>
      <c r="AH27" s="49">
        <f t="shared" si="9"/>
        <v>1184</v>
      </c>
      <c r="AI27" s="50">
        <f t="shared" si="8"/>
        <v>196.74310402126955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11424599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129</v>
      </c>
      <c r="Q28" s="108">
        <v>23933438</v>
      </c>
      <c r="R28" s="46">
        <f t="shared" si="5"/>
        <v>5728</v>
      </c>
      <c r="S28" s="47">
        <f t="shared" si="6"/>
        <v>137.47200000000001</v>
      </c>
      <c r="T28" s="47">
        <f t="shared" si="7"/>
        <v>5.7279999999999998</v>
      </c>
      <c r="U28" s="109">
        <v>5</v>
      </c>
      <c r="V28" s="109">
        <f t="shared" si="1"/>
        <v>5</v>
      </c>
      <c r="W28" s="110" t="s">
        <v>148</v>
      </c>
      <c r="X28" s="112">
        <v>0</v>
      </c>
      <c r="Y28" s="112">
        <v>1004</v>
      </c>
      <c r="Z28" s="112">
        <v>1188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864472</v>
      </c>
      <c r="AH28" s="49">
        <f t="shared" si="9"/>
        <v>1162</v>
      </c>
      <c r="AI28" s="50">
        <f t="shared" si="8"/>
        <v>202.86312849162013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11424599</v>
      </c>
      <c r="AQ28" s="112">
        <f t="shared" si="2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132</v>
      </c>
      <c r="P29" s="108">
        <v>131</v>
      </c>
      <c r="Q29" s="108">
        <v>23939207</v>
      </c>
      <c r="R29" s="46">
        <f t="shared" si="5"/>
        <v>5769</v>
      </c>
      <c r="S29" s="47">
        <f t="shared" si="6"/>
        <v>138.45599999999999</v>
      </c>
      <c r="T29" s="47">
        <f t="shared" si="7"/>
        <v>5.7690000000000001</v>
      </c>
      <c r="U29" s="109">
        <v>4.8</v>
      </c>
      <c r="V29" s="109">
        <f t="shared" si="1"/>
        <v>4.8</v>
      </c>
      <c r="W29" s="110" t="s">
        <v>148</v>
      </c>
      <c r="X29" s="112">
        <v>0</v>
      </c>
      <c r="Y29" s="112">
        <v>1004</v>
      </c>
      <c r="Z29" s="112">
        <v>1188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865629</v>
      </c>
      <c r="AH29" s="49">
        <f t="shared" si="9"/>
        <v>1157</v>
      </c>
      <c r="AI29" s="50">
        <f t="shared" si="8"/>
        <v>200.55468885422084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11424599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6</v>
      </c>
      <c r="E30" s="41">
        <f t="shared" si="0"/>
        <v>4.2253521126760569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128</v>
      </c>
      <c r="Q30" s="108">
        <v>23945103</v>
      </c>
      <c r="R30" s="46">
        <f t="shared" si="5"/>
        <v>5896</v>
      </c>
      <c r="S30" s="47">
        <f t="shared" si="6"/>
        <v>141.50399999999999</v>
      </c>
      <c r="T30" s="47">
        <f t="shared" si="7"/>
        <v>5.8959999999999999</v>
      </c>
      <c r="U30" s="109">
        <v>4.7</v>
      </c>
      <c r="V30" s="109">
        <f t="shared" si="1"/>
        <v>4.7</v>
      </c>
      <c r="W30" s="110" t="s">
        <v>148</v>
      </c>
      <c r="X30" s="112">
        <v>0</v>
      </c>
      <c r="Y30" s="112">
        <v>1004</v>
      </c>
      <c r="Z30" s="112">
        <v>1188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866794</v>
      </c>
      <c r="AH30" s="49">
        <f t="shared" si="9"/>
        <v>1165</v>
      </c>
      <c r="AI30" s="50">
        <f t="shared" si="8"/>
        <v>197.59158751696066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11424599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6</v>
      </c>
      <c r="E31" s="41">
        <f t="shared" si="0"/>
        <v>4.2253521126760569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130</v>
      </c>
      <c r="Q31" s="108">
        <v>23950822</v>
      </c>
      <c r="R31" s="46">
        <f t="shared" si="5"/>
        <v>5719</v>
      </c>
      <c r="S31" s="47">
        <f t="shared" si="6"/>
        <v>137.256</v>
      </c>
      <c r="T31" s="47">
        <f t="shared" si="7"/>
        <v>5.7190000000000003</v>
      </c>
      <c r="U31" s="109">
        <v>4.5</v>
      </c>
      <c r="V31" s="109">
        <f t="shared" si="1"/>
        <v>4.5</v>
      </c>
      <c r="W31" s="110" t="s">
        <v>148</v>
      </c>
      <c r="X31" s="112">
        <v>0</v>
      </c>
      <c r="Y31" s="112">
        <v>1025</v>
      </c>
      <c r="Z31" s="112">
        <v>1188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867949</v>
      </c>
      <c r="AH31" s="49">
        <f t="shared" si="9"/>
        <v>1155</v>
      </c>
      <c r="AI31" s="50">
        <f t="shared" si="8"/>
        <v>201.95838433292533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11424599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127</v>
      </c>
      <c r="P32" s="108">
        <v>120</v>
      </c>
      <c r="Q32" s="108">
        <v>23956413</v>
      </c>
      <c r="R32" s="46">
        <f t="shared" si="5"/>
        <v>5591</v>
      </c>
      <c r="S32" s="47">
        <f t="shared" si="6"/>
        <v>134.184</v>
      </c>
      <c r="T32" s="47">
        <f t="shared" si="7"/>
        <v>5.5910000000000002</v>
      </c>
      <c r="U32" s="109">
        <v>4.2</v>
      </c>
      <c r="V32" s="109">
        <v>4.2</v>
      </c>
      <c r="W32" s="110" t="s">
        <v>148</v>
      </c>
      <c r="X32" s="112">
        <v>0</v>
      </c>
      <c r="Y32" s="112">
        <v>1005</v>
      </c>
      <c r="Z32" s="112">
        <v>1166</v>
      </c>
      <c r="AA32" s="112">
        <v>1185</v>
      </c>
      <c r="AB32" s="112">
        <v>1167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869121</v>
      </c>
      <c r="AH32" s="49">
        <f t="shared" si="9"/>
        <v>1172</v>
      </c>
      <c r="AI32" s="50">
        <f t="shared" si="8"/>
        <v>209.62260776247541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11424599</v>
      </c>
      <c r="AQ32" s="112">
        <f t="shared" si="2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6</v>
      </c>
      <c r="E33" s="41">
        <f t="shared" si="0"/>
        <v>4.2253521126760569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133</v>
      </c>
      <c r="P33" s="108">
        <v>123</v>
      </c>
      <c r="Q33" s="108">
        <v>23961862</v>
      </c>
      <c r="R33" s="46">
        <f t="shared" si="5"/>
        <v>5449</v>
      </c>
      <c r="S33" s="47">
        <f t="shared" si="6"/>
        <v>130.77600000000001</v>
      </c>
      <c r="T33" s="47">
        <f t="shared" si="7"/>
        <v>5.4489999999999998</v>
      </c>
      <c r="U33" s="109">
        <v>4.7</v>
      </c>
      <c r="V33" s="109">
        <f t="shared" si="1"/>
        <v>4.7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870280</v>
      </c>
      <c r="AH33" s="49">
        <f t="shared" si="9"/>
        <v>1159</v>
      </c>
      <c r="AI33" s="50">
        <f t="shared" si="8"/>
        <v>212.69957790420261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11424872</v>
      </c>
      <c r="AQ33" s="112">
        <f t="shared" si="2"/>
        <v>273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137</v>
      </c>
      <c r="P34" s="108">
        <v>120</v>
      </c>
      <c r="Q34" s="108">
        <v>23967051</v>
      </c>
      <c r="R34" s="46">
        <f t="shared" si="5"/>
        <v>5189</v>
      </c>
      <c r="S34" s="47">
        <f t="shared" si="6"/>
        <v>124.536</v>
      </c>
      <c r="T34" s="47">
        <f t="shared" si="7"/>
        <v>5.1890000000000001</v>
      </c>
      <c r="U34" s="109">
        <v>5.3</v>
      </c>
      <c r="V34" s="109">
        <f t="shared" si="1"/>
        <v>5.3</v>
      </c>
      <c r="W34" s="110" t="s">
        <v>129</v>
      </c>
      <c r="X34" s="112">
        <v>0</v>
      </c>
      <c r="Y34" s="112">
        <v>0</v>
      </c>
      <c r="Z34" s="112">
        <v>1166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871374</v>
      </c>
      <c r="AH34" s="49">
        <f t="shared" si="9"/>
        <v>1094</v>
      </c>
      <c r="AI34" s="50">
        <f t="shared" si="8"/>
        <v>210.83060319907497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11425392</v>
      </c>
      <c r="AQ34" s="112">
        <f t="shared" si="2"/>
        <v>520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133444</v>
      </c>
      <c r="S35" s="65">
        <f>AVERAGE(S11:S34)</f>
        <v>133.44399999999999</v>
      </c>
      <c r="T35" s="65">
        <f>SUM(T11:T34)</f>
        <v>133.44399999999999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26908</v>
      </c>
      <c r="AH35" s="67">
        <f>SUM(AH11:AH34)</f>
        <v>26908</v>
      </c>
      <c r="AI35" s="68">
        <f>$AH$35/$T35</f>
        <v>201.64263661161237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3551</v>
      </c>
      <c r="AQ35" s="71">
        <f>SUM(AQ11:AQ34)</f>
        <v>3551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156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159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4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5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R11:T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795" priority="25" operator="containsText" text="N/A">
      <formula>NOT(ISERROR(SEARCH("N/A",X11)))</formula>
    </cfRule>
    <cfRule type="cellIs" dxfId="794" priority="39" operator="equal">
      <formula>0</formula>
    </cfRule>
  </conditionalFormatting>
  <conditionalFormatting sqref="AC11:AE34 X11:Y34 AA11:AA34">
    <cfRule type="cellIs" dxfId="793" priority="38" operator="greaterThanOrEqual">
      <formula>1185</formula>
    </cfRule>
  </conditionalFormatting>
  <conditionalFormatting sqref="AC11:AE34 X11:Y34 AA11:AA34">
    <cfRule type="cellIs" dxfId="792" priority="37" operator="between">
      <formula>0.1</formula>
      <formula>1184</formula>
    </cfRule>
  </conditionalFormatting>
  <conditionalFormatting sqref="X8">
    <cfRule type="cellIs" dxfId="791" priority="36" operator="equal">
      <formula>0</formula>
    </cfRule>
  </conditionalFormatting>
  <conditionalFormatting sqref="X8">
    <cfRule type="cellIs" dxfId="790" priority="35" operator="greaterThan">
      <formula>1179</formula>
    </cfRule>
  </conditionalFormatting>
  <conditionalFormatting sqref="X8">
    <cfRule type="cellIs" dxfId="789" priority="34" operator="greaterThan">
      <formula>99</formula>
    </cfRule>
  </conditionalFormatting>
  <conditionalFormatting sqref="X8">
    <cfRule type="cellIs" dxfId="788" priority="33" operator="greaterThan">
      <formula>0.99</formula>
    </cfRule>
  </conditionalFormatting>
  <conditionalFormatting sqref="AB8">
    <cfRule type="cellIs" dxfId="787" priority="32" operator="equal">
      <formula>0</formula>
    </cfRule>
  </conditionalFormatting>
  <conditionalFormatting sqref="AB8">
    <cfRule type="cellIs" dxfId="786" priority="31" operator="greaterThan">
      <formula>1179</formula>
    </cfRule>
  </conditionalFormatting>
  <conditionalFormatting sqref="AB8">
    <cfRule type="cellIs" dxfId="785" priority="30" operator="greaterThan">
      <formula>99</formula>
    </cfRule>
  </conditionalFormatting>
  <conditionalFormatting sqref="AB8">
    <cfRule type="cellIs" dxfId="784" priority="29" operator="greaterThan">
      <formula>0.99</formula>
    </cfRule>
  </conditionalFormatting>
  <conditionalFormatting sqref="AI11:AI34">
    <cfRule type="cellIs" dxfId="783" priority="28" operator="greaterThan">
      <formula>$AI$8</formula>
    </cfRule>
  </conditionalFormatting>
  <conditionalFormatting sqref="AH11:AH34">
    <cfRule type="cellIs" dxfId="782" priority="26" operator="greaterThan">
      <formula>$AH$8</formula>
    </cfRule>
    <cfRule type="cellIs" dxfId="781" priority="27" operator="greaterThan">
      <formula>$AH$8</formula>
    </cfRule>
  </conditionalFormatting>
  <conditionalFormatting sqref="AB11:AB34">
    <cfRule type="containsText" dxfId="780" priority="21" operator="containsText" text="N/A">
      <formula>NOT(ISERROR(SEARCH("N/A",AB11)))</formula>
    </cfRule>
    <cfRule type="cellIs" dxfId="779" priority="24" operator="equal">
      <formula>0</formula>
    </cfRule>
  </conditionalFormatting>
  <conditionalFormatting sqref="AB11:AB34">
    <cfRule type="cellIs" dxfId="778" priority="23" operator="greaterThanOrEqual">
      <formula>1185</formula>
    </cfRule>
  </conditionalFormatting>
  <conditionalFormatting sqref="AB11:AB34">
    <cfRule type="cellIs" dxfId="777" priority="22" operator="between">
      <formula>0.1</formula>
      <formula>1184</formula>
    </cfRule>
  </conditionalFormatting>
  <conditionalFormatting sqref="AN11:AO11 AO12:AO34 AN12:AN35">
    <cfRule type="cellIs" dxfId="776" priority="20" operator="equal">
      <formula>0</formula>
    </cfRule>
  </conditionalFormatting>
  <conditionalFormatting sqref="AN11:AO11 AO12:AO34 AN12:AN35">
    <cfRule type="cellIs" dxfId="775" priority="19" operator="greaterThan">
      <formula>1179</formula>
    </cfRule>
  </conditionalFormatting>
  <conditionalFormatting sqref="AN11:AO11 AO12:AO34 AN12:AN35">
    <cfRule type="cellIs" dxfId="774" priority="18" operator="greaterThan">
      <formula>99</formula>
    </cfRule>
  </conditionalFormatting>
  <conditionalFormatting sqref="AN11:AO11 AO12:AO34 AN12:AN35">
    <cfRule type="cellIs" dxfId="773" priority="17" operator="greaterThan">
      <formula>0.99</formula>
    </cfRule>
  </conditionalFormatting>
  <conditionalFormatting sqref="AQ11:AQ34">
    <cfRule type="cellIs" dxfId="772" priority="16" operator="equal">
      <formula>0</formula>
    </cfRule>
  </conditionalFormatting>
  <conditionalFormatting sqref="AQ11:AQ34">
    <cfRule type="cellIs" dxfId="771" priority="15" operator="greaterThan">
      <formula>1179</formula>
    </cfRule>
  </conditionalFormatting>
  <conditionalFormatting sqref="AQ11:AQ34">
    <cfRule type="cellIs" dxfId="770" priority="14" operator="greaterThan">
      <formula>99</formula>
    </cfRule>
  </conditionalFormatting>
  <conditionalFormatting sqref="AQ11:AQ34">
    <cfRule type="cellIs" dxfId="769" priority="13" operator="greaterThan">
      <formula>0.99</formula>
    </cfRule>
  </conditionalFormatting>
  <conditionalFormatting sqref="Z11:Z34">
    <cfRule type="containsText" dxfId="768" priority="9" operator="containsText" text="N/A">
      <formula>NOT(ISERROR(SEARCH("N/A",Z11)))</formula>
    </cfRule>
    <cfRule type="cellIs" dxfId="767" priority="12" operator="equal">
      <formula>0</formula>
    </cfRule>
  </conditionalFormatting>
  <conditionalFormatting sqref="Z11:Z34">
    <cfRule type="cellIs" dxfId="766" priority="11" operator="greaterThanOrEqual">
      <formula>1185</formula>
    </cfRule>
  </conditionalFormatting>
  <conditionalFormatting sqref="Z11:Z34">
    <cfRule type="cellIs" dxfId="765" priority="10" operator="between">
      <formula>0.1</formula>
      <formula>1184</formula>
    </cfRule>
  </conditionalFormatting>
  <conditionalFormatting sqref="AJ11:AN35">
    <cfRule type="cellIs" dxfId="764" priority="8" operator="equal">
      <formula>0</formula>
    </cfRule>
  </conditionalFormatting>
  <conditionalFormatting sqref="AJ11:AN35">
    <cfRule type="cellIs" dxfId="763" priority="7" operator="greaterThan">
      <formula>1179</formula>
    </cfRule>
  </conditionalFormatting>
  <conditionalFormatting sqref="AJ11:AN35">
    <cfRule type="cellIs" dxfId="762" priority="6" operator="greaterThan">
      <formula>99</formula>
    </cfRule>
  </conditionalFormatting>
  <conditionalFormatting sqref="AJ11:AN35">
    <cfRule type="cellIs" dxfId="761" priority="5" operator="greaterThan">
      <formula>0.99</formula>
    </cfRule>
  </conditionalFormatting>
  <conditionalFormatting sqref="AP11:AP34">
    <cfRule type="cellIs" dxfId="760" priority="4" operator="equal">
      <formula>0</formula>
    </cfRule>
  </conditionalFormatting>
  <conditionalFormatting sqref="AP11:AP34">
    <cfRule type="cellIs" dxfId="759" priority="3" operator="greaterThan">
      <formula>1179</formula>
    </cfRule>
  </conditionalFormatting>
  <conditionalFormatting sqref="AP11:AP34">
    <cfRule type="cellIs" dxfId="758" priority="2" operator="greaterThan">
      <formula>99</formula>
    </cfRule>
  </conditionalFormatting>
  <conditionalFormatting sqref="AP11:AP34">
    <cfRule type="cellIs" dxfId="75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9"/>
  <sheetViews>
    <sheetView tabSelected="1" zoomScaleNormal="100" workbookViewId="0">
      <selection activeCell="P5" sqref="P5:U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125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93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96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96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42704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26475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94" t="s">
        <v>51</v>
      </c>
      <c r="V9" s="194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92" t="s">
        <v>55</v>
      </c>
      <c r="AG9" s="192" t="s">
        <v>56</v>
      </c>
      <c r="AH9" s="209" t="s">
        <v>57</v>
      </c>
      <c r="AI9" s="224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26" t="s">
        <v>66</v>
      </c>
      <c r="AR9" s="194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35"/>
      <c r="I10" s="194" t="s">
        <v>75</v>
      </c>
      <c r="J10" s="194" t="s">
        <v>75</v>
      </c>
      <c r="K10" s="194" t="s">
        <v>75</v>
      </c>
      <c r="L10" s="28" t="s">
        <v>29</v>
      </c>
      <c r="M10" s="238"/>
      <c r="N10" s="28" t="s">
        <v>29</v>
      </c>
      <c r="O10" s="227"/>
      <c r="P10" s="227"/>
      <c r="Q10" s="1">
        <f>'NOV 29'!Q34</f>
        <v>27432599</v>
      </c>
      <c r="R10" s="217"/>
      <c r="S10" s="218"/>
      <c r="T10" s="219"/>
      <c r="U10" s="194" t="s">
        <v>75</v>
      </c>
      <c r="V10" s="194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29'!AG34</f>
        <v>1560262</v>
      </c>
      <c r="AH10" s="209"/>
      <c r="AI10" s="225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'NOV 29'!AP34</f>
        <v>11497101</v>
      </c>
      <c r="AQ10" s="227"/>
      <c r="AR10" s="195" t="s">
        <v>85</v>
      </c>
      <c r="AS10" s="209"/>
      <c r="AV10" s="39" t="s">
        <v>86</v>
      </c>
      <c r="AW10" s="39" t="s">
        <v>87</v>
      </c>
      <c r="AY10" s="81" t="s">
        <v>151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120</v>
      </c>
      <c r="P11" s="108">
        <v>105</v>
      </c>
      <c r="Q11" s="108">
        <v>27437137</v>
      </c>
      <c r="R11" s="46">
        <f>IF(ISBLANK(Q11),"-",Q11-Q10)</f>
        <v>4538</v>
      </c>
      <c r="S11" s="47">
        <f>R11*24/1000</f>
        <v>108.91200000000001</v>
      </c>
      <c r="T11" s="47">
        <f>R11/1000</f>
        <v>4.5380000000000003</v>
      </c>
      <c r="U11" s="109">
        <v>5.6</v>
      </c>
      <c r="V11" s="109">
        <f t="shared" ref="V11:V33" si="1">U11</f>
        <v>5.6</v>
      </c>
      <c r="W11" s="110" t="s">
        <v>129</v>
      </c>
      <c r="X11" s="112">
        <v>0</v>
      </c>
      <c r="Y11" s="112">
        <v>0</v>
      </c>
      <c r="Z11" s="112">
        <v>1126</v>
      </c>
      <c r="AA11" s="112">
        <v>1185</v>
      </c>
      <c r="AB11" s="112">
        <v>1126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1561221</v>
      </c>
      <c r="AH11" s="49">
        <f>IF(ISBLANK(AG11),"-",AG11-AG10)</f>
        <v>959</v>
      </c>
      <c r="AI11" s="50">
        <f>AH11/T11</f>
        <v>211.32657558395769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11497661</v>
      </c>
      <c r="AQ11" s="112">
        <f t="shared" ref="AQ11:AQ33" si="2">AP11-AP10</f>
        <v>560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104</v>
      </c>
      <c r="Q12" s="108">
        <v>27441487</v>
      </c>
      <c r="R12" s="46">
        <f t="shared" ref="R12:R34" si="5">IF(ISBLANK(Q12),"-",Q12-Q11)</f>
        <v>4350</v>
      </c>
      <c r="S12" s="47">
        <f t="shared" ref="S12:S34" si="6">R12*24/1000</f>
        <v>104.4</v>
      </c>
      <c r="T12" s="47">
        <f t="shared" ref="T12:T34" si="7">R12/1000</f>
        <v>4.3499999999999996</v>
      </c>
      <c r="U12" s="109">
        <v>7</v>
      </c>
      <c r="V12" s="109">
        <f t="shared" si="1"/>
        <v>7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1562181</v>
      </c>
      <c r="AH12" s="49">
        <f>IF(ISBLANK(AG12),"-",AG12-AG11)</f>
        <v>960</v>
      </c>
      <c r="AI12" s="50">
        <f t="shared" ref="AI12:AI34" si="8">AH12/T12</f>
        <v>220.68965517241381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11498226</v>
      </c>
      <c r="AQ12" s="112">
        <f t="shared" si="2"/>
        <v>565</v>
      </c>
      <c r="AR12" s="115">
        <v>1.02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8</v>
      </c>
      <c r="E13" s="41">
        <f t="shared" si="0"/>
        <v>5.6338028169014089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125</v>
      </c>
      <c r="P13" s="108">
        <v>102</v>
      </c>
      <c r="Q13" s="108">
        <v>27445772</v>
      </c>
      <c r="R13" s="46">
        <f t="shared" si="5"/>
        <v>4285</v>
      </c>
      <c r="S13" s="47">
        <f t="shared" si="6"/>
        <v>102.84</v>
      </c>
      <c r="T13" s="47">
        <f t="shared" si="7"/>
        <v>4.2850000000000001</v>
      </c>
      <c r="U13" s="109">
        <v>8.3000000000000007</v>
      </c>
      <c r="V13" s="109">
        <f t="shared" si="1"/>
        <v>8.3000000000000007</v>
      </c>
      <c r="W13" s="110" t="s">
        <v>129</v>
      </c>
      <c r="X13" s="112">
        <v>0</v>
      </c>
      <c r="Y13" s="112">
        <v>0</v>
      </c>
      <c r="Z13" s="112">
        <v>1107</v>
      </c>
      <c r="AA13" s="112">
        <v>1185</v>
      </c>
      <c r="AB13" s="112">
        <v>1107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1563139</v>
      </c>
      <c r="AH13" s="49">
        <f>IF(ISBLANK(AG13),"-",AG13-AG12)</f>
        <v>958</v>
      </c>
      <c r="AI13" s="50">
        <f t="shared" si="8"/>
        <v>223.57059509918318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11498766</v>
      </c>
      <c r="AQ13" s="112">
        <f t="shared" si="2"/>
        <v>540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110</v>
      </c>
      <c r="P14" s="108">
        <v>110</v>
      </c>
      <c r="Q14" s="108">
        <v>27449995</v>
      </c>
      <c r="R14" s="46">
        <f t="shared" si="5"/>
        <v>4223</v>
      </c>
      <c r="S14" s="47">
        <f t="shared" si="6"/>
        <v>101.352</v>
      </c>
      <c r="T14" s="47">
        <f t="shared" si="7"/>
        <v>4.2229999999999999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1106</v>
      </c>
      <c r="AA14" s="112">
        <v>1185</v>
      </c>
      <c r="AB14" s="112">
        <v>1106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1564085</v>
      </c>
      <c r="AH14" s="49">
        <f t="shared" ref="AH14:AH34" si="9">IF(ISBLANK(AG14),"-",AG14-AG13)</f>
        <v>946</v>
      </c>
      <c r="AI14" s="50">
        <f t="shared" si="8"/>
        <v>224.0113663272555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11499253</v>
      </c>
      <c r="AQ14" s="112">
        <f t="shared" si="2"/>
        <v>487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11</v>
      </c>
      <c r="E15" s="41">
        <f t="shared" si="0"/>
        <v>7.746478873239437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112</v>
      </c>
      <c r="P15" s="108">
        <v>106</v>
      </c>
      <c r="Q15" s="108">
        <v>27454155</v>
      </c>
      <c r="R15" s="46">
        <f t="shared" si="5"/>
        <v>4160</v>
      </c>
      <c r="S15" s="47">
        <f t="shared" si="6"/>
        <v>99.84</v>
      </c>
      <c r="T15" s="47">
        <f t="shared" si="7"/>
        <v>4.16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1076</v>
      </c>
      <c r="AA15" s="112">
        <v>1185</v>
      </c>
      <c r="AB15" s="112">
        <v>1076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1565011</v>
      </c>
      <c r="AH15" s="49">
        <f t="shared" si="9"/>
        <v>926</v>
      </c>
      <c r="AI15" s="50">
        <f t="shared" si="8"/>
        <v>222.59615384615384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11499253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12</v>
      </c>
      <c r="E16" s="41">
        <f t="shared" si="0"/>
        <v>8.4507042253521139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130</v>
      </c>
      <c r="P16" s="108">
        <v>125</v>
      </c>
      <c r="Q16" s="108">
        <v>27459612</v>
      </c>
      <c r="R16" s="46">
        <f t="shared" si="5"/>
        <v>5457</v>
      </c>
      <c r="S16" s="47">
        <f t="shared" si="6"/>
        <v>130.96799999999999</v>
      </c>
      <c r="T16" s="47">
        <f t="shared" si="7"/>
        <v>5.4569999999999999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1116</v>
      </c>
      <c r="AA16" s="112">
        <v>1185</v>
      </c>
      <c r="AB16" s="112">
        <v>1106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1565990</v>
      </c>
      <c r="AH16" s="49">
        <f t="shared" si="9"/>
        <v>979</v>
      </c>
      <c r="AI16" s="50">
        <f t="shared" si="8"/>
        <v>179.40260216236027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11499253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140</v>
      </c>
      <c r="P17" s="108">
        <v>136</v>
      </c>
      <c r="Q17" s="108">
        <v>27464692</v>
      </c>
      <c r="R17" s="46">
        <f t="shared" si="5"/>
        <v>5080</v>
      </c>
      <c r="S17" s="47">
        <f t="shared" si="6"/>
        <v>121.92</v>
      </c>
      <c r="T17" s="47">
        <f t="shared" si="7"/>
        <v>5.08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1566940</v>
      </c>
      <c r="AH17" s="49">
        <f t="shared" si="9"/>
        <v>950</v>
      </c>
      <c r="AI17" s="50">
        <f t="shared" si="8"/>
        <v>187.00787401574803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11499253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134</v>
      </c>
      <c r="P18" s="108">
        <v>143</v>
      </c>
      <c r="Q18" s="108">
        <v>27470646</v>
      </c>
      <c r="R18" s="46">
        <f t="shared" si="5"/>
        <v>5954</v>
      </c>
      <c r="S18" s="47">
        <f t="shared" si="6"/>
        <v>142.89599999999999</v>
      </c>
      <c r="T18" s="47">
        <f t="shared" si="7"/>
        <v>5.9539999999999997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0</v>
      </c>
      <c r="Y18" s="112">
        <v>1017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1568130</v>
      </c>
      <c r="AH18" s="49">
        <f t="shared" si="9"/>
        <v>1190</v>
      </c>
      <c r="AI18" s="50">
        <f t="shared" si="8"/>
        <v>199.86563654685926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11499253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140</v>
      </c>
      <c r="Q19" s="108">
        <v>27476686</v>
      </c>
      <c r="R19" s="46">
        <f t="shared" si="5"/>
        <v>6040</v>
      </c>
      <c r="S19" s="47">
        <f t="shared" si="6"/>
        <v>144.96</v>
      </c>
      <c r="T19" s="47">
        <f t="shared" si="7"/>
        <v>6.04</v>
      </c>
      <c r="U19" s="109">
        <v>8.6999999999999993</v>
      </c>
      <c r="V19" s="109">
        <f t="shared" si="1"/>
        <v>8.6999999999999993</v>
      </c>
      <c r="W19" s="110" t="s">
        <v>148</v>
      </c>
      <c r="X19" s="112">
        <v>0</v>
      </c>
      <c r="Y19" s="112">
        <v>1057</v>
      </c>
      <c r="Z19" s="112">
        <v>1188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1569334</v>
      </c>
      <c r="AH19" s="49">
        <f t="shared" si="9"/>
        <v>1204</v>
      </c>
      <c r="AI19" s="50">
        <f t="shared" si="8"/>
        <v>199.33774834437085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11499253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 t="s">
        <v>191</v>
      </c>
    </row>
    <row r="20" spans="1:51" x14ac:dyDescent="0.25">
      <c r="B20" s="40">
        <v>2.375</v>
      </c>
      <c r="C20" s="40">
        <v>0.41666666666666669</v>
      </c>
      <c r="D20" s="107">
        <v>5</v>
      </c>
      <c r="E20" s="41">
        <f t="shared" si="0"/>
        <v>3.5211267605633805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132</v>
      </c>
      <c r="P20" s="108">
        <v>143</v>
      </c>
      <c r="Q20" s="108">
        <v>27482952</v>
      </c>
      <c r="R20" s="46">
        <f t="shared" si="5"/>
        <v>6266</v>
      </c>
      <c r="S20" s="47">
        <f t="shared" si="6"/>
        <v>150.38399999999999</v>
      </c>
      <c r="T20" s="47">
        <f t="shared" si="7"/>
        <v>6.266</v>
      </c>
      <c r="U20" s="109">
        <v>8.1</v>
      </c>
      <c r="V20" s="109">
        <f t="shared" si="1"/>
        <v>8.1</v>
      </c>
      <c r="W20" s="110" t="s">
        <v>148</v>
      </c>
      <c r="X20" s="112">
        <v>0</v>
      </c>
      <c r="Y20" s="112">
        <v>1056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1570580</v>
      </c>
      <c r="AH20" s="49">
        <f t="shared" si="9"/>
        <v>1246</v>
      </c>
      <c r="AI20" s="50">
        <f t="shared" si="8"/>
        <v>198.85094158953081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11499253</v>
      </c>
      <c r="AQ20" s="112">
        <f t="shared" si="2"/>
        <v>0</v>
      </c>
      <c r="AR20" s="53">
        <v>1.19</v>
      </c>
      <c r="AS20" s="52" t="s">
        <v>101</v>
      </c>
      <c r="AY20" s="81" t="s">
        <v>226</v>
      </c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134</v>
      </c>
      <c r="P21" s="108">
        <v>139</v>
      </c>
      <c r="Q21" s="108">
        <v>27488686</v>
      </c>
      <c r="R21" s="46">
        <f t="shared" si="5"/>
        <v>5734</v>
      </c>
      <c r="S21" s="47">
        <f t="shared" si="6"/>
        <v>137.61600000000001</v>
      </c>
      <c r="T21" s="47">
        <f t="shared" si="7"/>
        <v>5.734</v>
      </c>
      <c r="U21" s="109">
        <v>7.4</v>
      </c>
      <c r="V21" s="109">
        <f t="shared" si="1"/>
        <v>7.4</v>
      </c>
      <c r="W21" s="110" t="s">
        <v>148</v>
      </c>
      <c r="X21" s="112">
        <v>0</v>
      </c>
      <c r="Y21" s="112">
        <v>1057</v>
      </c>
      <c r="Z21" s="112">
        <v>1186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1571716</v>
      </c>
      <c r="AH21" s="49">
        <f t="shared" si="9"/>
        <v>1136</v>
      </c>
      <c r="AI21" s="50">
        <f t="shared" si="8"/>
        <v>198.11649808161843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11499253</v>
      </c>
      <c r="AQ21" s="112">
        <f t="shared" si="2"/>
        <v>0</v>
      </c>
      <c r="AR21" s="51"/>
      <c r="AS21" s="52" t="s">
        <v>101</v>
      </c>
      <c r="AY21" s="81" t="s">
        <v>197</v>
      </c>
    </row>
    <row r="22" spans="1:51" x14ac:dyDescent="0.25">
      <c r="B22" s="40">
        <v>2.4583333333333299</v>
      </c>
      <c r="C22" s="40">
        <v>0.5</v>
      </c>
      <c r="D22" s="107">
        <v>4</v>
      </c>
      <c r="E22" s="41">
        <f t="shared" si="0"/>
        <v>2.8169014084507045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130</v>
      </c>
      <c r="P22" s="108">
        <v>144</v>
      </c>
      <c r="Q22" s="108">
        <v>27494884</v>
      </c>
      <c r="R22" s="46">
        <f t="shared" si="5"/>
        <v>6198</v>
      </c>
      <c r="S22" s="47">
        <f t="shared" si="6"/>
        <v>148.75200000000001</v>
      </c>
      <c r="T22" s="47">
        <f t="shared" si="7"/>
        <v>6.1980000000000004</v>
      </c>
      <c r="U22" s="109">
        <v>6.8</v>
      </c>
      <c r="V22" s="109">
        <f t="shared" si="1"/>
        <v>6.8</v>
      </c>
      <c r="W22" s="110" t="s">
        <v>148</v>
      </c>
      <c r="X22" s="112">
        <v>0</v>
      </c>
      <c r="Y22" s="112">
        <v>1057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1572968</v>
      </c>
      <c r="AH22" s="49">
        <f t="shared" si="9"/>
        <v>1252</v>
      </c>
      <c r="AI22" s="50">
        <f t="shared" si="8"/>
        <v>202.000645369474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11499253</v>
      </c>
      <c r="AQ22" s="112">
        <f t="shared" si="2"/>
        <v>0</v>
      </c>
      <c r="AR22" s="51"/>
      <c r="AS22" s="52" t="s">
        <v>101</v>
      </c>
      <c r="AV22" s="55" t="s">
        <v>110</v>
      </c>
      <c r="AY22" s="81" t="s">
        <v>242</v>
      </c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4</v>
      </c>
      <c r="E23" s="41">
        <f t="shared" si="0"/>
        <v>2.8169014084507045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122</v>
      </c>
      <c r="Q23" s="108">
        <v>27501466</v>
      </c>
      <c r="R23" s="46">
        <f t="shared" si="5"/>
        <v>6582</v>
      </c>
      <c r="S23" s="47">
        <f t="shared" si="6"/>
        <v>157.96799999999999</v>
      </c>
      <c r="T23" s="47">
        <f t="shared" si="7"/>
        <v>6.5819999999999999</v>
      </c>
      <c r="U23" s="109">
        <v>6.2</v>
      </c>
      <c r="V23" s="109">
        <f t="shared" si="1"/>
        <v>6.2</v>
      </c>
      <c r="W23" s="110" t="s">
        <v>148</v>
      </c>
      <c r="X23" s="112">
        <v>0</v>
      </c>
      <c r="Y23" s="112">
        <v>1046</v>
      </c>
      <c r="Z23" s="112">
        <v>1186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1574136</v>
      </c>
      <c r="AH23" s="49">
        <f t="shared" si="9"/>
        <v>1168</v>
      </c>
      <c r="AI23" s="50">
        <f t="shared" si="8"/>
        <v>177.45366150106352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11499253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81" t="s">
        <v>239</v>
      </c>
    </row>
    <row r="24" spans="1:51" x14ac:dyDescent="0.25">
      <c r="B24" s="40">
        <v>2.5416666666666701</v>
      </c>
      <c r="C24" s="40">
        <v>0.58333333333333404</v>
      </c>
      <c r="D24" s="107">
        <v>4</v>
      </c>
      <c r="E24" s="41">
        <f t="shared" si="0"/>
        <v>2.8169014084507045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128</v>
      </c>
      <c r="P24" s="108">
        <v>133</v>
      </c>
      <c r="Q24" s="108">
        <v>27508416</v>
      </c>
      <c r="R24" s="46">
        <f t="shared" si="5"/>
        <v>6950</v>
      </c>
      <c r="S24" s="47">
        <f t="shared" si="6"/>
        <v>166.8</v>
      </c>
      <c r="T24" s="47">
        <f t="shared" si="7"/>
        <v>6.95</v>
      </c>
      <c r="U24" s="109">
        <v>5.6</v>
      </c>
      <c r="V24" s="109">
        <f t="shared" si="1"/>
        <v>5.6</v>
      </c>
      <c r="W24" s="110" t="s">
        <v>148</v>
      </c>
      <c r="X24" s="112">
        <v>0</v>
      </c>
      <c r="Y24" s="112">
        <v>1045</v>
      </c>
      <c r="Z24" s="112">
        <v>1186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1575382</v>
      </c>
      <c r="AH24" s="49">
        <f>IF(ISBLANK(AG24),"-",AG24-AG23)</f>
        <v>1246</v>
      </c>
      <c r="AI24" s="50">
        <f t="shared" si="8"/>
        <v>179.28057553956833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11499253</v>
      </c>
      <c r="AQ24" s="112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130</v>
      </c>
      <c r="P25" s="108">
        <v>136</v>
      </c>
      <c r="Q25" s="108">
        <v>27515216</v>
      </c>
      <c r="R25" s="46">
        <f t="shared" si="5"/>
        <v>6800</v>
      </c>
      <c r="S25" s="47">
        <f t="shared" si="6"/>
        <v>163.19999999999999</v>
      </c>
      <c r="T25" s="47">
        <f t="shared" si="7"/>
        <v>6.8</v>
      </c>
      <c r="U25" s="109">
        <v>5.2</v>
      </c>
      <c r="V25" s="109">
        <f t="shared" si="1"/>
        <v>5.2</v>
      </c>
      <c r="W25" s="110" t="s">
        <v>148</v>
      </c>
      <c r="X25" s="112">
        <v>0</v>
      </c>
      <c r="Y25" s="112">
        <v>1045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1576552</v>
      </c>
      <c r="AH25" s="49">
        <f t="shared" si="9"/>
        <v>1170</v>
      </c>
      <c r="AI25" s="50">
        <f t="shared" si="8"/>
        <v>172.05882352941177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11499253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130</v>
      </c>
      <c r="P26" s="108">
        <v>133</v>
      </c>
      <c r="Q26" s="108">
        <v>27521406</v>
      </c>
      <c r="R26" s="46">
        <f t="shared" si="5"/>
        <v>6190</v>
      </c>
      <c r="S26" s="47">
        <f t="shared" si="6"/>
        <v>148.56</v>
      </c>
      <c r="T26" s="47">
        <f t="shared" si="7"/>
        <v>6.19</v>
      </c>
      <c r="U26" s="109">
        <v>4.8</v>
      </c>
      <c r="V26" s="109">
        <f t="shared" si="1"/>
        <v>4.8</v>
      </c>
      <c r="W26" s="110" t="s">
        <v>148</v>
      </c>
      <c r="X26" s="112">
        <v>0</v>
      </c>
      <c r="Y26" s="112">
        <v>1046</v>
      </c>
      <c r="Z26" s="112">
        <v>1186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1577738</v>
      </c>
      <c r="AH26" s="49">
        <f t="shared" si="9"/>
        <v>1186</v>
      </c>
      <c r="AI26" s="50">
        <f t="shared" si="8"/>
        <v>191.59935379644588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11499253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128</v>
      </c>
      <c r="P27" s="108">
        <v>160</v>
      </c>
      <c r="Q27" s="108">
        <v>27527682</v>
      </c>
      <c r="R27" s="46">
        <f t="shared" si="5"/>
        <v>6276</v>
      </c>
      <c r="S27" s="47">
        <f t="shared" si="6"/>
        <v>150.624</v>
      </c>
      <c r="T27" s="47">
        <f t="shared" si="7"/>
        <v>6.2759999999999998</v>
      </c>
      <c r="U27" s="109">
        <v>4.3</v>
      </c>
      <c r="V27" s="109">
        <f t="shared" si="1"/>
        <v>4.3</v>
      </c>
      <c r="W27" s="110" t="s">
        <v>148</v>
      </c>
      <c r="X27" s="112">
        <v>0</v>
      </c>
      <c r="Y27" s="112">
        <v>1046</v>
      </c>
      <c r="Z27" s="112">
        <v>1186</v>
      </c>
      <c r="AA27" s="112">
        <v>1185</v>
      </c>
      <c r="AB27" s="112">
        <v>1186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1578898</v>
      </c>
      <c r="AH27" s="49">
        <f t="shared" si="9"/>
        <v>1160</v>
      </c>
      <c r="AI27" s="50">
        <f t="shared" si="8"/>
        <v>184.83110261312939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11499253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129</v>
      </c>
      <c r="P28" s="108">
        <v>131</v>
      </c>
      <c r="Q28" s="108">
        <v>27533996</v>
      </c>
      <c r="R28" s="46">
        <f t="shared" si="5"/>
        <v>6314</v>
      </c>
      <c r="S28" s="47">
        <f t="shared" si="6"/>
        <v>151.536</v>
      </c>
      <c r="T28" s="47">
        <f t="shared" si="7"/>
        <v>6.3140000000000001</v>
      </c>
      <c r="U28" s="109">
        <v>3.8</v>
      </c>
      <c r="V28" s="109">
        <f t="shared" si="1"/>
        <v>3.8</v>
      </c>
      <c r="W28" s="110" t="s">
        <v>148</v>
      </c>
      <c r="X28" s="112">
        <v>0</v>
      </c>
      <c r="Y28" s="112">
        <v>1025</v>
      </c>
      <c r="Z28" s="112">
        <v>1186</v>
      </c>
      <c r="AA28" s="112">
        <v>1185</v>
      </c>
      <c r="AB28" s="112">
        <v>1186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1580100</v>
      </c>
      <c r="AH28" s="49">
        <f t="shared" si="9"/>
        <v>1202</v>
      </c>
      <c r="AI28" s="50">
        <f t="shared" si="8"/>
        <v>190.37060500475135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11499253</v>
      </c>
      <c r="AQ28" s="112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121</v>
      </c>
      <c r="Q29" s="108">
        <v>27540285</v>
      </c>
      <c r="R29" s="46">
        <f t="shared" si="5"/>
        <v>6289</v>
      </c>
      <c r="S29" s="47">
        <f t="shared" si="6"/>
        <v>150.93600000000001</v>
      </c>
      <c r="T29" s="47">
        <f t="shared" si="7"/>
        <v>6.2889999999999997</v>
      </c>
      <c r="U29" s="109">
        <v>3.5</v>
      </c>
      <c r="V29" s="109">
        <f t="shared" si="1"/>
        <v>3.5</v>
      </c>
      <c r="W29" s="110" t="s">
        <v>148</v>
      </c>
      <c r="X29" s="112">
        <v>0</v>
      </c>
      <c r="Y29" s="112">
        <v>1026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1581255</v>
      </c>
      <c r="AH29" s="49">
        <f t="shared" si="9"/>
        <v>1155</v>
      </c>
      <c r="AI29" s="50">
        <f t="shared" si="8"/>
        <v>183.65399904595327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11499253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134</v>
      </c>
      <c r="Q30" s="108">
        <v>27546463</v>
      </c>
      <c r="R30" s="46">
        <f t="shared" si="5"/>
        <v>6178</v>
      </c>
      <c r="S30" s="47">
        <f t="shared" si="6"/>
        <v>148.27199999999999</v>
      </c>
      <c r="T30" s="47">
        <f t="shared" si="7"/>
        <v>6.1779999999999999</v>
      </c>
      <c r="U30" s="109">
        <v>3.2</v>
      </c>
      <c r="V30" s="109">
        <f t="shared" si="1"/>
        <v>3.2</v>
      </c>
      <c r="W30" s="110" t="s">
        <v>148</v>
      </c>
      <c r="X30" s="112">
        <v>0</v>
      </c>
      <c r="Y30" s="112">
        <v>1026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1582419</v>
      </c>
      <c r="AH30" s="49">
        <f t="shared" si="9"/>
        <v>1164</v>
      </c>
      <c r="AI30" s="50">
        <f t="shared" si="8"/>
        <v>188.41048883133701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11499253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128</v>
      </c>
      <c r="P31" s="108">
        <v>111</v>
      </c>
      <c r="Q31" s="108">
        <v>27552520</v>
      </c>
      <c r="R31" s="46">
        <f t="shared" si="5"/>
        <v>6057</v>
      </c>
      <c r="S31" s="47">
        <f t="shared" si="6"/>
        <v>145.36799999999999</v>
      </c>
      <c r="T31" s="47">
        <f t="shared" si="7"/>
        <v>6.0570000000000004</v>
      </c>
      <c r="U31" s="109">
        <v>3</v>
      </c>
      <c r="V31" s="109">
        <f t="shared" si="1"/>
        <v>3</v>
      </c>
      <c r="W31" s="110" t="s">
        <v>148</v>
      </c>
      <c r="X31" s="112">
        <v>0</v>
      </c>
      <c r="Y31" s="112">
        <v>1026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1583578</v>
      </c>
      <c r="AH31" s="49">
        <f t="shared" si="9"/>
        <v>1159</v>
      </c>
      <c r="AI31" s="50">
        <f t="shared" si="8"/>
        <v>191.3488525672775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11499253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4</v>
      </c>
      <c r="E32" s="41">
        <f t="shared" si="0"/>
        <v>2.8169014084507045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117</v>
      </c>
      <c r="Q32" s="108">
        <v>27558372</v>
      </c>
      <c r="R32" s="46">
        <f t="shared" si="5"/>
        <v>5852</v>
      </c>
      <c r="S32" s="47">
        <f t="shared" si="6"/>
        <v>140.44800000000001</v>
      </c>
      <c r="T32" s="47">
        <f t="shared" si="7"/>
        <v>5.8520000000000003</v>
      </c>
      <c r="U32" s="109">
        <v>2.8</v>
      </c>
      <c r="V32" s="109">
        <f t="shared" si="1"/>
        <v>2.8</v>
      </c>
      <c r="W32" s="110" t="s">
        <v>148</v>
      </c>
      <c r="X32" s="112">
        <v>0</v>
      </c>
      <c r="Y32" s="112">
        <v>1025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1584734</v>
      </c>
      <c r="AH32" s="49">
        <f t="shared" si="9"/>
        <v>1156</v>
      </c>
      <c r="AI32" s="50">
        <f t="shared" si="8"/>
        <v>197.5393028024607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11499253</v>
      </c>
      <c r="AQ32" s="112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129</v>
      </c>
      <c r="P33" s="108">
        <v>110</v>
      </c>
      <c r="Q33" s="108">
        <v>27563450</v>
      </c>
      <c r="R33" s="46">
        <f t="shared" si="5"/>
        <v>5078</v>
      </c>
      <c r="S33" s="47">
        <f t="shared" si="6"/>
        <v>121.872</v>
      </c>
      <c r="T33" s="47">
        <f t="shared" si="7"/>
        <v>5.0780000000000003</v>
      </c>
      <c r="U33" s="109">
        <v>2.9</v>
      </c>
      <c r="V33" s="109">
        <f t="shared" si="1"/>
        <v>2.9</v>
      </c>
      <c r="W33" s="110" t="s">
        <v>129</v>
      </c>
      <c r="X33" s="112">
        <v>0</v>
      </c>
      <c r="Y33" s="112">
        <v>0</v>
      </c>
      <c r="Z33" s="112">
        <v>1147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1585745</v>
      </c>
      <c r="AH33" s="49">
        <f t="shared" si="9"/>
        <v>1011</v>
      </c>
      <c r="AI33" s="50">
        <f t="shared" si="8"/>
        <v>199.09413154785346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11499426</v>
      </c>
      <c r="AQ33" s="112">
        <f t="shared" si="2"/>
        <v>173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128</v>
      </c>
      <c r="P34" s="108">
        <v>103</v>
      </c>
      <c r="Q34" s="108">
        <v>27568190</v>
      </c>
      <c r="R34" s="46">
        <f t="shared" si="5"/>
        <v>4740</v>
      </c>
      <c r="S34" s="47">
        <f t="shared" si="6"/>
        <v>113.76</v>
      </c>
      <c r="T34" s="47">
        <f t="shared" si="7"/>
        <v>4.74</v>
      </c>
      <c r="U34" s="109">
        <v>3.6</v>
      </c>
      <c r="V34" s="109">
        <v>3.6</v>
      </c>
      <c r="W34" s="110" t="s">
        <v>129</v>
      </c>
      <c r="X34" s="112">
        <v>0</v>
      </c>
      <c r="Y34" s="112">
        <v>0</v>
      </c>
      <c r="Z34" s="112">
        <v>1146</v>
      </c>
      <c r="AA34" s="112">
        <v>1185</v>
      </c>
      <c r="AB34" s="112">
        <v>1146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1586737</v>
      </c>
      <c r="AH34" s="49">
        <f t="shared" si="9"/>
        <v>992</v>
      </c>
      <c r="AI34" s="50">
        <f t="shared" si="8"/>
        <v>209.28270042194092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11499854</v>
      </c>
      <c r="AQ34" s="112">
        <f>AP34-AP33</f>
        <v>428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135591</v>
      </c>
      <c r="S35" s="65">
        <f>AVERAGE(S11:S34)</f>
        <v>135.59099999999998</v>
      </c>
      <c r="T35" s="65">
        <f>SUM(T11:T34)</f>
        <v>135.59100000000001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120"/>
      <c r="AH35" s="67">
        <f>SUM(AH11:AH34)</f>
        <v>26475</v>
      </c>
      <c r="AI35" s="68">
        <f>$AH$35/$T35</f>
        <v>195.25632232227801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2753</v>
      </c>
      <c r="AQ35" s="71">
        <f>SUM(AQ11:AQ34)</f>
        <v>2753</v>
      </c>
      <c r="AR35" s="72">
        <f>AVERAGE(AR11:AR34)</f>
        <v>1.145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250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183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21"/>
      <c r="D46" s="122"/>
      <c r="E46" s="121"/>
      <c r="F46" s="121"/>
      <c r="G46" s="121"/>
      <c r="H46" s="121"/>
      <c r="I46" s="121"/>
      <c r="J46" s="123"/>
      <c r="K46" s="123"/>
      <c r="L46" s="123"/>
      <c r="M46" s="123"/>
      <c r="N46" s="123"/>
      <c r="O46" s="123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158</v>
      </c>
      <c r="C47" s="140"/>
      <c r="D47" s="12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253</v>
      </c>
      <c r="C48" s="140"/>
      <c r="D48" s="12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40"/>
      <c r="D52" s="125"/>
      <c r="E52" s="140"/>
      <c r="F52" s="140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249</v>
      </c>
      <c r="C53" s="140"/>
      <c r="D53" s="125"/>
      <c r="E53" s="140"/>
      <c r="F53" s="140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40"/>
      <c r="D54" s="125"/>
      <c r="E54" s="140"/>
      <c r="F54" s="140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40"/>
      <c r="D55" s="125"/>
      <c r="E55" s="140"/>
      <c r="F55" s="140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45"/>
      <c r="D56" s="114"/>
      <c r="E56" s="145"/>
      <c r="F56" s="145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45"/>
      <c r="D57" s="114"/>
      <c r="E57" s="145"/>
      <c r="F57" s="145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45"/>
      <c r="D58" s="114"/>
      <c r="E58" s="145"/>
      <c r="F58" s="145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5"/>
      <c r="C59" s="145"/>
      <c r="D59" s="114"/>
      <c r="E59" s="145"/>
      <c r="F59" s="145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B62" s="155"/>
      <c r="C62" s="140"/>
      <c r="D62" s="12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79"/>
      <c r="W62" s="99"/>
      <c r="X62" s="99"/>
      <c r="Y62" s="99"/>
      <c r="Z62" s="80"/>
      <c r="AA62" s="99"/>
      <c r="AB62" s="99"/>
      <c r="AC62" s="99"/>
      <c r="AD62" s="99"/>
      <c r="AE62" s="99"/>
      <c r="AM62" s="100"/>
      <c r="AN62" s="100"/>
      <c r="AO62" s="100"/>
      <c r="AP62" s="100"/>
      <c r="AQ62" s="100"/>
      <c r="AR62" s="100"/>
      <c r="AS62" s="101"/>
      <c r="AV62" s="98"/>
      <c r="AW62" s="95"/>
      <c r="AX62" s="95"/>
      <c r="AY62" s="95"/>
    </row>
    <row r="63" spans="1:51" x14ac:dyDescent="0.25">
      <c r="B63" s="155"/>
      <c r="C63" s="140"/>
      <c r="D63" s="125"/>
      <c r="E63" s="140"/>
      <c r="F63" s="140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79"/>
      <c r="W63" s="99"/>
      <c r="X63" s="99"/>
      <c r="Y63" s="99"/>
      <c r="Z63" s="80"/>
      <c r="AA63" s="99"/>
      <c r="AB63" s="99"/>
      <c r="AC63" s="99"/>
      <c r="AD63" s="99"/>
      <c r="AE63" s="99"/>
      <c r="AM63" s="100"/>
      <c r="AN63" s="100"/>
      <c r="AO63" s="100"/>
      <c r="AP63" s="100"/>
      <c r="AQ63" s="100"/>
      <c r="AR63" s="100"/>
      <c r="AS63" s="101"/>
      <c r="AV63" s="98"/>
      <c r="AW63" s="95"/>
      <c r="AX63" s="95"/>
      <c r="AY63" s="95"/>
    </row>
    <row r="64" spans="1:51" x14ac:dyDescent="0.25">
      <c r="A64" s="99"/>
      <c r="B64" s="146"/>
      <c r="C64" s="145"/>
      <c r="D64" s="114"/>
      <c r="E64" s="145"/>
      <c r="F64" s="145"/>
      <c r="G64" s="102"/>
      <c r="H64" s="102"/>
      <c r="I64" s="102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17"/>
      <c r="U64" s="119"/>
      <c r="V64" s="79"/>
      <c r="AM64" s="100"/>
      <c r="AN64" s="100"/>
      <c r="AS64" s="95"/>
      <c r="AT64" s="95"/>
      <c r="AU64" s="95"/>
      <c r="AV64" s="95"/>
      <c r="AW64" s="95"/>
      <c r="AX64" s="95"/>
      <c r="AY64" s="95"/>
    </row>
    <row r="65" spans="1:51" x14ac:dyDescent="0.25">
      <c r="A65" s="99"/>
      <c r="B65" s="145"/>
      <c r="C65" s="145"/>
      <c r="D65" s="114"/>
      <c r="E65" s="145"/>
      <c r="F65" s="145"/>
      <c r="G65" s="102"/>
      <c r="H65" s="102"/>
      <c r="I65" s="102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5"/>
      <c r="U65" s="79"/>
      <c r="V65" s="79"/>
      <c r="AS65" s="95"/>
      <c r="AT65" s="95"/>
      <c r="AU65" s="95"/>
      <c r="AV65" s="95"/>
      <c r="AW65" s="95"/>
      <c r="AX65" s="95"/>
      <c r="AY65" s="95"/>
    </row>
    <row r="66" spans="1:51" x14ac:dyDescent="0.25">
      <c r="B66" s="146"/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:51" x14ac:dyDescent="0.25">
      <c r="O68" s="12"/>
      <c r="P68" s="97"/>
      <c r="Q68" s="97"/>
      <c r="AS68" s="95"/>
      <c r="AT68" s="95"/>
      <c r="AU68" s="95"/>
      <c r="AV68" s="95"/>
      <c r="AW68" s="95"/>
      <c r="AX68" s="95"/>
      <c r="AY68" s="95"/>
    </row>
    <row r="69" spans="1:51" x14ac:dyDescent="0.25">
      <c r="O69" s="12"/>
      <c r="P69" s="97"/>
      <c r="Q69" s="97"/>
      <c r="AS69" s="95"/>
      <c r="AT69" s="95"/>
      <c r="AU69" s="95"/>
      <c r="AV69" s="95"/>
      <c r="AW69" s="95"/>
      <c r="AX69" s="95"/>
      <c r="AY69" s="95"/>
    </row>
    <row r="70" spans="1:51" x14ac:dyDescent="0.25">
      <c r="O70" s="12"/>
      <c r="P70" s="97"/>
      <c r="Q70" s="97"/>
      <c r="R70" s="97"/>
      <c r="S70" s="97"/>
      <c r="AS70" s="95"/>
      <c r="AT70" s="95"/>
      <c r="AU70" s="95"/>
      <c r="AV70" s="95"/>
      <c r="AW70" s="95"/>
      <c r="AX70" s="95"/>
      <c r="AY70" s="95"/>
    </row>
    <row r="71" spans="1:51" x14ac:dyDescent="0.25">
      <c r="O71" s="12"/>
      <c r="P71" s="97"/>
      <c r="Q71" s="97"/>
      <c r="R71" s="97"/>
      <c r="S71" s="97"/>
      <c r="T71" s="97"/>
      <c r="AS71" s="95"/>
      <c r="AT71" s="95"/>
      <c r="AU71" s="95"/>
      <c r="AV71" s="95"/>
      <c r="AW71" s="95"/>
      <c r="AX71" s="95"/>
      <c r="AY71" s="95"/>
    </row>
    <row r="72" spans="1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:51" x14ac:dyDescent="0.25">
      <c r="O73" s="12"/>
      <c r="P73" s="97"/>
      <c r="T73" s="97"/>
      <c r="AS73" s="95"/>
      <c r="AT73" s="95"/>
      <c r="AU73" s="95"/>
      <c r="AV73" s="95"/>
      <c r="AW73" s="95"/>
      <c r="AX73" s="95"/>
      <c r="AY73" s="95"/>
    </row>
    <row r="74" spans="1:51" x14ac:dyDescent="0.25">
      <c r="O74" s="97"/>
      <c r="Q74" s="97"/>
      <c r="R74" s="97"/>
      <c r="S74" s="97"/>
      <c r="AS74" s="95"/>
      <c r="AT74" s="95"/>
      <c r="AU74" s="95"/>
      <c r="AV74" s="95"/>
      <c r="AW74" s="95"/>
      <c r="AX74" s="95"/>
      <c r="AY74" s="95"/>
    </row>
    <row r="75" spans="1:51" x14ac:dyDescent="0.25">
      <c r="O75" s="12"/>
      <c r="P75" s="97"/>
      <c r="Q75" s="97"/>
      <c r="R75" s="97"/>
      <c r="S75" s="97"/>
      <c r="T75" s="97"/>
      <c r="AS75" s="95"/>
      <c r="AT75" s="95"/>
      <c r="AU75" s="95"/>
      <c r="AV75" s="95"/>
      <c r="AW75" s="95"/>
      <c r="AX75" s="95"/>
      <c r="AY75" s="95"/>
    </row>
    <row r="76" spans="1:51" x14ac:dyDescent="0.25">
      <c r="O76" s="12"/>
      <c r="P76" s="97"/>
      <c r="Q76" s="97"/>
      <c r="R76" s="97"/>
      <c r="S76" s="97"/>
      <c r="T76" s="97"/>
      <c r="U76" s="97"/>
      <c r="AS76" s="95"/>
      <c r="AT76" s="95"/>
      <c r="AU76" s="95"/>
      <c r="AV76" s="95"/>
      <c r="AW76" s="95"/>
      <c r="AX76" s="95"/>
      <c r="AY76" s="95"/>
    </row>
    <row r="77" spans="1:51" x14ac:dyDescent="0.25">
      <c r="O77" s="12"/>
      <c r="P77" s="97"/>
      <c r="T77" s="97"/>
      <c r="U77" s="97"/>
      <c r="AS77" s="95"/>
      <c r="AT77" s="95"/>
      <c r="AU77" s="95"/>
      <c r="AV77" s="95"/>
      <c r="AW77" s="95"/>
      <c r="AX77" s="95"/>
      <c r="AY77" s="95"/>
    </row>
    <row r="89" spans="45:51" x14ac:dyDescent="0.25">
      <c r="AS89" s="95"/>
      <c r="AT89" s="95"/>
      <c r="AU89" s="95"/>
      <c r="AV89" s="95"/>
      <c r="AW89" s="95"/>
      <c r="AX89" s="95"/>
      <c r="AY89" s="95"/>
    </row>
  </sheetData>
  <protectedRanges>
    <protectedRange sqref="S64:T65" name="Range2_12_5_1_1"/>
    <protectedRange sqref="L10 AD8 AF8 AJ8:AR8 AF10 L24:N31 N32:N34 N10:N23 G11:G34 AC11:AF34 R11:T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3" name="Range2_2_1_10_1_1_1_2"/>
    <protectedRange sqref="N64:R65" name="Range2_12_1_6_1_1"/>
    <protectedRange sqref="L64:M65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3 X11:AB34" name="Range1_16_3_1_1_3"/>
    <protectedRange sqref="AR11 AR25:AR34" name="Range1_16_3_1_1_5"/>
    <protectedRange sqref="L6 D6 D8 O8:U8" name="Range1_16_3_1_1_7"/>
    <protectedRange sqref="J64:K65" name="Range2_2_12_1_4_1_1_1_1_1_1_1_1_1_1_1_1_1_1_1"/>
    <protectedRange sqref="I64:I65" name="Range2_2_12_1_7_1_1_2_2_1_2"/>
    <protectedRange sqref="F64:H65 F56:F59" name="Range2_2_12_1_3_1_2_1_1_1_1_2_1_1_1_1_1_1_1_1_1_1_1"/>
    <protectedRange sqref="E64:E65 E56:E59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V34 U11:U34" name="Range1_16_3_1_1_3_1"/>
    <protectedRange sqref="W11:W34" name="Range1_16_3_1_1_3_2"/>
    <protectedRange sqref="AG11:AG35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 G52 F48:O48" name="Range2_12_5_1_1_1_2_2_1_1_1_1_1_1_1_1_1_1_1_2_1_1_1_2_1_1_1_1_1_1_1_1_1_1_1_1_1_1_1_1_2_1_1_1_1_1_1_1_1_1_2_1_1_3_1_1_1_3_1_1_1_1_1_1_1_1_1_1_1_1_1_1_1_1_1_1_1_1_1_1_2_1_1_1_1_1_1_1_1_1_1_1_2_2_1_2_1_1_1_1_1_1_1"/>
    <protectedRange sqref="F49:U49 F47:O47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P48:R48 N46:O46" name="Range2_12_1_6_1_1_2_1_1_1_2_1_1_1_1_1_1_1_1_1_1_1_1"/>
    <protectedRange sqref="P5:U5" name="Range1_16_1_1_1_1_1_1_2_2_2_2_2_2_2_2_2_2_2_2_2_2_2_2_2_2_2_2_2_2_2_1_2_2_2_2_2_2_2_2_2_2_3_2_2_2_2_2_2_2_2_2_2"/>
    <protectedRange sqref="F60:U61 F62:G63 F52:F55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6" priority="13" operator="containsText" text="N/A">
      <formula>NOT(ISERROR(SEARCH("N/A",X11)))</formula>
    </cfRule>
    <cfRule type="cellIs" dxfId="25" priority="27" operator="equal">
      <formula>0</formula>
    </cfRule>
  </conditionalFormatting>
  <conditionalFormatting sqref="X11:AE34">
    <cfRule type="cellIs" dxfId="24" priority="26" operator="greaterThanOrEqual">
      <formula>1185</formula>
    </cfRule>
  </conditionalFormatting>
  <conditionalFormatting sqref="X11:AE34">
    <cfRule type="cellIs" dxfId="23" priority="25" operator="between">
      <formula>0.1</formula>
      <formula>1184</formula>
    </cfRule>
  </conditionalFormatting>
  <conditionalFormatting sqref="X8 AJ11:AN35">
    <cfRule type="cellIs" dxfId="22" priority="24" operator="equal">
      <formula>0</formula>
    </cfRule>
  </conditionalFormatting>
  <conditionalFormatting sqref="X8 AJ11:AN35">
    <cfRule type="cellIs" dxfId="21" priority="23" operator="greaterThan">
      <formula>1179</formula>
    </cfRule>
  </conditionalFormatting>
  <conditionalFormatting sqref="X8 AJ11:AN35">
    <cfRule type="cellIs" dxfId="20" priority="22" operator="greaterThan">
      <formula>99</formula>
    </cfRule>
  </conditionalFormatting>
  <conditionalFormatting sqref="X8 AJ11:AN35">
    <cfRule type="cellIs" dxfId="19" priority="21" operator="greaterThan">
      <formula>0.99</formula>
    </cfRule>
  </conditionalFormatting>
  <conditionalFormatting sqref="AB8">
    <cfRule type="cellIs" dxfId="18" priority="20" operator="equal">
      <formula>0</formula>
    </cfRule>
  </conditionalFormatting>
  <conditionalFormatting sqref="AB8">
    <cfRule type="cellIs" dxfId="17" priority="19" operator="greaterThan">
      <formula>1179</formula>
    </cfRule>
  </conditionalFormatting>
  <conditionalFormatting sqref="AB8">
    <cfRule type="cellIs" dxfId="16" priority="18" operator="greaterThan">
      <formula>99</formula>
    </cfRule>
  </conditionalFormatting>
  <conditionalFormatting sqref="AB8">
    <cfRule type="cellIs" dxfId="15" priority="17" operator="greaterThan">
      <formula>0.99</formula>
    </cfRule>
  </conditionalFormatting>
  <conditionalFormatting sqref="AI11:AI34">
    <cfRule type="cellIs" dxfId="14" priority="16" operator="greaterThan">
      <formula>$AI$8</formula>
    </cfRule>
  </conditionalFormatting>
  <conditionalFormatting sqref="AH11:AH34">
    <cfRule type="cellIs" dxfId="13" priority="14" operator="greaterThan">
      <formula>$AH$8</formula>
    </cfRule>
    <cfRule type="cellIs" dxfId="12" priority="15" operator="greaterThan">
      <formula>$AH$8</formula>
    </cfRule>
  </conditionalFormatting>
  <conditionalFormatting sqref="AN11:AN35 AO11:AO34">
    <cfRule type="cellIs" dxfId="11" priority="12" operator="equal">
      <formula>0</formula>
    </cfRule>
  </conditionalFormatting>
  <conditionalFormatting sqref="AN11:AN35 AO11:AO34">
    <cfRule type="cellIs" dxfId="10" priority="11" operator="greaterThan">
      <formula>1179</formula>
    </cfRule>
  </conditionalFormatting>
  <conditionalFormatting sqref="AN11:AN35 AO11:AO34">
    <cfRule type="cellIs" dxfId="9" priority="10" operator="greaterThan">
      <formula>99</formula>
    </cfRule>
  </conditionalFormatting>
  <conditionalFormatting sqref="AN11:AN35 AO11:AO34">
    <cfRule type="cellIs" dxfId="8" priority="9" operator="greaterThan">
      <formula>0.99</formula>
    </cfRule>
  </conditionalFormatting>
  <conditionalFormatting sqref="AQ11:AQ34">
    <cfRule type="cellIs" dxfId="7" priority="8" operator="equal">
      <formula>0</formula>
    </cfRule>
  </conditionalFormatting>
  <conditionalFormatting sqref="AQ11:AQ34">
    <cfRule type="cellIs" dxfId="6" priority="7" operator="greaterThan">
      <formula>1179</formula>
    </cfRule>
  </conditionalFormatting>
  <conditionalFormatting sqref="AQ11:AQ34">
    <cfRule type="cellIs" dxfId="5" priority="6" operator="greaterThan">
      <formula>99</formula>
    </cfRule>
  </conditionalFormatting>
  <conditionalFormatting sqref="AQ11:AQ34">
    <cfRule type="cellIs" dxfId="4" priority="5" operator="greaterThan">
      <formula>0.99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125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5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42678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26808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58" t="s">
        <v>51</v>
      </c>
      <c r="V9" s="15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56" t="s">
        <v>55</v>
      </c>
      <c r="AG9" s="156" t="s">
        <v>56</v>
      </c>
      <c r="AH9" s="209" t="s">
        <v>57</v>
      </c>
      <c r="AI9" s="224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26" t="s">
        <v>66</v>
      </c>
      <c r="AR9" s="15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35"/>
      <c r="I10" s="158" t="s">
        <v>75</v>
      </c>
      <c r="J10" s="158" t="s">
        <v>75</v>
      </c>
      <c r="K10" s="15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3'!Q34</f>
        <v>23967051</v>
      </c>
      <c r="R10" s="217"/>
      <c r="S10" s="218"/>
      <c r="T10" s="219"/>
      <c r="U10" s="158" t="s">
        <v>75</v>
      </c>
      <c r="V10" s="15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3'!AG34</f>
        <v>871374</v>
      </c>
      <c r="AH10" s="209"/>
      <c r="AI10" s="225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'NOV 3'!AP34</f>
        <v>11425392</v>
      </c>
      <c r="AQ10" s="227"/>
      <c r="AR10" s="15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127</v>
      </c>
      <c r="P11" s="108">
        <v>107</v>
      </c>
      <c r="Q11" s="108">
        <v>23972305</v>
      </c>
      <c r="R11" s="46">
        <f>IF(ISBLANK(Q11),"-",Q11-Q10)</f>
        <v>5254</v>
      </c>
      <c r="S11" s="47">
        <f>R11*24/1000</f>
        <v>126.096</v>
      </c>
      <c r="T11" s="47">
        <f>R11/1000</f>
        <v>5.2539999999999996</v>
      </c>
      <c r="U11" s="109">
        <v>5.9</v>
      </c>
      <c r="V11" s="109">
        <f t="shared" ref="V11:V34" si="1">U11</f>
        <v>5.9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872368</v>
      </c>
      <c r="AH11" s="49">
        <f>IF(ISBLANK(AG11),"-",AG11-AG10)</f>
        <v>994</v>
      </c>
      <c r="AI11" s="50">
        <f>AH11/T11</f>
        <v>189.18918918918919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11425902</v>
      </c>
      <c r="AQ11" s="112">
        <f t="shared" ref="AQ11:AQ34" si="2">AP11-AP10</f>
        <v>510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128</v>
      </c>
      <c r="P12" s="108">
        <v>104</v>
      </c>
      <c r="Q12" s="108">
        <v>23976484</v>
      </c>
      <c r="R12" s="46">
        <f t="shared" ref="R12:R34" si="5">IF(ISBLANK(Q12),"-",Q12-Q11)</f>
        <v>4179</v>
      </c>
      <c r="S12" s="47">
        <f t="shared" ref="S12:S34" si="6">R12*24/1000</f>
        <v>100.29600000000001</v>
      </c>
      <c r="T12" s="47">
        <f t="shared" ref="T12:T34" si="7">R12/1000</f>
        <v>4.1790000000000003</v>
      </c>
      <c r="U12" s="109">
        <v>7.2</v>
      </c>
      <c r="V12" s="109">
        <f t="shared" si="1"/>
        <v>7.2</v>
      </c>
      <c r="W12" s="110" t="s">
        <v>129</v>
      </c>
      <c r="X12" s="112">
        <v>0</v>
      </c>
      <c r="Y12" s="112">
        <v>0</v>
      </c>
      <c r="Z12" s="112">
        <v>1126</v>
      </c>
      <c r="AA12" s="112">
        <v>1185</v>
      </c>
      <c r="AB12" s="112">
        <v>1126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873325</v>
      </c>
      <c r="AH12" s="49">
        <f>IF(ISBLANK(AG12),"-",AG12-AG11)</f>
        <v>957</v>
      </c>
      <c r="AI12" s="50">
        <f t="shared" ref="AI12:AI34" si="8">AH12/T12</f>
        <v>229.00215362526919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11426420</v>
      </c>
      <c r="AQ12" s="112">
        <f t="shared" si="2"/>
        <v>518</v>
      </c>
      <c r="AR12" s="115">
        <v>1.05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130</v>
      </c>
      <c r="P13" s="108">
        <v>108</v>
      </c>
      <c r="Q13" s="108">
        <v>23980779</v>
      </c>
      <c r="R13" s="46">
        <f t="shared" si="5"/>
        <v>4295</v>
      </c>
      <c r="S13" s="47">
        <f t="shared" si="6"/>
        <v>103.08</v>
      </c>
      <c r="T13" s="47">
        <f t="shared" si="7"/>
        <v>4.2949999999999999</v>
      </c>
      <c r="U13" s="109">
        <v>8.6</v>
      </c>
      <c r="V13" s="109">
        <f t="shared" si="1"/>
        <v>8.6</v>
      </c>
      <c r="W13" s="110" t="s">
        <v>129</v>
      </c>
      <c r="X13" s="112">
        <v>0</v>
      </c>
      <c r="Y13" s="112">
        <v>0</v>
      </c>
      <c r="Z13" s="112">
        <v>1127</v>
      </c>
      <c r="AA13" s="112">
        <v>1185</v>
      </c>
      <c r="AB13" s="112">
        <v>1127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874227</v>
      </c>
      <c r="AH13" s="49">
        <f>IF(ISBLANK(AG13),"-",AG13-AG12)</f>
        <v>902</v>
      </c>
      <c r="AI13" s="50">
        <f t="shared" si="8"/>
        <v>210.01164144353899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11426949</v>
      </c>
      <c r="AQ13" s="112">
        <f t="shared" si="2"/>
        <v>529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158</v>
      </c>
      <c r="P14" s="108">
        <v>112</v>
      </c>
      <c r="Q14" s="108">
        <v>23984996</v>
      </c>
      <c r="R14" s="46">
        <f t="shared" si="5"/>
        <v>4217</v>
      </c>
      <c r="S14" s="47">
        <f t="shared" si="6"/>
        <v>101.208</v>
      </c>
      <c r="T14" s="47">
        <f t="shared" si="7"/>
        <v>4.2169999999999996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1128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875182</v>
      </c>
      <c r="AH14" s="49">
        <f t="shared" ref="AH14:AH34" si="9">IF(ISBLANK(AG14),"-",AG14-AG13)</f>
        <v>955</v>
      </c>
      <c r="AI14" s="50">
        <f t="shared" si="8"/>
        <v>226.46431112165047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11427295</v>
      </c>
      <c r="AQ14" s="112">
        <f t="shared" si="2"/>
        <v>346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123</v>
      </c>
      <c r="P15" s="108">
        <v>123</v>
      </c>
      <c r="Q15" s="108">
        <v>23989452</v>
      </c>
      <c r="R15" s="46">
        <f t="shared" si="5"/>
        <v>4456</v>
      </c>
      <c r="S15" s="47">
        <f t="shared" si="6"/>
        <v>106.944</v>
      </c>
      <c r="T15" s="47">
        <f t="shared" si="7"/>
        <v>4.4560000000000004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1127</v>
      </c>
      <c r="AA15" s="112">
        <v>1185</v>
      </c>
      <c r="AB15" s="112">
        <v>1127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876212</v>
      </c>
      <c r="AH15" s="49">
        <f t="shared" si="9"/>
        <v>1030</v>
      </c>
      <c r="AI15" s="50">
        <f t="shared" si="8"/>
        <v>231.14901256732495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11427295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135</v>
      </c>
      <c r="P16" s="108">
        <v>130</v>
      </c>
      <c r="Q16" s="108">
        <v>23995196</v>
      </c>
      <c r="R16" s="46">
        <f t="shared" si="5"/>
        <v>5744</v>
      </c>
      <c r="S16" s="47">
        <f t="shared" si="6"/>
        <v>137.85599999999999</v>
      </c>
      <c r="T16" s="47">
        <f t="shared" si="7"/>
        <v>5.7439999999999998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1147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877230</v>
      </c>
      <c r="AH16" s="49">
        <f t="shared" si="9"/>
        <v>1018</v>
      </c>
      <c r="AI16" s="50">
        <f t="shared" si="8"/>
        <v>177.2284122562674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11427295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7</v>
      </c>
      <c r="E17" s="41">
        <f t="shared" si="0"/>
        <v>4.9295774647887329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138</v>
      </c>
      <c r="P17" s="108">
        <v>139</v>
      </c>
      <c r="Q17" s="108">
        <v>24001622</v>
      </c>
      <c r="R17" s="46">
        <f t="shared" si="5"/>
        <v>6426</v>
      </c>
      <c r="S17" s="47">
        <f t="shared" si="6"/>
        <v>154.22399999999999</v>
      </c>
      <c r="T17" s="47">
        <f t="shared" si="7"/>
        <v>6.4260000000000002</v>
      </c>
      <c r="U17" s="109">
        <v>9.3000000000000007</v>
      </c>
      <c r="V17" s="109">
        <f t="shared" si="1"/>
        <v>9.3000000000000007</v>
      </c>
      <c r="W17" s="110" t="s">
        <v>148</v>
      </c>
      <c r="X17" s="112">
        <v>1016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878476</v>
      </c>
      <c r="AH17" s="49">
        <f t="shared" si="9"/>
        <v>1246</v>
      </c>
      <c r="AI17" s="50">
        <f t="shared" si="8"/>
        <v>193.89978213507624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11427295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144</v>
      </c>
      <c r="Q18" s="108">
        <v>24007294</v>
      </c>
      <c r="R18" s="46">
        <f t="shared" si="5"/>
        <v>5672</v>
      </c>
      <c r="S18" s="47">
        <f t="shared" si="6"/>
        <v>136.12799999999999</v>
      </c>
      <c r="T18" s="47">
        <f t="shared" si="7"/>
        <v>5.6719999999999997</v>
      </c>
      <c r="U18" s="109">
        <v>8.9</v>
      </c>
      <c r="V18" s="109">
        <f t="shared" si="1"/>
        <v>8.9</v>
      </c>
      <c r="W18" s="110" t="s">
        <v>148</v>
      </c>
      <c r="X18" s="112">
        <v>1016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879578</v>
      </c>
      <c r="AH18" s="49">
        <f t="shared" si="9"/>
        <v>1102</v>
      </c>
      <c r="AI18" s="50">
        <f t="shared" si="8"/>
        <v>194.28772919605078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11427295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137</v>
      </c>
      <c r="Q19" s="108">
        <v>24013402</v>
      </c>
      <c r="R19" s="46">
        <f t="shared" si="5"/>
        <v>6108</v>
      </c>
      <c r="S19" s="47">
        <f t="shared" si="6"/>
        <v>146.59200000000001</v>
      </c>
      <c r="T19" s="47">
        <f t="shared" si="7"/>
        <v>6.1079999999999997</v>
      </c>
      <c r="U19" s="109">
        <v>8.4</v>
      </c>
      <c r="V19" s="109">
        <f t="shared" si="1"/>
        <v>8.4</v>
      </c>
      <c r="W19" s="110" t="s">
        <v>148</v>
      </c>
      <c r="X19" s="112">
        <v>1036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880789</v>
      </c>
      <c r="AH19" s="49">
        <f t="shared" si="9"/>
        <v>1211</v>
      </c>
      <c r="AI19" s="50">
        <f t="shared" si="8"/>
        <v>198.26457105435495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11427295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138</v>
      </c>
      <c r="P20" s="108">
        <v>142</v>
      </c>
      <c r="Q20" s="108">
        <v>24019816</v>
      </c>
      <c r="R20" s="46">
        <f t="shared" si="5"/>
        <v>6414</v>
      </c>
      <c r="S20" s="47">
        <f t="shared" si="6"/>
        <v>153.93600000000001</v>
      </c>
      <c r="T20" s="47">
        <f t="shared" si="7"/>
        <v>6.4139999999999997</v>
      </c>
      <c r="U20" s="109">
        <v>7.9</v>
      </c>
      <c r="V20" s="109">
        <f t="shared" si="1"/>
        <v>7.9</v>
      </c>
      <c r="W20" s="110" t="s">
        <v>148</v>
      </c>
      <c r="X20" s="112">
        <v>1036</v>
      </c>
      <c r="Y20" s="112">
        <v>0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882040</v>
      </c>
      <c r="AH20" s="49">
        <f t="shared" si="9"/>
        <v>1251</v>
      </c>
      <c r="AI20" s="50">
        <f t="shared" si="8"/>
        <v>195.04209541627691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11427295</v>
      </c>
      <c r="AQ20" s="112">
        <f t="shared" si="2"/>
        <v>0</v>
      </c>
      <c r="AR20" s="53">
        <v>1.18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136</v>
      </c>
      <c r="P21" s="108">
        <v>149</v>
      </c>
      <c r="Q21" s="108">
        <v>24025862</v>
      </c>
      <c r="R21" s="46">
        <f t="shared" si="5"/>
        <v>6046</v>
      </c>
      <c r="S21" s="47">
        <f t="shared" si="6"/>
        <v>145.10400000000001</v>
      </c>
      <c r="T21" s="47">
        <f t="shared" si="7"/>
        <v>6.0460000000000003</v>
      </c>
      <c r="U21" s="109">
        <v>7.5</v>
      </c>
      <c r="V21" s="109">
        <f t="shared" si="1"/>
        <v>7.5</v>
      </c>
      <c r="W21" s="110" t="s">
        <v>148</v>
      </c>
      <c r="X21" s="112">
        <v>1035</v>
      </c>
      <c r="Y21" s="112">
        <v>0</v>
      </c>
      <c r="Z21" s="112">
        <v>1188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883168</v>
      </c>
      <c r="AH21" s="49">
        <f t="shared" si="9"/>
        <v>1128</v>
      </c>
      <c r="AI21" s="50">
        <f t="shared" si="8"/>
        <v>186.56963281508433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11427295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7</v>
      </c>
      <c r="E22" s="41">
        <f t="shared" si="0"/>
        <v>4.9295774647887329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133</v>
      </c>
      <c r="P22" s="108">
        <v>137</v>
      </c>
      <c r="Q22" s="108">
        <v>24031952</v>
      </c>
      <c r="R22" s="46">
        <f t="shared" si="5"/>
        <v>6090</v>
      </c>
      <c r="S22" s="47">
        <f t="shared" si="6"/>
        <v>146.16</v>
      </c>
      <c r="T22" s="47">
        <f t="shared" si="7"/>
        <v>6.09</v>
      </c>
      <c r="U22" s="109">
        <v>7.1</v>
      </c>
      <c r="V22" s="109">
        <f t="shared" si="1"/>
        <v>7.1</v>
      </c>
      <c r="W22" s="110" t="s">
        <v>148</v>
      </c>
      <c r="X22" s="112">
        <v>1036</v>
      </c>
      <c r="Y22" s="112">
        <v>0</v>
      </c>
      <c r="Z22" s="112">
        <v>1186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884366</v>
      </c>
      <c r="AH22" s="49">
        <f t="shared" si="9"/>
        <v>1198</v>
      </c>
      <c r="AI22" s="50">
        <f t="shared" si="8"/>
        <v>196.71592775041051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11427295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7</v>
      </c>
      <c r="E23" s="41">
        <f t="shared" si="0"/>
        <v>4.9295774647887329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131</v>
      </c>
      <c r="P23" s="108">
        <v>145</v>
      </c>
      <c r="Q23" s="108">
        <v>24038154</v>
      </c>
      <c r="R23" s="46">
        <f t="shared" si="5"/>
        <v>6202</v>
      </c>
      <c r="S23" s="47">
        <f t="shared" si="6"/>
        <v>148.84800000000001</v>
      </c>
      <c r="T23" s="47">
        <f t="shared" si="7"/>
        <v>6.202</v>
      </c>
      <c r="U23" s="109">
        <v>6.6</v>
      </c>
      <c r="V23" s="109">
        <f t="shared" si="1"/>
        <v>6.6</v>
      </c>
      <c r="W23" s="110" t="s">
        <v>148</v>
      </c>
      <c r="X23" s="112">
        <v>1035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885628</v>
      </c>
      <c r="AH23" s="49">
        <f t="shared" si="9"/>
        <v>1262</v>
      </c>
      <c r="AI23" s="50">
        <f t="shared" si="8"/>
        <v>203.4827475008062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11427295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7</v>
      </c>
      <c r="E24" s="41">
        <f t="shared" si="0"/>
        <v>4.9295774647887329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134</v>
      </c>
      <c r="P24" s="108">
        <v>137</v>
      </c>
      <c r="Q24" s="108">
        <v>24043596</v>
      </c>
      <c r="R24" s="46">
        <f t="shared" si="5"/>
        <v>5442</v>
      </c>
      <c r="S24" s="47">
        <f t="shared" si="6"/>
        <v>130.608</v>
      </c>
      <c r="T24" s="47">
        <f t="shared" si="7"/>
        <v>5.4420000000000002</v>
      </c>
      <c r="U24" s="109">
        <v>6.2</v>
      </c>
      <c r="V24" s="109">
        <f t="shared" si="1"/>
        <v>6.2</v>
      </c>
      <c r="W24" s="110" t="s">
        <v>148</v>
      </c>
      <c r="X24" s="112">
        <v>1026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886740</v>
      </c>
      <c r="AH24" s="49">
        <f>IF(ISBLANK(AG24),"-",AG24-AG23)</f>
        <v>1112</v>
      </c>
      <c r="AI24" s="50">
        <f t="shared" si="8"/>
        <v>204.33664094083056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11427295</v>
      </c>
      <c r="AQ24" s="112">
        <f t="shared" si="2"/>
        <v>0</v>
      </c>
      <c r="AR24" s="53">
        <v>1.24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7</v>
      </c>
      <c r="E25" s="41">
        <f t="shared" si="0"/>
        <v>4.9295774647887329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148</v>
      </c>
      <c r="Q25" s="108">
        <v>24049528</v>
      </c>
      <c r="R25" s="46">
        <f t="shared" si="5"/>
        <v>5932</v>
      </c>
      <c r="S25" s="47">
        <f t="shared" si="6"/>
        <v>142.36799999999999</v>
      </c>
      <c r="T25" s="47">
        <f t="shared" si="7"/>
        <v>5.9320000000000004</v>
      </c>
      <c r="U25" s="109">
        <v>5.9</v>
      </c>
      <c r="V25" s="109">
        <f t="shared" si="1"/>
        <v>5.9</v>
      </c>
      <c r="W25" s="110" t="s">
        <v>148</v>
      </c>
      <c r="X25" s="112">
        <v>1015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887956</v>
      </c>
      <c r="AH25" s="49">
        <f t="shared" si="9"/>
        <v>1216</v>
      </c>
      <c r="AI25" s="50">
        <f t="shared" si="8"/>
        <v>204.98988536749829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11427295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139</v>
      </c>
      <c r="Q26" s="108">
        <v>24055166</v>
      </c>
      <c r="R26" s="46">
        <f t="shared" si="5"/>
        <v>5638</v>
      </c>
      <c r="S26" s="47">
        <f t="shared" si="6"/>
        <v>135.31200000000001</v>
      </c>
      <c r="T26" s="47">
        <f t="shared" si="7"/>
        <v>5.6379999999999999</v>
      </c>
      <c r="U26" s="109">
        <v>5.7</v>
      </c>
      <c r="V26" s="109">
        <f t="shared" si="1"/>
        <v>5.7</v>
      </c>
      <c r="W26" s="110" t="s">
        <v>148</v>
      </c>
      <c r="X26" s="112">
        <v>1005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889096</v>
      </c>
      <c r="AH26" s="49">
        <f t="shared" si="9"/>
        <v>1140</v>
      </c>
      <c r="AI26" s="50">
        <f t="shared" si="8"/>
        <v>202.19936147570061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11427295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132</v>
      </c>
      <c r="Q27" s="108">
        <v>24061078</v>
      </c>
      <c r="R27" s="46">
        <f t="shared" si="5"/>
        <v>5912</v>
      </c>
      <c r="S27" s="47">
        <f t="shared" si="6"/>
        <v>141.88800000000001</v>
      </c>
      <c r="T27" s="47">
        <f t="shared" si="7"/>
        <v>5.9119999999999999</v>
      </c>
      <c r="U27" s="109">
        <v>5.4</v>
      </c>
      <c r="V27" s="109">
        <f t="shared" si="1"/>
        <v>5.4</v>
      </c>
      <c r="W27" s="110" t="s">
        <v>148</v>
      </c>
      <c r="X27" s="112">
        <v>1006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890278</v>
      </c>
      <c r="AH27" s="49">
        <f t="shared" si="9"/>
        <v>1182</v>
      </c>
      <c r="AI27" s="50">
        <f t="shared" si="8"/>
        <v>199.93234100135319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11427295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6</v>
      </c>
      <c r="E28" s="41">
        <f t="shared" si="0"/>
        <v>4.2253521126760569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127</v>
      </c>
      <c r="Q28" s="108">
        <v>24066990</v>
      </c>
      <c r="R28" s="46">
        <f t="shared" si="5"/>
        <v>5912</v>
      </c>
      <c r="S28" s="47">
        <f t="shared" si="6"/>
        <v>141.88800000000001</v>
      </c>
      <c r="T28" s="47">
        <f t="shared" si="7"/>
        <v>5.9119999999999999</v>
      </c>
      <c r="U28" s="109">
        <v>5.3</v>
      </c>
      <c r="V28" s="109">
        <f t="shared" si="1"/>
        <v>5.3</v>
      </c>
      <c r="W28" s="110" t="s">
        <v>148</v>
      </c>
      <c r="X28" s="112">
        <v>985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891446</v>
      </c>
      <c r="AH28" s="49">
        <f t="shared" si="9"/>
        <v>1168</v>
      </c>
      <c r="AI28" s="50">
        <f t="shared" si="8"/>
        <v>197.56427604871448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11427295</v>
      </c>
      <c r="AQ28" s="112">
        <f t="shared" si="2"/>
        <v>0</v>
      </c>
      <c r="AR28" s="53">
        <v>1.21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6</v>
      </c>
      <c r="E29" s="41">
        <f t="shared" si="0"/>
        <v>4.2253521126760569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121</v>
      </c>
      <c r="Q29" s="108">
        <v>24072945</v>
      </c>
      <c r="R29" s="46">
        <f t="shared" si="5"/>
        <v>5955</v>
      </c>
      <c r="S29" s="47">
        <f t="shared" si="6"/>
        <v>142.91999999999999</v>
      </c>
      <c r="T29" s="47">
        <f t="shared" si="7"/>
        <v>5.9550000000000001</v>
      </c>
      <c r="U29" s="109">
        <v>5.0999999999999996</v>
      </c>
      <c r="V29" s="109">
        <f t="shared" si="1"/>
        <v>5.0999999999999996</v>
      </c>
      <c r="W29" s="110" t="s">
        <v>148</v>
      </c>
      <c r="X29" s="112">
        <v>995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892596</v>
      </c>
      <c r="AH29" s="49">
        <f t="shared" si="9"/>
        <v>1150</v>
      </c>
      <c r="AI29" s="50">
        <f t="shared" si="8"/>
        <v>193.11502938706968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11427295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121</v>
      </c>
      <c r="Q30" s="108">
        <v>24078702</v>
      </c>
      <c r="R30" s="46">
        <f t="shared" si="5"/>
        <v>5757</v>
      </c>
      <c r="S30" s="47">
        <f t="shared" si="6"/>
        <v>138.16800000000001</v>
      </c>
      <c r="T30" s="47">
        <f t="shared" si="7"/>
        <v>5.7569999999999997</v>
      </c>
      <c r="U30" s="109">
        <v>4.9000000000000004</v>
      </c>
      <c r="V30" s="109">
        <f t="shared" si="1"/>
        <v>4.9000000000000004</v>
      </c>
      <c r="W30" s="110" t="s">
        <v>148</v>
      </c>
      <c r="X30" s="112">
        <v>995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893749</v>
      </c>
      <c r="AH30" s="49">
        <f t="shared" si="9"/>
        <v>1153</v>
      </c>
      <c r="AI30" s="50">
        <f t="shared" si="8"/>
        <v>200.27792252909504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11427295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128</v>
      </c>
      <c r="P31" s="108">
        <v>124</v>
      </c>
      <c r="Q31" s="108">
        <v>24084404</v>
      </c>
      <c r="R31" s="46">
        <f t="shared" si="5"/>
        <v>5702</v>
      </c>
      <c r="S31" s="47">
        <f t="shared" si="6"/>
        <v>136.84800000000001</v>
      </c>
      <c r="T31" s="47">
        <f t="shared" si="7"/>
        <v>5.702</v>
      </c>
      <c r="U31" s="109">
        <v>4.5999999999999996</v>
      </c>
      <c r="V31" s="109">
        <f t="shared" si="1"/>
        <v>4.5999999999999996</v>
      </c>
      <c r="W31" s="110" t="s">
        <v>148</v>
      </c>
      <c r="X31" s="112">
        <v>1015</v>
      </c>
      <c r="Y31" s="112">
        <v>0</v>
      </c>
      <c r="Z31" s="112">
        <v>1187</v>
      </c>
      <c r="AA31" s="112">
        <v>1185</v>
      </c>
      <c r="AB31" s="112">
        <v>1186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894904</v>
      </c>
      <c r="AH31" s="49">
        <f t="shared" si="9"/>
        <v>1155</v>
      </c>
      <c r="AI31" s="50">
        <f t="shared" si="8"/>
        <v>202.56050508593475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11427295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123</v>
      </c>
      <c r="P32" s="108">
        <v>118</v>
      </c>
      <c r="Q32" s="108">
        <v>24090205</v>
      </c>
      <c r="R32" s="46">
        <f t="shared" si="5"/>
        <v>5801</v>
      </c>
      <c r="S32" s="47">
        <f t="shared" si="6"/>
        <v>139.22399999999999</v>
      </c>
      <c r="T32" s="47">
        <f t="shared" si="7"/>
        <v>5.8010000000000002</v>
      </c>
      <c r="U32" s="109">
        <v>4.4000000000000004</v>
      </c>
      <c r="V32" s="109">
        <f t="shared" si="1"/>
        <v>4.4000000000000004</v>
      </c>
      <c r="W32" s="110" t="s">
        <v>148</v>
      </c>
      <c r="X32" s="112">
        <v>1005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896056</v>
      </c>
      <c r="AH32" s="49">
        <f t="shared" si="9"/>
        <v>1152</v>
      </c>
      <c r="AI32" s="50">
        <f t="shared" si="8"/>
        <v>198.58645061196344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11427295</v>
      </c>
      <c r="AQ32" s="112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123</v>
      </c>
      <c r="P33" s="108">
        <v>126</v>
      </c>
      <c r="Q33" s="108">
        <v>24095276</v>
      </c>
      <c r="R33" s="46">
        <f t="shared" si="5"/>
        <v>5071</v>
      </c>
      <c r="S33" s="47">
        <f t="shared" si="6"/>
        <v>121.70399999999999</v>
      </c>
      <c r="T33" s="47">
        <f t="shared" si="7"/>
        <v>5.0709999999999997</v>
      </c>
      <c r="U33" s="109">
        <v>4.5999999999999996</v>
      </c>
      <c r="V33" s="109">
        <f t="shared" si="1"/>
        <v>4.5999999999999996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1187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897110</v>
      </c>
      <c r="AH33" s="49">
        <f t="shared" si="9"/>
        <v>1054</v>
      </c>
      <c r="AI33" s="50">
        <f t="shared" si="8"/>
        <v>207.84855058173932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11427410</v>
      </c>
      <c r="AQ33" s="112">
        <f t="shared" si="2"/>
        <v>115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130</v>
      </c>
      <c r="P34" s="108">
        <v>118</v>
      </c>
      <c r="Q34" s="108">
        <v>24100462</v>
      </c>
      <c r="R34" s="46">
        <f t="shared" si="5"/>
        <v>5186</v>
      </c>
      <c r="S34" s="47">
        <f t="shared" si="6"/>
        <v>124.464</v>
      </c>
      <c r="T34" s="47">
        <f t="shared" si="7"/>
        <v>5.1859999999999999</v>
      </c>
      <c r="U34" s="109">
        <v>5.0999999999999996</v>
      </c>
      <c r="V34" s="109">
        <f t="shared" si="1"/>
        <v>5.0999999999999996</v>
      </c>
      <c r="W34" s="110" t="s">
        <v>129</v>
      </c>
      <c r="X34" s="112">
        <v>0</v>
      </c>
      <c r="Y34" s="112">
        <v>0</v>
      </c>
      <c r="Z34" s="112">
        <v>1187</v>
      </c>
      <c r="AA34" s="112">
        <v>1185</v>
      </c>
      <c r="AB34" s="112">
        <v>1187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898182</v>
      </c>
      <c r="AH34" s="49">
        <f t="shared" si="9"/>
        <v>1072</v>
      </c>
      <c r="AI34" s="50">
        <f t="shared" si="8"/>
        <v>206.7103740840725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11427736</v>
      </c>
      <c r="AQ34" s="112">
        <f t="shared" si="2"/>
        <v>326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133411</v>
      </c>
      <c r="S35" s="65">
        <f>AVERAGE(S11:S34)</f>
        <v>133.411</v>
      </c>
      <c r="T35" s="65">
        <f>SUM(T11:T34)</f>
        <v>133.41100000000003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26808</v>
      </c>
      <c r="AH35" s="67">
        <f>SUM(AH11:AH34)</f>
        <v>26808</v>
      </c>
      <c r="AI35" s="68">
        <f>$AH$35/$T35</f>
        <v>200.94295073119903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2344</v>
      </c>
      <c r="AQ35" s="71">
        <f>SUM(AQ11:AQ34)</f>
        <v>2344</v>
      </c>
      <c r="AR35" s="72">
        <f>AVERAGE(AR11:AR34)</f>
        <v>1.165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162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164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4" t="s">
        <v>150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55" t="s">
        <v>145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/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/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4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5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756" priority="25" operator="containsText" text="N/A">
      <formula>NOT(ISERROR(SEARCH("N/A",X11)))</formula>
    </cfRule>
    <cfRule type="cellIs" dxfId="755" priority="39" operator="equal">
      <formula>0</formula>
    </cfRule>
  </conditionalFormatting>
  <conditionalFormatting sqref="AC11:AE34 X11:Y34 AA11:AA34">
    <cfRule type="cellIs" dxfId="754" priority="38" operator="greaterThanOrEqual">
      <formula>1185</formula>
    </cfRule>
  </conditionalFormatting>
  <conditionalFormatting sqref="AC11:AE34 X11:Y34 AA11:AA34">
    <cfRule type="cellIs" dxfId="753" priority="37" operator="between">
      <formula>0.1</formula>
      <formula>1184</formula>
    </cfRule>
  </conditionalFormatting>
  <conditionalFormatting sqref="X8">
    <cfRule type="cellIs" dxfId="752" priority="36" operator="equal">
      <formula>0</formula>
    </cfRule>
  </conditionalFormatting>
  <conditionalFormatting sqref="X8">
    <cfRule type="cellIs" dxfId="751" priority="35" operator="greaterThan">
      <formula>1179</formula>
    </cfRule>
  </conditionalFormatting>
  <conditionalFormatting sqref="X8">
    <cfRule type="cellIs" dxfId="750" priority="34" operator="greaterThan">
      <formula>99</formula>
    </cfRule>
  </conditionalFormatting>
  <conditionalFormatting sqref="X8">
    <cfRule type="cellIs" dxfId="749" priority="33" operator="greaterThan">
      <formula>0.99</formula>
    </cfRule>
  </conditionalFormatting>
  <conditionalFormatting sqref="AB8">
    <cfRule type="cellIs" dxfId="748" priority="32" operator="equal">
      <formula>0</formula>
    </cfRule>
  </conditionalFormatting>
  <conditionalFormatting sqref="AB8">
    <cfRule type="cellIs" dxfId="747" priority="31" operator="greaterThan">
      <formula>1179</formula>
    </cfRule>
  </conditionalFormatting>
  <conditionalFormatting sqref="AB8">
    <cfRule type="cellIs" dxfId="746" priority="30" operator="greaterThan">
      <formula>99</formula>
    </cfRule>
  </conditionalFormatting>
  <conditionalFormatting sqref="AB8">
    <cfRule type="cellIs" dxfId="745" priority="29" operator="greaterThan">
      <formula>0.99</formula>
    </cfRule>
  </conditionalFormatting>
  <conditionalFormatting sqref="AI11:AI34">
    <cfRule type="cellIs" dxfId="744" priority="28" operator="greaterThan">
      <formula>$AI$8</formula>
    </cfRule>
  </conditionalFormatting>
  <conditionalFormatting sqref="AH11:AH34">
    <cfRule type="cellIs" dxfId="743" priority="26" operator="greaterThan">
      <formula>$AH$8</formula>
    </cfRule>
    <cfRule type="cellIs" dxfId="742" priority="27" operator="greaterThan">
      <formula>$AH$8</formula>
    </cfRule>
  </conditionalFormatting>
  <conditionalFormatting sqref="AB11:AB34">
    <cfRule type="containsText" dxfId="741" priority="21" operator="containsText" text="N/A">
      <formula>NOT(ISERROR(SEARCH("N/A",AB11)))</formula>
    </cfRule>
    <cfRule type="cellIs" dxfId="740" priority="24" operator="equal">
      <formula>0</formula>
    </cfRule>
  </conditionalFormatting>
  <conditionalFormatting sqref="AB11:AB34">
    <cfRule type="cellIs" dxfId="739" priority="23" operator="greaterThanOrEqual">
      <formula>1185</formula>
    </cfRule>
  </conditionalFormatting>
  <conditionalFormatting sqref="AB11:AB34">
    <cfRule type="cellIs" dxfId="738" priority="22" operator="between">
      <formula>0.1</formula>
      <formula>1184</formula>
    </cfRule>
  </conditionalFormatting>
  <conditionalFormatting sqref="AN11:AO11 AO12:AO34 AN12:AN35">
    <cfRule type="cellIs" dxfId="737" priority="20" operator="equal">
      <formula>0</formula>
    </cfRule>
  </conditionalFormatting>
  <conditionalFormatting sqref="AN11:AO11 AO12:AO34 AN12:AN35">
    <cfRule type="cellIs" dxfId="736" priority="19" operator="greaterThan">
      <formula>1179</formula>
    </cfRule>
  </conditionalFormatting>
  <conditionalFormatting sqref="AN11:AO11 AO12:AO34 AN12:AN35">
    <cfRule type="cellIs" dxfId="735" priority="18" operator="greaterThan">
      <formula>99</formula>
    </cfRule>
  </conditionalFormatting>
  <conditionalFormatting sqref="AN11:AO11 AO12:AO34 AN12:AN35">
    <cfRule type="cellIs" dxfId="734" priority="17" operator="greaterThan">
      <formula>0.99</formula>
    </cfRule>
  </conditionalFormatting>
  <conditionalFormatting sqref="AQ11:AQ34">
    <cfRule type="cellIs" dxfId="733" priority="16" operator="equal">
      <formula>0</formula>
    </cfRule>
  </conditionalFormatting>
  <conditionalFormatting sqref="AQ11:AQ34">
    <cfRule type="cellIs" dxfId="732" priority="15" operator="greaterThan">
      <formula>1179</formula>
    </cfRule>
  </conditionalFormatting>
  <conditionalFormatting sqref="AQ11:AQ34">
    <cfRule type="cellIs" dxfId="731" priority="14" operator="greaterThan">
      <formula>99</formula>
    </cfRule>
  </conditionalFormatting>
  <conditionalFormatting sqref="AQ11:AQ34">
    <cfRule type="cellIs" dxfId="730" priority="13" operator="greaterThan">
      <formula>0.99</formula>
    </cfRule>
  </conditionalFormatting>
  <conditionalFormatting sqref="Z11:Z34">
    <cfRule type="containsText" dxfId="729" priority="9" operator="containsText" text="N/A">
      <formula>NOT(ISERROR(SEARCH("N/A",Z11)))</formula>
    </cfRule>
    <cfRule type="cellIs" dxfId="728" priority="12" operator="equal">
      <formula>0</formula>
    </cfRule>
  </conditionalFormatting>
  <conditionalFormatting sqref="Z11:Z34">
    <cfRule type="cellIs" dxfId="727" priority="11" operator="greaterThanOrEqual">
      <formula>1185</formula>
    </cfRule>
  </conditionalFormatting>
  <conditionalFormatting sqref="Z11:Z34">
    <cfRule type="cellIs" dxfId="726" priority="10" operator="between">
      <formula>0.1</formula>
      <formula>1184</formula>
    </cfRule>
  </conditionalFormatting>
  <conditionalFormatting sqref="AJ11:AN35">
    <cfRule type="cellIs" dxfId="725" priority="8" operator="equal">
      <formula>0</formula>
    </cfRule>
  </conditionalFormatting>
  <conditionalFormatting sqref="AJ11:AN35">
    <cfRule type="cellIs" dxfId="724" priority="7" operator="greaterThan">
      <formula>1179</formula>
    </cfRule>
  </conditionalFormatting>
  <conditionalFormatting sqref="AJ11:AN35">
    <cfRule type="cellIs" dxfId="723" priority="6" operator="greaterThan">
      <formula>99</formula>
    </cfRule>
  </conditionalFormatting>
  <conditionalFormatting sqref="AJ11:AN35">
    <cfRule type="cellIs" dxfId="722" priority="5" operator="greaterThan">
      <formula>0.99</formula>
    </cfRule>
  </conditionalFormatting>
  <conditionalFormatting sqref="AP11:AP34">
    <cfRule type="cellIs" dxfId="721" priority="4" operator="equal">
      <formula>0</formula>
    </cfRule>
  </conditionalFormatting>
  <conditionalFormatting sqref="AP11:AP34">
    <cfRule type="cellIs" dxfId="720" priority="3" operator="greaterThan">
      <formula>1179</formula>
    </cfRule>
  </conditionalFormatting>
  <conditionalFormatting sqref="AP11:AP34">
    <cfRule type="cellIs" dxfId="719" priority="2" operator="greaterThan">
      <formula>99</formula>
    </cfRule>
  </conditionalFormatting>
  <conditionalFormatting sqref="AP11:AP34">
    <cfRule type="cellIs" dxfId="71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B25" zoomScaleNormal="100" workbookViewId="0">
      <selection activeCell="B41" sqref="B41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4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1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42679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26976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5" t="s">
        <v>51</v>
      </c>
      <c r="V9" s="165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3" t="s">
        <v>55</v>
      </c>
      <c r="AG9" s="163" t="s">
        <v>56</v>
      </c>
      <c r="AH9" s="209" t="s">
        <v>57</v>
      </c>
      <c r="AI9" s="224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26" t="s">
        <v>66</v>
      </c>
      <c r="AR9" s="165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35"/>
      <c r="I10" s="165" t="s">
        <v>75</v>
      </c>
      <c r="J10" s="165" t="s">
        <v>75</v>
      </c>
      <c r="K10" s="165" t="s">
        <v>75</v>
      </c>
      <c r="L10" s="28" t="s">
        <v>29</v>
      </c>
      <c r="M10" s="238"/>
      <c r="N10" s="28" t="s">
        <v>29</v>
      </c>
      <c r="O10" s="227"/>
      <c r="P10" s="227"/>
      <c r="Q10" s="1">
        <f>'NOV 4'!Q34</f>
        <v>24100462</v>
      </c>
      <c r="R10" s="217"/>
      <c r="S10" s="218"/>
      <c r="T10" s="219"/>
      <c r="U10" s="165" t="s">
        <v>75</v>
      </c>
      <c r="V10" s="165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4'!AG34</f>
        <v>898182</v>
      </c>
      <c r="AH10" s="209"/>
      <c r="AI10" s="225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'NOV 4'!AP34</f>
        <v>11427736</v>
      </c>
      <c r="AQ10" s="227"/>
      <c r="AR10" s="162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133</v>
      </c>
      <c r="P11" s="108">
        <v>112</v>
      </c>
      <c r="Q11" s="108">
        <v>24105542</v>
      </c>
      <c r="R11" s="46">
        <f>IF(ISBLANK(Q11),"-",Q11-Q10)</f>
        <v>5080</v>
      </c>
      <c r="S11" s="47">
        <f>R11*24/1000</f>
        <v>121.92</v>
      </c>
      <c r="T11" s="47">
        <f>R11/1000</f>
        <v>5.08</v>
      </c>
      <c r="U11" s="109">
        <v>5.8</v>
      </c>
      <c r="V11" s="109">
        <f t="shared" ref="V11:V34" si="1">U11</f>
        <v>5.8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899252</v>
      </c>
      <c r="AH11" s="49">
        <f>IF(ISBLANK(AG11),"-",AG11-AG10)</f>
        <v>1070</v>
      </c>
      <c r="AI11" s="50">
        <f>AH11/T11</f>
        <v>210.62992125984252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11428239</v>
      </c>
      <c r="AQ11" s="112">
        <f t="shared" ref="AQ11:AQ34" si="2">AP11-AP10</f>
        <v>503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135</v>
      </c>
      <c r="P12" s="108">
        <v>111</v>
      </c>
      <c r="Q12" s="108">
        <v>24110409</v>
      </c>
      <c r="R12" s="46">
        <f t="shared" ref="R12:R34" si="5">IF(ISBLANK(Q12),"-",Q12-Q11)</f>
        <v>4867</v>
      </c>
      <c r="S12" s="47">
        <f t="shared" ref="S12:S34" si="6">R12*24/1000</f>
        <v>116.80800000000001</v>
      </c>
      <c r="T12" s="47">
        <f t="shared" ref="T12:T34" si="7">R12/1000</f>
        <v>4.867</v>
      </c>
      <c r="U12" s="109">
        <v>6.7</v>
      </c>
      <c r="V12" s="109">
        <f t="shared" si="1"/>
        <v>6.7</v>
      </c>
      <c r="W12" s="110" t="s">
        <v>129</v>
      </c>
      <c r="X12" s="112">
        <v>0</v>
      </c>
      <c r="Y12" s="112">
        <v>0</v>
      </c>
      <c r="Z12" s="112">
        <v>1147</v>
      </c>
      <c r="AA12" s="112">
        <v>1185</v>
      </c>
      <c r="AB12" s="112">
        <v>1146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900227</v>
      </c>
      <c r="AH12" s="49">
        <f>IF(ISBLANK(AG12),"-",AG12-AG11)</f>
        <v>975</v>
      </c>
      <c r="AI12" s="50">
        <f t="shared" ref="AI12:AI34" si="8">AH12/T12</f>
        <v>200.3287446065338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11428751</v>
      </c>
      <c r="AQ12" s="112">
        <f t="shared" si="2"/>
        <v>512</v>
      </c>
      <c r="AR12" s="115">
        <v>1.1200000000000001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139</v>
      </c>
      <c r="P13" s="108">
        <v>113</v>
      </c>
      <c r="Q13" s="108">
        <v>24114944</v>
      </c>
      <c r="R13" s="46">
        <f t="shared" si="5"/>
        <v>4535</v>
      </c>
      <c r="S13" s="47">
        <f t="shared" si="6"/>
        <v>108.84</v>
      </c>
      <c r="T13" s="47">
        <f t="shared" si="7"/>
        <v>4.5350000000000001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1127</v>
      </c>
      <c r="AA13" s="112">
        <v>1185</v>
      </c>
      <c r="AB13" s="112">
        <v>1127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901179</v>
      </c>
      <c r="AH13" s="49">
        <f>IF(ISBLANK(AG13),"-",AG13-AG12)</f>
        <v>952</v>
      </c>
      <c r="AI13" s="50">
        <f t="shared" si="8"/>
        <v>209.92282249173098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11429259</v>
      </c>
      <c r="AQ13" s="112">
        <f t="shared" si="2"/>
        <v>508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163</v>
      </c>
      <c r="P14" s="108">
        <v>116</v>
      </c>
      <c r="Q14" s="108">
        <v>24119357</v>
      </c>
      <c r="R14" s="46">
        <f t="shared" si="5"/>
        <v>4413</v>
      </c>
      <c r="S14" s="47">
        <f t="shared" si="6"/>
        <v>105.91200000000001</v>
      </c>
      <c r="T14" s="47">
        <f t="shared" si="7"/>
        <v>4.4130000000000003</v>
      </c>
      <c r="U14" s="109">
        <v>8.9</v>
      </c>
      <c r="V14" s="109">
        <f t="shared" si="1"/>
        <v>8.9</v>
      </c>
      <c r="W14" s="110" t="s">
        <v>129</v>
      </c>
      <c r="X14" s="112">
        <v>0</v>
      </c>
      <c r="Y14" s="112">
        <v>0</v>
      </c>
      <c r="Z14" s="112">
        <v>1147</v>
      </c>
      <c r="AA14" s="112">
        <v>1185</v>
      </c>
      <c r="AB14" s="112">
        <v>1147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902176</v>
      </c>
      <c r="AH14" s="49">
        <f t="shared" ref="AH14:AH34" si="9">IF(ISBLANK(AG14),"-",AG14-AG13)</f>
        <v>997</v>
      </c>
      <c r="AI14" s="50">
        <f t="shared" si="8"/>
        <v>225.92340811239518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11429757</v>
      </c>
      <c r="AQ14" s="112">
        <f t="shared" si="2"/>
        <v>498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118</v>
      </c>
      <c r="P15" s="108">
        <v>117</v>
      </c>
      <c r="Q15" s="108">
        <v>24123733</v>
      </c>
      <c r="R15" s="46">
        <f t="shared" si="5"/>
        <v>4376</v>
      </c>
      <c r="S15" s="47">
        <f t="shared" si="6"/>
        <v>105.024</v>
      </c>
      <c r="T15" s="47">
        <f t="shared" si="7"/>
        <v>4.3760000000000003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903179</v>
      </c>
      <c r="AH15" s="49">
        <f t="shared" si="9"/>
        <v>1003</v>
      </c>
      <c r="AI15" s="50">
        <f t="shared" si="8"/>
        <v>229.20475319926871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11429867</v>
      </c>
      <c r="AQ15" s="112">
        <f t="shared" si="2"/>
        <v>110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8</v>
      </c>
      <c r="E16" s="41">
        <f t="shared" si="0"/>
        <v>5.6338028169014089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132</v>
      </c>
      <c r="P16" s="108">
        <v>126</v>
      </c>
      <c r="Q16" s="108">
        <v>24128986</v>
      </c>
      <c r="R16" s="46">
        <f t="shared" si="5"/>
        <v>5253</v>
      </c>
      <c r="S16" s="47">
        <f t="shared" si="6"/>
        <v>126.072</v>
      </c>
      <c r="T16" s="47">
        <f t="shared" si="7"/>
        <v>5.2530000000000001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1147</v>
      </c>
      <c r="AA16" s="112">
        <v>1185</v>
      </c>
      <c r="AB16" s="112">
        <v>1147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904110</v>
      </c>
      <c r="AH16" s="49">
        <f t="shared" si="9"/>
        <v>931</v>
      </c>
      <c r="AI16" s="50">
        <f t="shared" si="8"/>
        <v>177.23205787169238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11429867</v>
      </c>
      <c r="AQ16" s="112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143</v>
      </c>
      <c r="P17" s="108">
        <v>141</v>
      </c>
      <c r="Q17" s="108">
        <v>24134548</v>
      </c>
      <c r="R17" s="46">
        <f t="shared" si="5"/>
        <v>5562</v>
      </c>
      <c r="S17" s="47">
        <f t="shared" si="6"/>
        <v>133.488</v>
      </c>
      <c r="T17" s="47">
        <f t="shared" si="7"/>
        <v>5.5620000000000003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1186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905136</v>
      </c>
      <c r="AH17" s="49">
        <f t="shared" si="9"/>
        <v>1026</v>
      </c>
      <c r="AI17" s="50">
        <f t="shared" si="8"/>
        <v>184.46601941747571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11429867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98"/>
    </row>
    <row r="18" spans="1:51" x14ac:dyDescent="0.25">
      <c r="B18" s="40">
        <v>2.2916666666666701</v>
      </c>
      <c r="C18" s="40">
        <v>0.33333333333333298</v>
      </c>
      <c r="D18" s="107">
        <v>7</v>
      </c>
      <c r="E18" s="41">
        <f t="shared" si="0"/>
        <v>4.9295774647887329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132</v>
      </c>
      <c r="P18" s="108">
        <v>145</v>
      </c>
      <c r="Q18" s="108">
        <v>24141046</v>
      </c>
      <c r="R18" s="46">
        <f t="shared" si="5"/>
        <v>6498</v>
      </c>
      <c r="S18" s="47">
        <f t="shared" si="6"/>
        <v>155.952</v>
      </c>
      <c r="T18" s="47">
        <f t="shared" si="7"/>
        <v>6.4980000000000002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0</v>
      </c>
      <c r="Y18" s="112">
        <v>1057</v>
      </c>
      <c r="Z18" s="112">
        <v>1186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906384</v>
      </c>
      <c r="AH18" s="49">
        <f t="shared" si="9"/>
        <v>1248</v>
      </c>
      <c r="AI18" s="50">
        <f t="shared" si="8"/>
        <v>192.0590951061865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11429867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98"/>
    </row>
    <row r="19" spans="1:51" x14ac:dyDescent="0.25">
      <c r="B19" s="40">
        <v>2.3333333333333299</v>
      </c>
      <c r="C19" s="40">
        <v>0.375</v>
      </c>
      <c r="D19" s="107">
        <v>7</v>
      </c>
      <c r="E19" s="41">
        <f t="shared" si="0"/>
        <v>4.9295774647887329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142</v>
      </c>
      <c r="Q19" s="108">
        <v>24147366</v>
      </c>
      <c r="R19" s="46">
        <f t="shared" si="5"/>
        <v>6320</v>
      </c>
      <c r="S19" s="47">
        <f t="shared" si="6"/>
        <v>151.68</v>
      </c>
      <c r="T19" s="47">
        <f t="shared" si="7"/>
        <v>6.32</v>
      </c>
      <c r="U19" s="109">
        <v>8.6</v>
      </c>
      <c r="V19" s="109">
        <f t="shared" si="1"/>
        <v>8.6</v>
      </c>
      <c r="W19" s="110" t="s">
        <v>148</v>
      </c>
      <c r="X19" s="112">
        <v>0</v>
      </c>
      <c r="Y19" s="112">
        <v>1097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907602</v>
      </c>
      <c r="AH19" s="49">
        <f t="shared" si="9"/>
        <v>1218</v>
      </c>
      <c r="AI19" s="50">
        <f t="shared" si="8"/>
        <v>192.72151898734177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11429867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133</v>
      </c>
      <c r="P20" s="108">
        <v>161</v>
      </c>
      <c r="Q20" s="108">
        <v>24154054</v>
      </c>
      <c r="R20" s="46">
        <f t="shared" si="5"/>
        <v>6688</v>
      </c>
      <c r="S20" s="47">
        <f t="shared" si="6"/>
        <v>160.512</v>
      </c>
      <c r="T20" s="47">
        <f t="shared" si="7"/>
        <v>6.6879999999999997</v>
      </c>
      <c r="U20" s="109">
        <v>7.7</v>
      </c>
      <c r="V20" s="109">
        <f t="shared" si="1"/>
        <v>7.7</v>
      </c>
      <c r="W20" s="110" t="s">
        <v>148</v>
      </c>
      <c r="X20" s="112">
        <v>0</v>
      </c>
      <c r="Y20" s="112">
        <v>1098</v>
      </c>
      <c r="Z20" s="112">
        <v>1186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908866</v>
      </c>
      <c r="AH20" s="49">
        <f t="shared" si="9"/>
        <v>1264</v>
      </c>
      <c r="AI20" s="50">
        <f t="shared" si="8"/>
        <v>188.99521531100478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11429867</v>
      </c>
      <c r="AQ20" s="112">
        <f t="shared" si="2"/>
        <v>0</v>
      </c>
      <c r="AR20" s="53">
        <v>1.28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133</v>
      </c>
      <c r="P21" s="108">
        <v>144</v>
      </c>
      <c r="Q21" s="108">
        <v>24160448</v>
      </c>
      <c r="R21" s="46">
        <f t="shared" si="5"/>
        <v>6394</v>
      </c>
      <c r="S21" s="47">
        <f t="shared" si="6"/>
        <v>153.45599999999999</v>
      </c>
      <c r="T21" s="47">
        <f t="shared" si="7"/>
        <v>6.3940000000000001</v>
      </c>
      <c r="U21" s="109">
        <v>7</v>
      </c>
      <c r="V21" s="109">
        <f t="shared" si="1"/>
        <v>7</v>
      </c>
      <c r="W21" s="110" t="s">
        <v>148</v>
      </c>
      <c r="X21" s="112">
        <v>0</v>
      </c>
      <c r="Y21" s="112">
        <v>1087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910070</v>
      </c>
      <c r="AH21" s="49">
        <f t="shared" si="9"/>
        <v>1204</v>
      </c>
      <c r="AI21" s="50">
        <f t="shared" si="8"/>
        <v>188.30153268689395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11429867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129</v>
      </c>
      <c r="P22" s="108">
        <v>141</v>
      </c>
      <c r="Q22" s="108">
        <v>24167022</v>
      </c>
      <c r="R22" s="46">
        <f t="shared" si="5"/>
        <v>6574</v>
      </c>
      <c r="S22" s="47">
        <f t="shared" si="6"/>
        <v>157.77600000000001</v>
      </c>
      <c r="T22" s="47">
        <f t="shared" si="7"/>
        <v>6.5739999999999998</v>
      </c>
      <c r="U22" s="109">
        <v>6.2</v>
      </c>
      <c r="V22" s="109">
        <f t="shared" si="1"/>
        <v>6.2</v>
      </c>
      <c r="W22" s="110" t="s">
        <v>148</v>
      </c>
      <c r="X22" s="112">
        <v>0</v>
      </c>
      <c r="Y22" s="112">
        <v>1088</v>
      </c>
      <c r="Z22" s="112">
        <v>1187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911322</v>
      </c>
      <c r="AH22" s="49">
        <f t="shared" si="9"/>
        <v>1252</v>
      </c>
      <c r="AI22" s="50">
        <f t="shared" si="8"/>
        <v>190.44721630666263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11429867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128</v>
      </c>
      <c r="P23" s="108">
        <v>138</v>
      </c>
      <c r="Q23" s="108">
        <v>24173544</v>
      </c>
      <c r="R23" s="46">
        <f t="shared" si="5"/>
        <v>6522</v>
      </c>
      <c r="S23" s="47">
        <f t="shared" si="6"/>
        <v>156.52799999999999</v>
      </c>
      <c r="T23" s="47">
        <f t="shared" si="7"/>
        <v>6.5220000000000002</v>
      </c>
      <c r="U23" s="109">
        <v>5.5</v>
      </c>
      <c r="V23" s="109">
        <f t="shared" si="1"/>
        <v>5.5</v>
      </c>
      <c r="W23" s="110" t="s">
        <v>148</v>
      </c>
      <c r="X23" s="112">
        <v>0</v>
      </c>
      <c r="Y23" s="112">
        <v>1067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912564</v>
      </c>
      <c r="AH23" s="49">
        <f t="shared" si="9"/>
        <v>1242</v>
      </c>
      <c r="AI23" s="50">
        <f t="shared" si="8"/>
        <v>190.4323827046918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11429867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131</v>
      </c>
      <c r="P24" s="108">
        <v>131</v>
      </c>
      <c r="Q24" s="108">
        <v>24179907</v>
      </c>
      <c r="R24" s="46">
        <f t="shared" si="5"/>
        <v>6363</v>
      </c>
      <c r="S24" s="47">
        <f t="shared" si="6"/>
        <v>152.71199999999999</v>
      </c>
      <c r="T24" s="47">
        <f t="shared" si="7"/>
        <v>6.3630000000000004</v>
      </c>
      <c r="U24" s="109">
        <v>4.9000000000000004</v>
      </c>
      <c r="V24" s="109">
        <f t="shared" si="1"/>
        <v>4.9000000000000004</v>
      </c>
      <c r="W24" s="110" t="s">
        <v>148</v>
      </c>
      <c r="X24" s="112">
        <v>0</v>
      </c>
      <c r="Y24" s="112">
        <v>1028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913634</v>
      </c>
      <c r="AH24" s="49">
        <f>IF(ISBLANK(AG24),"-",AG24-AG23)</f>
        <v>1070</v>
      </c>
      <c r="AI24" s="50">
        <f t="shared" si="8"/>
        <v>168.15967311016814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11429867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5</v>
      </c>
      <c r="E25" s="41">
        <f t="shared" si="0"/>
        <v>3.5211267605633805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132</v>
      </c>
      <c r="Q25" s="108">
        <v>24186174</v>
      </c>
      <c r="R25" s="46">
        <f t="shared" si="5"/>
        <v>6267</v>
      </c>
      <c r="S25" s="47">
        <f t="shared" si="6"/>
        <v>150.40799999999999</v>
      </c>
      <c r="T25" s="47">
        <f t="shared" si="7"/>
        <v>6.2670000000000003</v>
      </c>
      <c r="U25" s="109">
        <v>4.5999999999999996</v>
      </c>
      <c r="V25" s="109">
        <f t="shared" si="1"/>
        <v>4.5999999999999996</v>
      </c>
      <c r="W25" s="110" t="s">
        <v>148</v>
      </c>
      <c r="X25" s="112">
        <v>0</v>
      </c>
      <c r="Y25" s="112">
        <v>1016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914807</v>
      </c>
      <c r="AH25" s="49">
        <f t="shared" si="9"/>
        <v>1173</v>
      </c>
      <c r="AI25" s="50">
        <f t="shared" si="8"/>
        <v>187.17089516515077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11429867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5</v>
      </c>
      <c r="E26" s="41">
        <f t="shared" si="0"/>
        <v>3.5211267605633805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132</v>
      </c>
      <c r="P26" s="108">
        <v>132</v>
      </c>
      <c r="Q26" s="108">
        <v>24192637</v>
      </c>
      <c r="R26" s="46">
        <f t="shared" si="5"/>
        <v>6463</v>
      </c>
      <c r="S26" s="47">
        <f t="shared" si="6"/>
        <v>155.11199999999999</v>
      </c>
      <c r="T26" s="47">
        <f t="shared" si="7"/>
        <v>6.4630000000000001</v>
      </c>
      <c r="U26" s="109">
        <v>4.2</v>
      </c>
      <c r="V26" s="109">
        <f t="shared" si="1"/>
        <v>4.2</v>
      </c>
      <c r="W26" s="110" t="s">
        <v>148</v>
      </c>
      <c r="X26" s="112">
        <v>0</v>
      </c>
      <c r="Y26" s="112">
        <v>1016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915980</v>
      </c>
      <c r="AH26" s="49">
        <f t="shared" si="9"/>
        <v>1173</v>
      </c>
      <c r="AI26" s="50">
        <f t="shared" si="8"/>
        <v>181.49466192170817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11429867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127</v>
      </c>
      <c r="Q27" s="108">
        <v>24198750</v>
      </c>
      <c r="R27" s="46">
        <f t="shared" si="5"/>
        <v>6113</v>
      </c>
      <c r="S27" s="47">
        <f t="shared" si="6"/>
        <v>146.71199999999999</v>
      </c>
      <c r="T27" s="47">
        <f t="shared" si="7"/>
        <v>6.1130000000000004</v>
      </c>
      <c r="U27" s="109">
        <v>3.7</v>
      </c>
      <c r="V27" s="109">
        <f t="shared" si="1"/>
        <v>3.7</v>
      </c>
      <c r="W27" s="110" t="s">
        <v>148</v>
      </c>
      <c r="X27" s="112">
        <v>0</v>
      </c>
      <c r="Y27" s="112">
        <v>1016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917151</v>
      </c>
      <c r="AH27" s="49">
        <f t="shared" si="9"/>
        <v>1171</v>
      </c>
      <c r="AI27" s="50">
        <f t="shared" si="8"/>
        <v>191.55897268117127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11429867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131</v>
      </c>
      <c r="P28" s="108">
        <v>130</v>
      </c>
      <c r="Q28" s="108">
        <v>24204625</v>
      </c>
      <c r="R28" s="46">
        <f t="shared" si="5"/>
        <v>5875</v>
      </c>
      <c r="S28" s="47">
        <f t="shared" si="6"/>
        <v>141</v>
      </c>
      <c r="T28" s="47">
        <f t="shared" si="7"/>
        <v>5.875</v>
      </c>
      <c r="U28" s="109">
        <v>3.5</v>
      </c>
      <c r="V28" s="109">
        <f t="shared" si="1"/>
        <v>3.5</v>
      </c>
      <c r="W28" s="110" t="s">
        <v>148</v>
      </c>
      <c r="X28" s="112">
        <v>0</v>
      </c>
      <c r="Y28" s="112">
        <v>1004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918312</v>
      </c>
      <c r="AH28" s="49">
        <f t="shared" si="9"/>
        <v>1161</v>
      </c>
      <c r="AI28" s="50">
        <f t="shared" si="8"/>
        <v>197.61702127659575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11429867</v>
      </c>
      <c r="AQ28" s="112">
        <f t="shared" si="2"/>
        <v>0</v>
      </c>
      <c r="AR28" s="53">
        <v>1.23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131</v>
      </c>
      <c r="Q29" s="108">
        <v>24210517</v>
      </c>
      <c r="R29" s="46">
        <f t="shared" si="5"/>
        <v>5892</v>
      </c>
      <c r="S29" s="47">
        <f t="shared" si="6"/>
        <v>141.40799999999999</v>
      </c>
      <c r="T29" s="47">
        <f t="shared" si="7"/>
        <v>5.8920000000000003</v>
      </c>
      <c r="U29" s="109">
        <v>3.3</v>
      </c>
      <c r="V29" s="109">
        <f t="shared" si="1"/>
        <v>3.3</v>
      </c>
      <c r="W29" s="110" t="s">
        <v>148</v>
      </c>
      <c r="X29" s="112">
        <v>0</v>
      </c>
      <c r="Y29" s="112">
        <v>1004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919471</v>
      </c>
      <c r="AH29" s="49">
        <f t="shared" si="9"/>
        <v>1159</v>
      </c>
      <c r="AI29" s="50">
        <f t="shared" si="8"/>
        <v>196.70739986422265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11429867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131</v>
      </c>
      <c r="Q30" s="108">
        <v>24216215</v>
      </c>
      <c r="R30" s="46">
        <f t="shared" si="5"/>
        <v>5698</v>
      </c>
      <c r="S30" s="47">
        <f t="shared" si="6"/>
        <v>136.75200000000001</v>
      </c>
      <c r="T30" s="47">
        <f t="shared" si="7"/>
        <v>5.6980000000000004</v>
      </c>
      <c r="U30" s="109">
        <v>3.1</v>
      </c>
      <c r="V30" s="109">
        <f t="shared" si="1"/>
        <v>3.1</v>
      </c>
      <c r="W30" s="110" t="s">
        <v>148</v>
      </c>
      <c r="X30" s="112">
        <v>0</v>
      </c>
      <c r="Y30" s="112">
        <v>1004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920626</v>
      </c>
      <c r="AH30" s="49">
        <f t="shared" si="9"/>
        <v>1155</v>
      </c>
      <c r="AI30" s="50">
        <f t="shared" si="8"/>
        <v>202.70270270270268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11429867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128</v>
      </c>
      <c r="P31" s="108">
        <v>134</v>
      </c>
      <c r="Q31" s="108">
        <v>24222058</v>
      </c>
      <c r="R31" s="46">
        <f t="shared" si="5"/>
        <v>5843</v>
      </c>
      <c r="S31" s="47">
        <f t="shared" si="6"/>
        <v>140.232</v>
      </c>
      <c r="T31" s="47">
        <f t="shared" si="7"/>
        <v>5.843</v>
      </c>
      <c r="U31" s="109">
        <v>2.8</v>
      </c>
      <c r="V31" s="109">
        <f t="shared" si="1"/>
        <v>2.8</v>
      </c>
      <c r="W31" s="110" t="s">
        <v>148</v>
      </c>
      <c r="X31" s="112">
        <v>0</v>
      </c>
      <c r="Y31" s="112">
        <v>1035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921791</v>
      </c>
      <c r="AH31" s="49">
        <f t="shared" si="9"/>
        <v>1165</v>
      </c>
      <c r="AI31" s="50">
        <f t="shared" si="8"/>
        <v>199.38387814478864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11429867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127</v>
      </c>
      <c r="P32" s="108">
        <v>127</v>
      </c>
      <c r="Q32" s="108">
        <v>24227979</v>
      </c>
      <c r="R32" s="46">
        <f t="shared" si="5"/>
        <v>5921</v>
      </c>
      <c r="S32" s="47">
        <f t="shared" si="6"/>
        <v>142.10400000000001</v>
      </c>
      <c r="T32" s="47">
        <f t="shared" si="7"/>
        <v>5.9210000000000003</v>
      </c>
      <c r="U32" s="109">
        <v>2.7</v>
      </c>
      <c r="V32" s="109">
        <f t="shared" si="1"/>
        <v>2.7</v>
      </c>
      <c r="W32" s="110" t="s">
        <v>148</v>
      </c>
      <c r="X32" s="112">
        <v>0</v>
      </c>
      <c r="Y32" s="112">
        <v>1026</v>
      </c>
      <c r="Z32" s="112">
        <v>1187</v>
      </c>
      <c r="AA32" s="112">
        <v>1185</v>
      </c>
      <c r="AB32" s="112">
        <v>1186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922984</v>
      </c>
      <c r="AH32" s="49">
        <f t="shared" si="9"/>
        <v>1193</v>
      </c>
      <c r="AI32" s="50">
        <f t="shared" si="8"/>
        <v>201.48623543320383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11429867</v>
      </c>
      <c r="AQ32" s="112">
        <f t="shared" si="2"/>
        <v>0</v>
      </c>
      <c r="AR32" s="53">
        <v>1.19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121</v>
      </c>
      <c r="Q33" s="108">
        <v>24233127</v>
      </c>
      <c r="R33" s="46">
        <f t="shared" si="5"/>
        <v>5148</v>
      </c>
      <c r="S33" s="47">
        <f t="shared" si="6"/>
        <v>123.55200000000001</v>
      </c>
      <c r="T33" s="47">
        <f t="shared" si="7"/>
        <v>5.1479999999999997</v>
      </c>
      <c r="U33" s="109">
        <v>2.8</v>
      </c>
      <c r="V33" s="109">
        <f t="shared" si="1"/>
        <v>2.8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924119</v>
      </c>
      <c r="AH33" s="49">
        <f t="shared" si="9"/>
        <v>1135</v>
      </c>
      <c r="AI33" s="50">
        <f t="shared" si="8"/>
        <v>220.4739704739705</v>
      </c>
      <c r="AJ33" s="96">
        <v>0</v>
      </c>
      <c r="AK33" s="96">
        <v>1</v>
      </c>
      <c r="AL33" s="96">
        <v>1</v>
      </c>
      <c r="AM33" s="96">
        <v>1</v>
      </c>
      <c r="AN33" s="96">
        <v>1</v>
      </c>
      <c r="AO33" s="96">
        <v>0.3</v>
      </c>
      <c r="AP33" s="112">
        <v>11429971</v>
      </c>
      <c r="AQ33" s="112">
        <f t="shared" si="2"/>
        <v>104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4</v>
      </c>
      <c r="E34" s="41">
        <f t="shared" si="0"/>
        <v>2.8169014084507045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130</v>
      </c>
      <c r="P34" s="108">
        <v>120</v>
      </c>
      <c r="Q34" s="108">
        <v>24238322</v>
      </c>
      <c r="R34" s="46">
        <f t="shared" si="5"/>
        <v>5195</v>
      </c>
      <c r="S34" s="47">
        <f t="shared" si="6"/>
        <v>124.68</v>
      </c>
      <c r="T34" s="47">
        <f t="shared" si="7"/>
        <v>5.1950000000000003</v>
      </c>
      <c r="U34" s="109">
        <v>3.2</v>
      </c>
      <c r="V34" s="109">
        <f t="shared" si="1"/>
        <v>3.2</v>
      </c>
      <c r="W34" s="110" t="s">
        <v>129</v>
      </c>
      <c r="X34" s="112"/>
      <c r="Y34" s="112">
        <v>0</v>
      </c>
      <c r="Z34" s="112">
        <v>1166</v>
      </c>
      <c r="AA34" s="112">
        <v>1185</v>
      </c>
      <c r="AB34" s="112">
        <v>1166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925158</v>
      </c>
      <c r="AH34" s="49">
        <f t="shared" si="9"/>
        <v>1039</v>
      </c>
      <c r="AI34" s="50">
        <f t="shared" si="8"/>
        <v>200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11430282</v>
      </c>
      <c r="AQ34" s="112">
        <f t="shared" si="2"/>
        <v>311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137860</v>
      </c>
      <c r="S35" s="65">
        <f>AVERAGE(S11:S34)</f>
        <v>137.85999999999999</v>
      </c>
      <c r="T35" s="65">
        <f>SUM(T11:T34)</f>
        <v>137.85999999999999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26976</v>
      </c>
      <c r="AH35" s="67">
        <f>SUM(AH11:AH34)</f>
        <v>26976</v>
      </c>
      <c r="AI35" s="68">
        <f>$AH$35/$T35</f>
        <v>195.67677353837229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2546</v>
      </c>
      <c r="AQ35" s="71">
        <f>SUM(AQ11:AQ34)</f>
        <v>2546</v>
      </c>
      <c r="AR35" s="72">
        <f>AVERAGE(AR11:AR34)</f>
        <v>1.2033333333333334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165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166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139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140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141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6" t="s">
        <v>142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4" t="s">
        <v>143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46" t="s">
        <v>144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55" t="s">
        <v>145</v>
      </c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4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5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17" priority="25" operator="containsText" text="N/A">
      <formula>NOT(ISERROR(SEARCH("N/A",X11)))</formula>
    </cfRule>
    <cfRule type="cellIs" dxfId="716" priority="39" operator="equal">
      <formula>0</formula>
    </cfRule>
  </conditionalFormatting>
  <conditionalFormatting sqref="X11:AE34">
    <cfRule type="cellIs" dxfId="715" priority="38" operator="greaterThanOrEqual">
      <formula>1185</formula>
    </cfRule>
  </conditionalFormatting>
  <conditionalFormatting sqref="X11:AE34">
    <cfRule type="cellIs" dxfId="714" priority="37" operator="between">
      <formula>0.1</formula>
      <formula>1184</formula>
    </cfRule>
  </conditionalFormatting>
  <conditionalFormatting sqref="X8">
    <cfRule type="cellIs" dxfId="713" priority="36" operator="equal">
      <formula>0</formula>
    </cfRule>
  </conditionalFormatting>
  <conditionalFormatting sqref="X8">
    <cfRule type="cellIs" dxfId="712" priority="35" operator="greaterThan">
      <formula>1179</formula>
    </cfRule>
  </conditionalFormatting>
  <conditionalFormatting sqref="X8">
    <cfRule type="cellIs" dxfId="711" priority="34" operator="greaterThan">
      <formula>99</formula>
    </cfRule>
  </conditionalFormatting>
  <conditionalFormatting sqref="X8">
    <cfRule type="cellIs" dxfId="710" priority="33" operator="greaterThan">
      <formula>0.99</formula>
    </cfRule>
  </conditionalFormatting>
  <conditionalFormatting sqref="AB8">
    <cfRule type="cellIs" dxfId="709" priority="32" operator="equal">
      <formula>0</formula>
    </cfRule>
  </conditionalFormatting>
  <conditionalFormatting sqref="AB8">
    <cfRule type="cellIs" dxfId="708" priority="31" operator="greaterThan">
      <formula>1179</formula>
    </cfRule>
  </conditionalFormatting>
  <conditionalFormatting sqref="AB8">
    <cfRule type="cellIs" dxfId="707" priority="30" operator="greaterThan">
      <formula>99</formula>
    </cfRule>
  </conditionalFormatting>
  <conditionalFormatting sqref="AB8">
    <cfRule type="cellIs" dxfId="706" priority="29" operator="greaterThan">
      <formula>0.99</formula>
    </cfRule>
  </conditionalFormatting>
  <conditionalFormatting sqref="AI11:AI34">
    <cfRule type="cellIs" dxfId="705" priority="28" operator="greaterThan">
      <formula>$AI$8</formula>
    </cfRule>
  </conditionalFormatting>
  <conditionalFormatting sqref="AH11:AH34">
    <cfRule type="cellIs" dxfId="704" priority="26" operator="greaterThan">
      <formula>$AH$8</formula>
    </cfRule>
    <cfRule type="cellIs" dxfId="703" priority="27" operator="greaterThan">
      <formula>$AH$8</formula>
    </cfRule>
  </conditionalFormatting>
  <conditionalFormatting sqref="AN11:AO11 AO12:AO34 AN12:AN35">
    <cfRule type="cellIs" dxfId="702" priority="20" operator="equal">
      <formula>0</formula>
    </cfRule>
  </conditionalFormatting>
  <conditionalFormatting sqref="AN11:AO11 AO12:AO34 AN12:AN35">
    <cfRule type="cellIs" dxfId="701" priority="19" operator="greaterThan">
      <formula>1179</formula>
    </cfRule>
  </conditionalFormatting>
  <conditionalFormatting sqref="AN11:AO11 AO12:AO34 AN12:AN35">
    <cfRule type="cellIs" dxfId="700" priority="18" operator="greaterThan">
      <formula>99</formula>
    </cfRule>
  </conditionalFormatting>
  <conditionalFormatting sqref="AN11:AO11 AO12:AO34 AN12:AN35">
    <cfRule type="cellIs" dxfId="699" priority="17" operator="greaterThan">
      <formula>0.99</formula>
    </cfRule>
  </conditionalFormatting>
  <conditionalFormatting sqref="AQ11:AQ34">
    <cfRule type="cellIs" dxfId="698" priority="16" operator="equal">
      <formula>0</formula>
    </cfRule>
  </conditionalFormatting>
  <conditionalFormatting sqref="AQ11:AQ34">
    <cfRule type="cellIs" dxfId="697" priority="15" operator="greaterThan">
      <formula>1179</formula>
    </cfRule>
  </conditionalFormatting>
  <conditionalFormatting sqref="AQ11:AQ34">
    <cfRule type="cellIs" dxfId="696" priority="14" operator="greaterThan">
      <formula>99</formula>
    </cfRule>
  </conditionalFormatting>
  <conditionalFormatting sqref="AQ11:AQ34">
    <cfRule type="cellIs" dxfId="695" priority="13" operator="greaterThan">
      <formula>0.99</formula>
    </cfRule>
  </conditionalFormatting>
  <conditionalFormatting sqref="AJ11:AN35">
    <cfRule type="cellIs" dxfId="694" priority="8" operator="equal">
      <formula>0</formula>
    </cfRule>
  </conditionalFormatting>
  <conditionalFormatting sqref="AJ11:AN35">
    <cfRule type="cellIs" dxfId="693" priority="7" operator="greaterThan">
      <formula>1179</formula>
    </cfRule>
  </conditionalFormatting>
  <conditionalFormatting sqref="AJ11:AN35">
    <cfRule type="cellIs" dxfId="692" priority="6" operator="greaterThan">
      <formula>99</formula>
    </cfRule>
  </conditionalFormatting>
  <conditionalFormatting sqref="AJ11:AN35">
    <cfRule type="cellIs" dxfId="691" priority="5" operator="greaterThan">
      <formula>0.99</formula>
    </cfRule>
  </conditionalFormatting>
  <conditionalFormatting sqref="AP11:AP34">
    <cfRule type="cellIs" dxfId="690" priority="4" operator="equal">
      <formula>0</formula>
    </cfRule>
  </conditionalFormatting>
  <conditionalFormatting sqref="AP11:AP34">
    <cfRule type="cellIs" dxfId="689" priority="3" operator="greaterThan">
      <formula>1179</formula>
    </cfRule>
  </conditionalFormatting>
  <conditionalFormatting sqref="AP11:AP34">
    <cfRule type="cellIs" dxfId="688" priority="2" operator="greaterThan">
      <formula>99</formula>
    </cfRule>
  </conditionalFormatting>
  <conditionalFormatting sqref="AP11:AP34">
    <cfRule type="cellIs" dxfId="687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40" zoomScaleNormal="100" workbookViewId="0">
      <selection activeCell="B51" sqref="B51:B53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170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4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1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42680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26752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5" t="s">
        <v>51</v>
      </c>
      <c r="V9" s="165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3" t="s">
        <v>55</v>
      </c>
      <c r="AG9" s="163" t="s">
        <v>56</v>
      </c>
      <c r="AH9" s="209" t="s">
        <v>57</v>
      </c>
      <c r="AI9" s="224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26" t="s">
        <v>66</v>
      </c>
      <c r="AR9" s="165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35"/>
      <c r="I10" s="165" t="s">
        <v>75</v>
      </c>
      <c r="J10" s="165" t="s">
        <v>75</v>
      </c>
      <c r="K10" s="165" t="s">
        <v>75</v>
      </c>
      <c r="L10" s="28" t="s">
        <v>29</v>
      </c>
      <c r="M10" s="238"/>
      <c r="N10" s="28" t="s">
        <v>29</v>
      </c>
      <c r="O10" s="227"/>
      <c r="P10" s="227"/>
      <c r="Q10" s="1">
        <f>'NOV 5'!Q34</f>
        <v>24238322</v>
      </c>
      <c r="R10" s="217"/>
      <c r="S10" s="218"/>
      <c r="T10" s="219"/>
      <c r="U10" s="165" t="s">
        <v>75</v>
      </c>
      <c r="V10" s="165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5'!AG34</f>
        <v>925158</v>
      </c>
      <c r="AH10" s="209"/>
      <c r="AI10" s="225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'NOV 5'!AP34</f>
        <v>11430282</v>
      </c>
      <c r="AQ10" s="227"/>
      <c r="AR10" s="162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140</v>
      </c>
      <c r="P11" s="108">
        <v>110</v>
      </c>
      <c r="Q11" s="108">
        <v>24243483</v>
      </c>
      <c r="R11" s="46">
        <f>IF(ISBLANK(Q11),"-",Q11-Q10)</f>
        <v>5161</v>
      </c>
      <c r="S11" s="47">
        <f>R11*24/1000</f>
        <v>123.864</v>
      </c>
      <c r="T11" s="47">
        <f>R11/1000</f>
        <v>5.1609999999999996</v>
      </c>
      <c r="U11" s="109">
        <v>4.9000000000000004</v>
      </c>
      <c r="V11" s="109">
        <f t="shared" ref="V11:V34" si="1">U11</f>
        <v>4.9000000000000004</v>
      </c>
      <c r="W11" s="110" t="s">
        <v>129</v>
      </c>
      <c r="X11" s="112">
        <v>0</v>
      </c>
      <c r="Y11" s="112">
        <v>0</v>
      </c>
      <c r="Z11" s="112">
        <v>1147</v>
      </c>
      <c r="AA11" s="112">
        <v>1185</v>
      </c>
      <c r="AB11" s="112">
        <v>1147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926164</v>
      </c>
      <c r="AH11" s="49">
        <f>IF(ISBLANK(AG11),"-",AG11-AG10)</f>
        <v>1006</v>
      </c>
      <c r="AI11" s="50">
        <f>AH11/T11</f>
        <v>194.92346444487504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11430807</v>
      </c>
      <c r="AQ11" s="112">
        <f t="shared" ref="AQ11:AQ34" si="2">AP11-AP10</f>
        <v>525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5</v>
      </c>
      <c r="E12" s="41">
        <f t="shared" si="0"/>
        <v>3.5211267605633805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138</v>
      </c>
      <c r="P12" s="108">
        <v>111</v>
      </c>
      <c r="Q12" s="108">
        <v>24248244</v>
      </c>
      <c r="R12" s="46">
        <f t="shared" ref="R12:R34" si="5">IF(ISBLANK(Q12),"-",Q12-Q11)</f>
        <v>4761</v>
      </c>
      <c r="S12" s="47">
        <f t="shared" ref="S12:S34" si="6">R12*24/1000</f>
        <v>114.264</v>
      </c>
      <c r="T12" s="47">
        <f t="shared" ref="T12:T34" si="7">R12/1000</f>
        <v>4.7610000000000001</v>
      </c>
      <c r="U12" s="109">
        <v>6.2</v>
      </c>
      <c r="V12" s="109">
        <f t="shared" si="1"/>
        <v>6.2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1147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927163</v>
      </c>
      <c r="AH12" s="49">
        <f>IF(ISBLANK(AG12),"-",AG12-AG11)</f>
        <v>999</v>
      </c>
      <c r="AI12" s="50">
        <f t="shared" ref="AI12:AI34" si="8">AH12/T12</f>
        <v>209.82986767485821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11431330</v>
      </c>
      <c r="AQ12" s="112">
        <f t="shared" si="2"/>
        <v>523</v>
      </c>
      <c r="AR12" s="115">
        <v>1.05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5</v>
      </c>
      <c r="E13" s="41">
        <f t="shared" si="0"/>
        <v>3.5211267605633805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130</v>
      </c>
      <c r="P13" s="108">
        <v>108</v>
      </c>
      <c r="Q13" s="108">
        <v>24252583</v>
      </c>
      <c r="R13" s="46">
        <f t="shared" si="5"/>
        <v>4339</v>
      </c>
      <c r="S13" s="47">
        <f t="shared" si="6"/>
        <v>104.136</v>
      </c>
      <c r="T13" s="47">
        <f t="shared" si="7"/>
        <v>4.3390000000000004</v>
      </c>
      <c r="U13" s="109">
        <v>7.8</v>
      </c>
      <c r="V13" s="109">
        <f t="shared" si="1"/>
        <v>7.8</v>
      </c>
      <c r="W13" s="110" t="s">
        <v>129</v>
      </c>
      <c r="X13" s="112">
        <v>0</v>
      </c>
      <c r="Y13" s="112">
        <v>0</v>
      </c>
      <c r="Z13" s="112">
        <v>1148</v>
      </c>
      <c r="AA13" s="112">
        <v>1185</v>
      </c>
      <c r="AB13" s="112">
        <v>1147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928156</v>
      </c>
      <c r="AH13" s="49">
        <f>IF(ISBLANK(AG13),"-",AG13-AG12)</f>
        <v>993</v>
      </c>
      <c r="AI13" s="50">
        <f t="shared" si="8"/>
        <v>228.85457478681721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11431857</v>
      </c>
      <c r="AQ13" s="112">
        <f t="shared" si="2"/>
        <v>527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5</v>
      </c>
      <c r="E14" s="41">
        <f t="shared" si="0"/>
        <v>3.5211267605633805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167</v>
      </c>
      <c r="P14" s="108">
        <v>116</v>
      </c>
      <c r="Q14" s="108">
        <v>24256701</v>
      </c>
      <c r="R14" s="46">
        <f t="shared" si="5"/>
        <v>4118</v>
      </c>
      <c r="S14" s="47">
        <f t="shared" si="6"/>
        <v>98.831999999999994</v>
      </c>
      <c r="T14" s="47">
        <f t="shared" si="7"/>
        <v>4.1180000000000003</v>
      </c>
      <c r="U14" s="109">
        <v>8.6999999999999993</v>
      </c>
      <c r="V14" s="109">
        <f t="shared" si="1"/>
        <v>8.6999999999999993</v>
      </c>
      <c r="W14" s="110" t="s">
        <v>129</v>
      </c>
      <c r="X14" s="112">
        <v>0</v>
      </c>
      <c r="Y14" s="112">
        <v>0</v>
      </c>
      <c r="Z14" s="112">
        <v>1127</v>
      </c>
      <c r="AA14" s="112">
        <v>1185</v>
      </c>
      <c r="AB14" s="112">
        <v>1127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929181</v>
      </c>
      <c r="AH14" s="49">
        <f t="shared" ref="AH14:AH34" si="9">IF(ISBLANK(AG14),"-",AG14-AG13)</f>
        <v>1025</v>
      </c>
      <c r="AI14" s="50">
        <f t="shared" si="8"/>
        <v>248.90723652258376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11432369</v>
      </c>
      <c r="AQ14" s="112">
        <f t="shared" si="2"/>
        <v>512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117</v>
      </c>
      <c r="P15" s="108">
        <v>114</v>
      </c>
      <c r="Q15" s="108">
        <v>24260795</v>
      </c>
      <c r="R15" s="46">
        <f t="shared" si="5"/>
        <v>4094</v>
      </c>
      <c r="S15" s="47">
        <f t="shared" si="6"/>
        <v>98.256</v>
      </c>
      <c r="T15" s="47">
        <f t="shared" si="7"/>
        <v>4.0940000000000003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1096</v>
      </c>
      <c r="AA15" s="112">
        <v>1185</v>
      </c>
      <c r="AB15" s="112">
        <v>1096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930204</v>
      </c>
      <c r="AH15" s="49">
        <f t="shared" si="9"/>
        <v>1023</v>
      </c>
      <c r="AI15" s="50">
        <f t="shared" si="8"/>
        <v>249.87787005373715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0.7</v>
      </c>
      <c r="AP15" s="112">
        <v>11432517</v>
      </c>
      <c r="AQ15" s="112">
        <f t="shared" si="2"/>
        <v>148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7</v>
      </c>
      <c r="E16" s="41">
        <f t="shared" si="0"/>
        <v>4.9295774647887329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129</v>
      </c>
      <c r="P16" s="108">
        <v>129</v>
      </c>
      <c r="Q16" s="108">
        <v>24266356</v>
      </c>
      <c r="R16" s="46">
        <f t="shared" si="5"/>
        <v>5561</v>
      </c>
      <c r="S16" s="47">
        <f t="shared" si="6"/>
        <v>133.464</v>
      </c>
      <c r="T16" s="47">
        <f t="shared" si="7"/>
        <v>5.5609999999999999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1096</v>
      </c>
      <c r="AA16" s="112">
        <v>1185</v>
      </c>
      <c r="AB16" s="112">
        <v>1097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931192</v>
      </c>
      <c r="AH16" s="49">
        <f t="shared" si="9"/>
        <v>988</v>
      </c>
      <c r="AI16" s="50">
        <f t="shared" si="8"/>
        <v>177.66588743031829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11432517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8</v>
      </c>
      <c r="E17" s="41">
        <f t="shared" si="0"/>
        <v>5.6338028169014089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142</v>
      </c>
      <c r="P17" s="108">
        <v>141</v>
      </c>
      <c r="Q17" s="108">
        <v>24271528</v>
      </c>
      <c r="R17" s="46">
        <f t="shared" si="5"/>
        <v>5172</v>
      </c>
      <c r="S17" s="47">
        <f t="shared" si="6"/>
        <v>124.128</v>
      </c>
      <c r="T17" s="47">
        <f t="shared" si="7"/>
        <v>5.1719999999999997</v>
      </c>
      <c r="U17" s="109">
        <v>9.5</v>
      </c>
      <c r="V17" s="109">
        <f t="shared" si="1"/>
        <v>9.5</v>
      </c>
      <c r="W17" s="110" t="s">
        <v>129</v>
      </c>
      <c r="X17" s="112">
        <v>0</v>
      </c>
      <c r="Y17" s="112">
        <v>0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932136</v>
      </c>
      <c r="AH17" s="49">
        <f t="shared" si="9"/>
        <v>944</v>
      </c>
      <c r="AI17" s="50">
        <f t="shared" si="8"/>
        <v>182.52126836813613</v>
      </c>
      <c r="AJ17" s="96">
        <v>0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11432517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8</v>
      </c>
      <c r="E18" s="41">
        <f t="shared" si="0"/>
        <v>5.6338028169014089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136</v>
      </c>
      <c r="P18" s="108">
        <v>143</v>
      </c>
      <c r="Q18" s="108">
        <v>24277878</v>
      </c>
      <c r="R18" s="46">
        <f t="shared" si="5"/>
        <v>6350</v>
      </c>
      <c r="S18" s="47">
        <f t="shared" si="6"/>
        <v>152.4</v>
      </c>
      <c r="T18" s="47">
        <f t="shared" si="7"/>
        <v>6.35</v>
      </c>
      <c r="U18" s="109">
        <v>9.3000000000000007</v>
      </c>
      <c r="V18" s="109">
        <f t="shared" si="1"/>
        <v>9.3000000000000007</v>
      </c>
      <c r="W18" s="110" t="s">
        <v>148</v>
      </c>
      <c r="X18" s="112">
        <v>1026</v>
      </c>
      <c r="Y18" s="112">
        <v>0</v>
      </c>
      <c r="Z18" s="112">
        <v>1187</v>
      </c>
      <c r="AA18" s="112">
        <v>1185</v>
      </c>
      <c r="AB18" s="112">
        <v>1188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933414</v>
      </c>
      <c r="AH18" s="49">
        <f t="shared" si="9"/>
        <v>1278</v>
      </c>
      <c r="AI18" s="50">
        <f t="shared" si="8"/>
        <v>201.25984251968504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11432517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8</v>
      </c>
      <c r="E19" s="41">
        <f t="shared" si="0"/>
        <v>5.6338028169014089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135</v>
      </c>
      <c r="P19" s="108">
        <v>160</v>
      </c>
      <c r="Q19" s="108">
        <v>24284066</v>
      </c>
      <c r="R19" s="46">
        <f t="shared" si="5"/>
        <v>6188</v>
      </c>
      <c r="S19" s="47">
        <f t="shared" si="6"/>
        <v>148.512</v>
      </c>
      <c r="T19" s="47">
        <f t="shared" si="7"/>
        <v>6.1879999999999997</v>
      </c>
      <c r="U19" s="109">
        <v>8.6999999999999993</v>
      </c>
      <c r="V19" s="109">
        <f t="shared" si="1"/>
        <v>8.6999999999999993</v>
      </c>
      <c r="W19" s="110" t="s">
        <v>148</v>
      </c>
      <c r="X19" s="112">
        <v>1057</v>
      </c>
      <c r="Y19" s="112">
        <v>0</v>
      </c>
      <c r="Z19" s="112">
        <v>1187</v>
      </c>
      <c r="AA19" s="112">
        <v>1185</v>
      </c>
      <c r="AB19" s="112">
        <v>1186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934586</v>
      </c>
      <c r="AH19" s="49">
        <f t="shared" si="9"/>
        <v>1172</v>
      </c>
      <c r="AI19" s="50">
        <f t="shared" si="8"/>
        <v>189.39883645766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11432517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7</v>
      </c>
      <c r="E20" s="41">
        <f t="shared" si="0"/>
        <v>4.9295774647887329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167</v>
      </c>
      <c r="Q20" s="108">
        <v>24289898</v>
      </c>
      <c r="R20" s="46">
        <f t="shared" si="5"/>
        <v>5832</v>
      </c>
      <c r="S20" s="47">
        <f t="shared" si="6"/>
        <v>139.96799999999999</v>
      </c>
      <c r="T20" s="47">
        <f t="shared" si="7"/>
        <v>5.8319999999999999</v>
      </c>
      <c r="U20" s="109">
        <v>8.3000000000000007</v>
      </c>
      <c r="V20" s="109">
        <f t="shared" si="1"/>
        <v>8.3000000000000007</v>
      </c>
      <c r="W20" s="110" t="s">
        <v>148</v>
      </c>
      <c r="X20" s="112">
        <v>1057</v>
      </c>
      <c r="Y20" s="112">
        <v>0</v>
      </c>
      <c r="Z20" s="112">
        <v>1187</v>
      </c>
      <c r="AA20" s="112">
        <v>1185</v>
      </c>
      <c r="AB20" s="112">
        <v>1188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935708</v>
      </c>
      <c r="AH20" s="49">
        <f t="shared" si="9"/>
        <v>1122</v>
      </c>
      <c r="AI20" s="50">
        <f t="shared" si="8"/>
        <v>192.38683127572017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11432517</v>
      </c>
      <c r="AQ20" s="112">
        <f t="shared" si="2"/>
        <v>0</v>
      </c>
      <c r="AR20" s="53">
        <v>1.19</v>
      </c>
      <c r="AS20" s="52" t="s">
        <v>128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7</v>
      </c>
      <c r="E21" s="41">
        <f t="shared" si="0"/>
        <v>4.9295774647887329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135</v>
      </c>
      <c r="P21" s="108">
        <v>142</v>
      </c>
      <c r="Q21" s="108">
        <v>24296208</v>
      </c>
      <c r="R21" s="46">
        <f t="shared" si="5"/>
        <v>6310</v>
      </c>
      <c r="S21" s="47">
        <f t="shared" si="6"/>
        <v>151.44</v>
      </c>
      <c r="T21" s="47">
        <f t="shared" si="7"/>
        <v>6.31</v>
      </c>
      <c r="U21" s="109">
        <v>7.4</v>
      </c>
      <c r="V21" s="109">
        <f t="shared" si="1"/>
        <v>7.4</v>
      </c>
      <c r="W21" s="110" t="s">
        <v>148</v>
      </c>
      <c r="X21" s="112">
        <v>1057</v>
      </c>
      <c r="Y21" s="112">
        <v>0</v>
      </c>
      <c r="Z21" s="112">
        <v>1186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936984</v>
      </c>
      <c r="AH21" s="49">
        <f t="shared" si="9"/>
        <v>1276</v>
      </c>
      <c r="AI21" s="50">
        <f t="shared" si="8"/>
        <v>202.21870047543584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11432517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7</v>
      </c>
      <c r="E22" s="41">
        <f t="shared" si="0"/>
        <v>4.9295774647887329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135</v>
      </c>
      <c r="Q22" s="108">
        <v>24302146</v>
      </c>
      <c r="R22" s="46">
        <f t="shared" si="5"/>
        <v>5938</v>
      </c>
      <c r="S22" s="47">
        <f t="shared" si="6"/>
        <v>142.512</v>
      </c>
      <c r="T22" s="47">
        <f t="shared" si="7"/>
        <v>5.9379999999999997</v>
      </c>
      <c r="U22" s="109">
        <v>6.9</v>
      </c>
      <c r="V22" s="109">
        <f t="shared" si="1"/>
        <v>6.9</v>
      </c>
      <c r="W22" s="110" t="s">
        <v>148</v>
      </c>
      <c r="X22" s="112">
        <v>1056</v>
      </c>
      <c r="Y22" s="112">
        <v>0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938140</v>
      </c>
      <c r="AH22" s="49">
        <f t="shared" si="9"/>
        <v>1156</v>
      </c>
      <c r="AI22" s="50">
        <f t="shared" si="8"/>
        <v>194.67834287638937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11432517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129</v>
      </c>
      <c r="P23" s="108">
        <v>155</v>
      </c>
      <c r="Q23" s="108">
        <v>24308334</v>
      </c>
      <c r="R23" s="46">
        <f t="shared" si="5"/>
        <v>6188</v>
      </c>
      <c r="S23" s="47">
        <f t="shared" si="6"/>
        <v>148.512</v>
      </c>
      <c r="T23" s="47">
        <f t="shared" si="7"/>
        <v>6.1879999999999997</v>
      </c>
      <c r="U23" s="109">
        <v>6.3</v>
      </c>
      <c r="V23" s="109">
        <f t="shared" si="1"/>
        <v>6.3</v>
      </c>
      <c r="W23" s="110" t="s">
        <v>148</v>
      </c>
      <c r="X23" s="112">
        <v>1056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939388</v>
      </c>
      <c r="AH23" s="49">
        <f t="shared" si="9"/>
        <v>1248</v>
      </c>
      <c r="AI23" s="50">
        <f t="shared" si="8"/>
        <v>201.68067226890759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11432517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136</v>
      </c>
      <c r="Q24" s="108">
        <v>24314324</v>
      </c>
      <c r="R24" s="46">
        <f t="shared" si="5"/>
        <v>5990</v>
      </c>
      <c r="S24" s="47">
        <f t="shared" si="6"/>
        <v>143.76</v>
      </c>
      <c r="T24" s="47">
        <f t="shared" si="7"/>
        <v>5.99</v>
      </c>
      <c r="U24" s="109">
        <v>5.8</v>
      </c>
      <c r="V24" s="109">
        <f t="shared" si="1"/>
        <v>5.8</v>
      </c>
      <c r="W24" s="110" t="s">
        <v>148</v>
      </c>
      <c r="X24" s="112">
        <v>1046</v>
      </c>
      <c r="Y24" s="112">
        <v>0</v>
      </c>
      <c r="Z24" s="112">
        <v>1187</v>
      </c>
      <c r="AA24" s="112">
        <v>1185</v>
      </c>
      <c r="AB24" s="112">
        <v>1186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940556</v>
      </c>
      <c r="AH24" s="49">
        <f>IF(ISBLANK(AG24),"-",AG24-AG23)</f>
        <v>1168</v>
      </c>
      <c r="AI24" s="50">
        <f t="shared" si="8"/>
        <v>194.99165275459097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11432517</v>
      </c>
      <c r="AQ24" s="112">
        <f t="shared" si="2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133</v>
      </c>
      <c r="P25" s="108">
        <v>140</v>
      </c>
      <c r="Q25" s="108">
        <v>24320356</v>
      </c>
      <c r="R25" s="46">
        <f t="shared" si="5"/>
        <v>6032</v>
      </c>
      <c r="S25" s="47">
        <f t="shared" si="6"/>
        <v>144.768</v>
      </c>
      <c r="T25" s="47">
        <f t="shared" si="7"/>
        <v>6.032</v>
      </c>
      <c r="U25" s="109">
        <v>5.3</v>
      </c>
      <c r="V25" s="109">
        <f t="shared" si="1"/>
        <v>5.3</v>
      </c>
      <c r="W25" s="110" t="s">
        <v>148</v>
      </c>
      <c r="X25" s="112">
        <v>1045</v>
      </c>
      <c r="Y25" s="112">
        <v>0</v>
      </c>
      <c r="Z25" s="112">
        <v>1187</v>
      </c>
      <c r="AA25" s="112">
        <v>1185</v>
      </c>
      <c r="AB25" s="112">
        <v>1188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941740</v>
      </c>
      <c r="AH25" s="49">
        <f t="shared" si="9"/>
        <v>1184</v>
      </c>
      <c r="AI25" s="50">
        <f t="shared" si="8"/>
        <v>196.28647214854112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11432517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131</v>
      </c>
      <c r="P26" s="108">
        <v>138</v>
      </c>
      <c r="Q26" s="108">
        <v>24326906</v>
      </c>
      <c r="R26" s="46">
        <f t="shared" si="5"/>
        <v>6550</v>
      </c>
      <c r="S26" s="47">
        <f t="shared" si="6"/>
        <v>157.19999999999999</v>
      </c>
      <c r="T26" s="47">
        <f t="shared" si="7"/>
        <v>6.55</v>
      </c>
      <c r="U26" s="109">
        <v>4.9000000000000004</v>
      </c>
      <c r="V26" s="109">
        <f t="shared" si="1"/>
        <v>4.9000000000000004</v>
      </c>
      <c r="W26" s="110" t="s">
        <v>148</v>
      </c>
      <c r="X26" s="112">
        <v>1046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942968</v>
      </c>
      <c r="AH26" s="49">
        <f t="shared" si="9"/>
        <v>1228</v>
      </c>
      <c r="AI26" s="50">
        <f t="shared" si="8"/>
        <v>187.48091603053436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11432517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6</v>
      </c>
      <c r="E27" s="41">
        <f t="shared" si="0"/>
        <v>4.2253521126760569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131</v>
      </c>
      <c r="P27" s="108">
        <v>135</v>
      </c>
      <c r="Q27" s="108">
        <v>24332718</v>
      </c>
      <c r="R27" s="46">
        <f t="shared" si="5"/>
        <v>5812</v>
      </c>
      <c r="S27" s="47">
        <f t="shared" si="6"/>
        <v>139.488</v>
      </c>
      <c r="T27" s="47">
        <f t="shared" si="7"/>
        <v>5.8120000000000003</v>
      </c>
      <c r="U27" s="109">
        <v>4.5</v>
      </c>
      <c r="V27" s="109">
        <f t="shared" si="1"/>
        <v>4.5</v>
      </c>
      <c r="W27" s="110" t="s">
        <v>148</v>
      </c>
      <c r="X27" s="112">
        <v>1035</v>
      </c>
      <c r="Y27" s="112">
        <v>0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944108</v>
      </c>
      <c r="AH27" s="49">
        <f t="shared" si="9"/>
        <v>1140</v>
      </c>
      <c r="AI27" s="50">
        <f t="shared" si="8"/>
        <v>196.14590502408808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11432517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5</v>
      </c>
      <c r="E28" s="41">
        <f t="shared" si="0"/>
        <v>3.5211267605633805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132</v>
      </c>
      <c r="Q28" s="108">
        <v>24338471</v>
      </c>
      <c r="R28" s="46">
        <f t="shared" si="5"/>
        <v>5753</v>
      </c>
      <c r="S28" s="47">
        <f t="shared" si="6"/>
        <v>138.072</v>
      </c>
      <c r="T28" s="47">
        <f t="shared" si="7"/>
        <v>5.7530000000000001</v>
      </c>
      <c r="U28" s="109">
        <v>4.2</v>
      </c>
      <c r="V28" s="109">
        <f t="shared" si="1"/>
        <v>4.2</v>
      </c>
      <c r="W28" s="110" t="s">
        <v>148</v>
      </c>
      <c r="X28" s="112">
        <v>1004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945311</v>
      </c>
      <c r="AH28" s="49">
        <f t="shared" si="9"/>
        <v>1203</v>
      </c>
      <c r="AI28" s="50">
        <f t="shared" si="8"/>
        <v>209.10829132626455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11432517</v>
      </c>
      <c r="AQ28" s="112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5</v>
      </c>
      <c r="E29" s="41">
        <f t="shared" si="0"/>
        <v>3.5211267605633805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133</v>
      </c>
      <c r="Q29" s="108">
        <v>24344040</v>
      </c>
      <c r="R29" s="46">
        <f t="shared" si="5"/>
        <v>5569</v>
      </c>
      <c r="S29" s="47">
        <f t="shared" si="6"/>
        <v>133.65600000000001</v>
      </c>
      <c r="T29" s="47">
        <f t="shared" si="7"/>
        <v>5.569</v>
      </c>
      <c r="U29" s="109">
        <v>3.9</v>
      </c>
      <c r="V29" s="109">
        <f t="shared" si="1"/>
        <v>3.9</v>
      </c>
      <c r="W29" s="110" t="s">
        <v>148</v>
      </c>
      <c r="X29" s="112">
        <v>1006</v>
      </c>
      <c r="Y29" s="112">
        <v>0</v>
      </c>
      <c r="Z29" s="112">
        <v>1186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946453</v>
      </c>
      <c r="AH29" s="49">
        <f t="shared" si="9"/>
        <v>1142</v>
      </c>
      <c r="AI29" s="50">
        <f t="shared" si="8"/>
        <v>205.06374573532054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11432517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5</v>
      </c>
      <c r="E30" s="41">
        <f t="shared" si="0"/>
        <v>3.5211267605633805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131</v>
      </c>
      <c r="P30" s="108">
        <v>129</v>
      </c>
      <c r="Q30" s="108">
        <v>24349588</v>
      </c>
      <c r="R30" s="46">
        <f t="shared" si="5"/>
        <v>5548</v>
      </c>
      <c r="S30" s="47">
        <f t="shared" si="6"/>
        <v>133.15199999999999</v>
      </c>
      <c r="T30" s="47">
        <f t="shared" si="7"/>
        <v>5.548</v>
      </c>
      <c r="U30" s="109">
        <v>3.7</v>
      </c>
      <c r="V30" s="109">
        <f t="shared" si="1"/>
        <v>3.7</v>
      </c>
      <c r="W30" s="110" t="s">
        <v>148</v>
      </c>
      <c r="X30" s="112">
        <v>1005</v>
      </c>
      <c r="Y30" s="112">
        <v>0</v>
      </c>
      <c r="Z30" s="112">
        <v>1186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947625</v>
      </c>
      <c r="AH30" s="49">
        <f t="shared" si="9"/>
        <v>1172</v>
      </c>
      <c r="AI30" s="50">
        <f t="shared" si="8"/>
        <v>211.24729632299929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11432517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5</v>
      </c>
      <c r="E31" s="41">
        <f t="shared" si="0"/>
        <v>3.5211267605633805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130</v>
      </c>
      <c r="P31" s="108">
        <v>124</v>
      </c>
      <c r="Q31" s="108">
        <v>24354879</v>
      </c>
      <c r="R31" s="46">
        <f t="shared" si="5"/>
        <v>5291</v>
      </c>
      <c r="S31" s="47">
        <f t="shared" si="6"/>
        <v>126.98399999999999</v>
      </c>
      <c r="T31" s="47">
        <f t="shared" si="7"/>
        <v>5.2910000000000004</v>
      </c>
      <c r="U31" s="109">
        <v>3.6</v>
      </c>
      <c r="V31" s="109">
        <f t="shared" si="1"/>
        <v>3.6</v>
      </c>
      <c r="W31" s="110" t="s">
        <v>148</v>
      </c>
      <c r="X31" s="112">
        <v>1004</v>
      </c>
      <c r="Y31" s="112">
        <v>0</v>
      </c>
      <c r="Z31" s="112">
        <v>1147</v>
      </c>
      <c r="AA31" s="112">
        <v>1185</v>
      </c>
      <c r="AB31" s="112">
        <v>1147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948752</v>
      </c>
      <c r="AH31" s="49">
        <f t="shared" si="9"/>
        <v>1127</v>
      </c>
      <c r="AI31" s="50">
        <f t="shared" si="8"/>
        <v>213.00321300321298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11432517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125</v>
      </c>
      <c r="P32" s="108">
        <v>122</v>
      </c>
      <c r="Q32" s="108">
        <v>24360277</v>
      </c>
      <c r="R32" s="46">
        <f t="shared" si="5"/>
        <v>5398</v>
      </c>
      <c r="S32" s="47">
        <f t="shared" si="6"/>
        <v>129.55199999999999</v>
      </c>
      <c r="T32" s="47">
        <f t="shared" si="7"/>
        <v>5.3979999999999997</v>
      </c>
      <c r="U32" s="109">
        <v>3.4</v>
      </c>
      <c r="V32" s="109">
        <f t="shared" si="1"/>
        <v>3.4</v>
      </c>
      <c r="W32" s="110" t="s">
        <v>148</v>
      </c>
      <c r="X32" s="112">
        <v>1005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949901</v>
      </c>
      <c r="AH32" s="49">
        <f t="shared" si="9"/>
        <v>1149</v>
      </c>
      <c r="AI32" s="50">
        <f t="shared" si="8"/>
        <v>212.85661356057801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11432517</v>
      </c>
      <c r="AQ32" s="112">
        <f t="shared" si="2"/>
        <v>0</v>
      </c>
      <c r="AR32" s="53">
        <v>1.23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130</v>
      </c>
      <c r="P33" s="108">
        <v>112</v>
      </c>
      <c r="Q33" s="108">
        <v>24365369</v>
      </c>
      <c r="R33" s="46">
        <f t="shared" si="5"/>
        <v>5092</v>
      </c>
      <c r="S33" s="47">
        <f t="shared" si="6"/>
        <v>122.208</v>
      </c>
      <c r="T33" s="47">
        <f t="shared" si="7"/>
        <v>5.0919999999999996</v>
      </c>
      <c r="U33" s="109">
        <v>3.9</v>
      </c>
      <c r="V33" s="109">
        <f t="shared" si="1"/>
        <v>3.9</v>
      </c>
      <c r="W33" s="110" t="s">
        <v>129</v>
      </c>
      <c r="X33" s="112">
        <v>0</v>
      </c>
      <c r="Y33" s="112">
        <v>0</v>
      </c>
      <c r="Z33" s="112">
        <v>1148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950912</v>
      </c>
      <c r="AH33" s="49">
        <f t="shared" si="9"/>
        <v>1011</v>
      </c>
      <c r="AI33" s="50">
        <f t="shared" si="8"/>
        <v>198.5467399842891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11432647</v>
      </c>
      <c r="AQ33" s="112">
        <f t="shared" si="2"/>
        <v>130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130</v>
      </c>
      <c r="P34" s="108">
        <v>109</v>
      </c>
      <c r="Q34" s="108">
        <v>24370271</v>
      </c>
      <c r="R34" s="46">
        <f t="shared" si="5"/>
        <v>4902</v>
      </c>
      <c r="S34" s="47">
        <f t="shared" si="6"/>
        <v>117.648</v>
      </c>
      <c r="T34" s="47">
        <f t="shared" si="7"/>
        <v>4.9020000000000001</v>
      </c>
      <c r="U34" s="109">
        <v>4.5</v>
      </c>
      <c r="V34" s="109">
        <f t="shared" si="1"/>
        <v>4.5</v>
      </c>
      <c r="W34" s="110" t="s">
        <v>129</v>
      </c>
      <c r="X34" s="112"/>
      <c r="Y34" s="112">
        <v>0</v>
      </c>
      <c r="Z34" s="112">
        <v>1136</v>
      </c>
      <c r="AA34" s="112">
        <v>1185</v>
      </c>
      <c r="AB34" s="112">
        <v>1136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951910</v>
      </c>
      <c r="AH34" s="49">
        <f t="shared" si="9"/>
        <v>998</v>
      </c>
      <c r="AI34" s="50">
        <f t="shared" si="8"/>
        <v>203.59037127702979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11433228</v>
      </c>
      <c r="AQ34" s="112">
        <f t="shared" si="2"/>
        <v>581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131949</v>
      </c>
      <c r="S35" s="65">
        <f>AVERAGE(S11:S34)</f>
        <v>131.94900000000001</v>
      </c>
      <c r="T35" s="65">
        <f>SUM(T11:T34)</f>
        <v>131.94899999999998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26752</v>
      </c>
      <c r="AH35" s="67">
        <f>SUM(AH11:AH34)</f>
        <v>26752</v>
      </c>
      <c r="AI35" s="68">
        <f>$AH$35/$T35</f>
        <v>202.74499996210659</v>
      </c>
      <c r="AJ35" s="96"/>
      <c r="AK35" s="96"/>
      <c r="AL35" s="96"/>
      <c r="AM35" s="96"/>
      <c r="AN35" s="96"/>
      <c r="AO35" s="69"/>
      <c r="AP35" s="70">
        <f>AP34-AP10</f>
        <v>2946</v>
      </c>
      <c r="AQ35" s="71">
        <f>SUM(AQ11:AQ34)</f>
        <v>2946</v>
      </c>
      <c r="AR35" s="72">
        <f>AVERAGE(AR11:AR34)</f>
        <v>1.1616666666666668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167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154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168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4" t="s">
        <v>150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144</v>
      </c>
      <c r="C52" s="128"/>
      <c r="D52" s="129"/>
      <c r="E52" s="128"/>
      <c r="F52" s="128"/>
      <c r="G52" s="128"/>
      <c r="H52" s="128"/>
      <c r="I52" s="128"/>
      <c r="J52" s="128"/>
      <c r="K52" s="128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55" t="s">
        <v>145</v>
      </c>
      <c r="C53" s="121"/>
      <c r="D53" s="122"/>
      <c r="E53" s="121"/>
      <c r="F53" s="121"/>
      <c r="G53" s="121"/>
      <c r="H53" s="121"/>
      <c r="I53" s="12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4"/>
      <c r="U53" s="124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4"/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44"/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44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4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55"/>
      <c r="C59" s="140"/>
      <c r="D59" s="12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6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A61" s="99"/>
      <c r="B61" s="144"/>
      <c r="C61" s="145"/>
      <c r="D61" s="114"/>
      <c r="E61" s="145"/>
      <c r="F61" s="145"/>
      <c r="G61" s="102"/>
      <c r="H61" s="102"/>
      <c r="I61" s="10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17"/>
      <c r="U61" s="119"/>
      <c r="V61" s="79"/>
      <c r="AS61" s="95"/>
      <c r="AT61" s="95"/>
      <c r="AU61" s="95"/>
      <c r="AV61" s="95"/>
      <c r="AW61" s="95"/>
      <c r="AX61" s="95"/>
      <c r="AY61" s="95"/>
    </row>
    <row r="62" spans="1:51" x14ac:dyDescent="0.25">
      <c r="A62" s="99"/>
      <c r="B62" s="145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5"/>
      <c r="U62" s="7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O63" s="12"/>
      <c r="P63" s="97"/>
      <c r="Q63" s="97"/>
      <c r="AS63" s="95"/>
      <c r="AT63" s="95"/>
      <c r="AU63" s="95"/>
      <c r="AV63" s="95"/>
      <c r="AW63" s="95"/>
      <c r="AX63" s="95"/>
      <c r="AY63" s="95"/>
    </row>
    <row r="64" spans="1:51" x14ac:dyDescent="0.25"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R67" s="97"/>
      <c r="S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T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97"/>
      <c r="Q71" s="97"/>
      <c r="R71" s="97"/>
      <c r="S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12"/>
      <c r="P72" s="97"/>
      <c r="Q72" s="97"/>
      <c r="R72" s="97"/>
      <c r="S72" s="97"/>
      <c r="T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U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T74" s="97"/>
      <c r="U74" s="97"/>
      <c r="AS74" s="95"/>
      <c r="AT74" s="95"/>
      <c r="AU74" s="95"/>
      <c r="AV74" s="95"/>
      <c r="AW74" s="95"/>
      <c r="AX74" s="95"/>
      <c r="AY74" s="95"/>
    </row>
    <row r="86" spans="45:51" x14ac:dyDescent="0.25">
      <c r="AS86" s="95"/>
      <c r="AT86" s="95"/>
      <c r="AU86" s="95"/>
      <c r="AV86" s="95"/>
      <c r="AW86" s="95"/>
      <c r="AX86" s="95"/>
      <c r="AY86" s="95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4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86" priority="17" operator="containsText" text="N/A">
      <formula>NOT(ISERROR(SEARCH("N/A",X11)))</formula>
    </cfRule>
    <cfRule type="cellIs" dxfId="685" priority="31" operator="equal">
      <formula>0</formula>
    </cfRule>
  </conditionalFormatting>
  <conditionalFormatting sqref="X11:AE34">
    <cfRule type="cellIs" dxfId="684" priority="30" operator="greaterThanOrEqual">
      <formula>1185</formula>
    </cfRule>
  </conditionalFormatting>
  <conditionalFormatting sqref="X11:AE34">
    <cfRule type="cellIs" dxfId="683" priority="29" operator="between">
      <formula>0.1</formula>
      <formula>1184</formula>
    </cfRule>
  </conditionalFormatting>
  <conditionalFormatting sqref="X8">
    <cfRule type="cellIs" dxfId="682" priority="28" operator="equal">
      <formula>0</formula>
    </cfRule>
  </conditionalFormatting>
  <conditionalFormatting sqref="X8">
    <cfRule type="cellIs" dxfId="681" priority="27" operator="greaterThan">
      <formula>1179</formula>
    </cfRule>
  </conditionalFormatting>
  <conditionalFormatting sqref="X8">
    <cfRule type="cellIs" dxfId="680" priority="26" operator="greaterThan">
      <formula>99</formula>
    </cfRule>
  </conditionalFormatting>
  <conditionalFormatting sqref="X8">
    <cfRule type="cellIs" dxfId="679" priority="25" operator="greaterThan">
      <formula>0.99</formula>
    </cfRule>
  </conditionalFormatting>
  <conditionalFormatting sqref="AB8">
    <cfRule type="cellIs" dxfId="678" priority="24" operator="equal">
      <formula>0</formula>
    </cfRule>
  </conditionalFormatting>
  <conditionalFormatting sqref="AB8">
    <cfRule type="cellIs" dxfId="677" priority="23" operator="greaterThan">
      <formula>1179</formula>
    </cfRule>
  </conditionalFormatting>
  <conditionalFormatting sqref="AB8">
    <cfRule type="cellIs" dxfId="676" priority="22" operator="greaterThan">
      <formula>99</formula>
    </cfRule>
  </conditionalFormatting>
  <conditionalFormatting sqref="AB8">
    <cfRule type="cellIs" dxfId="675" priority="21" operator="greaterThan">
      <formula>0.99</formula>
    </cfRule>
  </conditionalFormatting>
  <conditionalFormatting sqref="AI11:AI34">
    <cfRule type="cellIs" dxfId="674" priority="20" operator="greaterThan">
      <formula>$AI$8</formula>
    </cfRule>
  </conditionalFormatting>
  <conditionalFormatting sqref="AH11:AH34">
    <cfRule type="cellIs" dxfId="673" priority="18" operator="greaterThan">
      <formula>$AH$8</formula>
    </cfRule>
    <cfRule type="cellIs" dxfId="672" priority="19" operator="greaterThan">
      <formula>$AH$8</formula>
    </cfRule>
  </conditionalFormatting>
  <conditionalFormatting sqref="AN11:AO11 AN12:AN35 AO12:AO34">
    <cfRule type="cellIs" dxfId="671" priority="16" operator="equal">
      <formula>0</formula>
    </cfRule>
  </conditionalFormatting>
  <conditionalFormatting sqref="AN11:AO11 AN12:AN35 AO12:AO34">
    <cfRule type="cellIs" dxfId="670" priority="15" operator="greaterThan">
      <formula>1179</formula>
    </cfRule>
  </conditionalFormatting>
  <conditionalFormatting sqref="AN11:AO11 AN12:AN35 AO12:AO34">
    <cfRule type="cellIs" dxfId="669" priority="14" operator="greaterThan">
      <formula>99</formula>
    </cfRule>
  </conditionalFormatting>
  <conditionalFormatting sqref="AN11:AO11 AN12:AN35 AO12:AO34">
    <cfRule type="cellIs" dxfId="668" priority="13" operator="greaterThan">
      <formula>0.99</formula>
    </cfRule>
  </conditionalFormatting>
  <conditionalFormatting sqref="AQ11:AQ34">
    <cfRule type="cellIs" dxfId="667" priority="12" operator="equal">
      <formula>0</formula>
    </cfRule>
  </conditionalFormatting>
  <conditionalFormatting sqref="AQ11:AQ34">
    <cfRule type="cellIs" dxfId="666" priority="11" operator="greaterThan">
      <formula>1179</formula>
    </cfRule>
  </conditionalFormatting>
  <conditionalFormatting sqref="AQ11:AQ34">
    <cfRule type="cellIs" dxfId="665" priority="10" operator="greaterThan">
      <formula>99</formula>
    </cfRule>
  </conditionalFormatting>
  <conditionalFormatting sqref="AQ11:AQ34">
    <cfRule type="cellIs" dxfId="664" priority="9" operator="greaterThan">
      <formula>0.99</formula>
    </cfRule>
  </conditionalFormatting>
  <conditionalFormatting sqref="AJ11:AN35">
    <cfRule type="cellIs" dxfId="663" priority="8" operator="equal">
      <formula>0</formula>
    </cfRule>
  </conditionalFormatting>
  <conditionalFormatting sqref="AJ11:AN35">
    <cfRule type="cellIs" dxfId="662" priority="7" operator="greaterThan">
      <formula>1179</formula>
    </cfRule>
  </conditionalFormatting>
  <conditionalFormatting sqref="AJ11:AN35">
    <cfRule type="cellIs" dxfId="661" priority="6" operator="greaterThan">
      <formula>99</formula>
    </cfRule>
  </conditionalFormatting>
  <conditionalFormatting sqref="AJ11:AN35">
    <cfRule type="cellIs" dxfId="660" priority="5" operator="greaterThan">
      <formula>0.99</formula>
    </cfRule>
  </conditionalFormatting>
  <conditionalFormatting sqref="AP11:AP34">
    <cfRule type="cellIs" dxfId="659" priority="4" operator="equal">
      <formula>0</formula>
    </cfRule>
  </conditionalFormatting>
  <conditionalFormatting sqref="AP11:AP34">
    <cfRule type="cellIs" dxfId="658" priority="3" operator="greaterThan">
      <formula>1179</formula>
    </cfRule>
  </conditionalFormatting>
  <conditionalFormatting sqref="AP11:AP34">
    <cfRule type="cellIs" dxfId="657" priority="2" operator="greaterThan">
      <formula>99</formula>
    </cfRule>
  </conditionalFormatting>
  <conditionalFormatting sqref="AP11:AP34">
    <cfRule type="cellIs" dxfId="65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7" zoomScaleNormal="100" workbookViewId="0">
      <selection activeCell="B47" sqref="B47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126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4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61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61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42681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26707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5" t="s">
        <v>51</v>
      </c>
      <c r="V9" s="165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3" t="s">
        <v>55</v>
      </c>
      <c r="AG9" s="163" t="s">
        <v>56</v>
      </c>
      <c r="AH9" s="209" t="s">
        <v>57</v>
      </c>
      <c r="AI9" s="224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26" t="s">
        <v>66</v>
      </c>
      <c r="AR9" s="165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35"/>
      <c r="I10" s="165" t="s">
        <v>75</v>
      </c>
      <c r="J10" s="165" t="s">
        <v>75</v>
      </c>
      <c r="K10" s="165" t="s">
        <v>75</v>
      </c>
      <c r="L10" s="28" t="s">
        <v>29</v>
      </c>
      <c r="M10" s="238"/>
      <c r="N10" s="28" t="s">
        <v>29</v>
      </c>
      <c r="O10" s="227"/>
      <c r="P10" s="227"/>
      <c r="Q10" s="1">
        <f>'NOV 6'!Q34</f>
        <v>24370271</v>
      </c>
      <c r="R10" s="217"/>
      <c r="S10" s="218"/>
      <c r="T10" s="219"/>
      <c r="U10" s="165" t="s">
        <v>75</v>
      </c>
      <c r="V10" s="165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6'!AG34</f>
        <v>951910</v>
      </c>
      <c r="AH10" s="209"/>
      <c r="AI10" s="225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'NOV 6'!AP34</f>
        <v>11433228</v>
      </c>
      <c r="AQ10" s="227"/>
      <c r="AR10" s="162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5</v>
      </c>
      <c r="E11" s="41">
        <f t="shared" ref="E11:E34" si="0">D11/1.42</f>
        <v>3.5211267605633805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127</v>
      </c>
      <c r="P11" s="108">
        <v>112</v>
      </c>
      <c r="Q11" s="108">
        <v>24374941</v>
      </c>
      <c r="R11" s="46">
        <f>IF(ISBLANK(Q11),"-",Q11-Q10)</f>
        <v>4670</v>
      </c>
      <c r="S11" s="47">
        <f>R11*24/1000</f>
        <v>112.08</v>
      </c>
      <c r="T11" s="47">
        <f>R11/1000</f>
        <v>4.67</v>
      </c>
      <c r="U11" s="109">
        <v>5.3</v>
      </c>
      <c r="V11" s="109">
        <f t="shared" ref="V11:V34" si="1">U11</f>
        <v>5.3</v>
      </c>
      <c r="W11" s="110" t="s">
        <v>129</v>
      </c>
      <c r="X11" s="112">
        <v>0</v>
      </c>
      <c r="Y11" s="112">
        <v>0</v>
      </c>
      <c r="Z11" s="112">
        <v>1136</v>
      </c>
      <c r="AA11" s="112">
        <v>1185</v>
      </c>
      <c r="AB11" s="112">
        <v>1136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952880</v>
      </c>
      <c r="AH11" s="49">
        <f>IF(ISBLANK(AG11),"-",AG11-AG10)</f>
        <v>970</v>
      </c>
      <c r="AI11" s="50">
        <f>AH11/T11</f>
        <v>207.70877944325483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11433834</v>
      </c>
      <c r="AQ11" s="112">
        <f t="shared" ref="AQ11:AQ34" si="2">AP11-AP10</f>
        <v>606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6</v>
      </c>
      <c r="E12" s="41">
        <f t="shared" si="0"/>
        <v>4.2253521126760569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130</v>
      </c>
      <c r="P12" s="108">
        <v>107</v>
      </c>
      <c r="Q12" s="108">
        <v>24379552</v>
      </c>
      <c r="R12" s="46">
        <f t="shared" ref="R12:R34" si="5">IF(ISBLANK(Q12),"-",Q12-Q11)</f>
        <v>4611</v>
      </c>
      <c r="S12" s="47">
        <f t="shared" ref="S12:S34" si="6">R12*24/1000</f>
        <v>110.664</v>
      </c>
      <c r="T12" s="47">
        <f t="shared" ref="T12:T34" si="7">R12/1000</f>
        <v>4.6109999999999998</v>
      </c>
      <c r="U12" s="109">
        <v>6.1</v>
      </c>
      <c r="V12" s="109">
        <f t="shared" si="1"/>
        <v>6.1</v>
      </c>
      <c r="W12" s="110" t="s">
        <v>129</v>
      </c>
      <c r="X12" s="112">
        <v>0</v>
      </c>
      <c r="Y12" s="112">
        <v>0</v>
      </c>
      <c r="Z12" s="112">
        <v>1136</v>
      </c>
      <c r="AA12" s="112">
        <v>1185</v>
      </c>
      <c r="AB12" s="112">
        <v>1136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953854</v>
      </c>
      <c r="AH12" s="49">
        <f>IF(ISBLANK(AG12),"-",AG12-AG11)</f>
        <v>974</v>
      </c>
      <c r="AI12" s="50">
        <f t="shared" ref="AI12:AI34" si="8">AH12/T12</f>
        <v>211.23400563869009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11434415</v>
      </c>
      <c r="AQ12" s="112">
        <f t="shared" si="2"/>
        <v>581</v>
      </c>
      <c r="AR12" s="115">
        <v>1.9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6</v>
      </c>
      <c r="E13" s="41">
        <f t="shared" si="0"/>
        <v>4.2253521126760569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134</v>
      </c>
      <c r="P13" s="108">
        <v>106</v>
      </c>
      <c r="Q13" s="108">
        <v>24384079</v>
      </c>
      <c r="R13" s="46">
        <f t="shared" si="5"/>
        <v>4527</v>
      </c>
      <c r="S13" s="47">
        <f t="shared" si="6"/>
        <v>108.648</v>
      </c>
      <c r="T13" s="47">
        <f t="shared" si="7"/>
        <v>4.5270000000000001</v>
      </c>
      <c r="U13" s="109">
        <v>7.6</v>
      </c>
      <c r="V13" s="109">
        <f t="shared" si="1"/>
        <v>7.6</v>
      </c>
      <c r="W13" s="110" t="s">
        <v>129</v>
      </c>
      <c r="X13" s="112">
        <v>0</v>
      </c>
      <c r="Y13" s="112">
        <v>0</v>
      </c>
      <c r="Z13" s="112">
        <v>1116</v>
      </c>
      <c r="AA13" s="112">
        <v>1185</v>
      </c>
      <c r="AB13" s="112">
        <v>1116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954793</v>
      </c>
      <c r="AH13" s="49">
        <f>IF(ISBLANK(AG13),"-",AG13-AG12)</f>
        <v>939</v>
      </c>
      <c r="AI13" s="50">
        <f t="shared" si="8"/>
        <v>207.42213386348575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11434981</v>
      </c>
      <c r="AQ13" s="112">
        <f t="shared" si="2"/>
        <v>566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6</v>
      </c>
      <c r="E14" s="41">
        <f t="shared" si="0"/>
        <v>4.2253521126760569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120</v>
      </c>
      <c r="P14" s="108">
        <v>112</v>
      </c>
      <c r="Q14" s="108">
        <v>24388575</v>
      </c>
      <c r="R14" s="46">
        <f t="shared" si="5"/>
        <v>4496</v>
      </c>
      <c r="S14" s="47">
        <f t="shared" si="6"/>
        <v>107.904</v>
      </c>
      <c r="T14" s="47">
        <f t="shared" si="7"/>
        <v>4.4960000000000004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1116</v>
      </c>
      <c r="AA14" s="112">
        <v>1185</v>
      </c>
      <c r="AB14" s="112">
        <v>1116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955847</v>
      </c>
      <c r="AH14" s="49">
        <f t="shared" ref="AH14:AH34" si="9">IF(ISBLANK(AG14),"-",AG14-AG13)</f>
        <v>1054</v>
      </c>
      <c r="AI14" s="50">
        <f t="shared" si="8"/>
        <v>234.43060498220638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11435614</v>
      </c>
      <c r="AQ14" s="112">
        <f t="shared" si="2"/>
        <v>633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6</v>
      </c>
      <c r="E15" s="41">
        <f t="shared" si="0"/>
        <v>4.2253521126760569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130</v>
      </c>
      <c r="P15" s="108">
        <v>122</v>
      </c>
      <c r="Q15" s="108">
        <v>24393057</v>
      </c>
      <c r="R15" s="46">
        <f t="shared" si="5"/>
        <v>4482</v>
      </c>
      <c r="S15" s="47">
        <f t="shared" si="6"/>
        <v>107.568</v>
      </c>
      <c r="T15" s="47">
        <f t="shared" si="7"/>
        <v>4.4820000000000002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1187</v>
      </c>
      <c r="AA15" s="112">
        <v>1185</v>
      </c>
      <c r="AB15" s="112">
        <v>1187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956898</v>
      </c>
      <c r="AH15" s="49">
        <f t="shared" si="9"/>
        <v>1051</v>
      </c>
      <c r="AI15" s="50">
        <f t="shared" si="8"/>
        <v>234.49352967425256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11435614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6</v>
      </c>
      <c r="E16" s="41">
        <f t="shared" si="0"/>
        <v>4.2253521126760569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136</v>
      </c>
      <c r="P16" s="108">
        <v>127</v>
      </c>
      <c r="Q16" s="108">
        <v>24398468</v>
      </c>
      <c r="R16" s="46">
        <f t="shared" si="5"/>
        <v>5411</v>
      </c>
      <c r="S16" s="47">
        <f t="shared" si="6"/>
        <v>129.864</v>
      </c>
      <c r="T16" s="47">
        <f t="shared" si="7"/>
        <v>5.4109999999999996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957888</v>
      </c>
      <c r="AH16" s="49">
        <f t="shared" si="9"/>
        <v>990</v>
      </c>
      <c r="AI16" s="50">
        <f t="shared" si="8"/>
        <v>182.96063574200704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11435614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135</v>
      </c>
      <c r="P17" s="108">
        <v>140</v>
      </c>
      <c r="Q17" s="108">
        <v>24404608</v>
      </c>
      <c r="R17" s="46">
        <f t="shared" si="5"/>
        <v>6140</v>
      </c>
      <c r="S17" s="47">
        <f t="shared" si="6"/>
        <v>147.36000000000001</v>
      </c>
      <c r="T17" s="47">
        <f t="shared" si="7"/>
        <v>6.14</v>
      </c>
      <c r="U17" s="109">
        <v>9.1999999999999993</v>
      </c>
      <c r="V17" s="109">
        <f t="shared" si="1"/>
        <v>9.1999999999999993</v>
      </c>
      <c r="W17" s="110" t="s">
        <v>148</v>
      </c>
      <c r="X17" s="112">
        <v>0</v>
      </c>
      <c r="Y17" s="112">
        <v>1006</v>
      </c>
      <c r="Z17" s="112">
        <v>1187</v>
      </c>
      <c r="AA17" s="112">
        <v>1185</v>
      </c>
      <c r="AB17" s="112">
        <v>1188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959126</v>
      </c>
      <c r="AH17" s="49">
        <f t="shared" si="9"/>
        <v>1238</v>
      </c>
      <c r="AI17" s="50">
        <f t="shared" si="8"/>
        <v>201.62866449511401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11435614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131</v>
      </c>
      <c r="P18" s="108">
        <v>144</v>
      </c>
      <c r="Q18" s="108">
        <v>24411047</v>
      </c>
      <c r="R18" s="46">
        <f t="shared" si="5"/>
        <v>6439</v>
      </c>
      <c r="S18" s="47">
        <f t="shared" si="6"/>
        <v>154.536</v>
      </c>
      <c r="T18" s="47">
        <f t="shared" si="7"/>
        <v>6.4390000000000001</v>
      </c>
      <c r="U18" s="109">
        <v>8.6</v>
      </c>
      <c r="V18" s="109">
        <f t="shared" si="1"/>
        <v>8.6</v>
      </c>
      <c r="W18" s="110" t="s">
        <v>148</v>
      </c>
      <c r="X18" s="112">
        <v>0</v>
      </c>
      <c r="Y18" s="112">
        <v>1036</v>
      </c>
      <c r="Z18" s="112">
        <v>1187</v>
      </c>
      <c r="AA18" s="112">
        <v>1185</v>
      </c>
      <c r="AB18" s="112">
        <v>1186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960419</v>
      </c>
      <c r="AH18" s="49">
        <f t="shared" si="9"/>
        <v>1293</v>
      </c>
      <c r="AI18" s="50">
        <f t="shared" si="8"/>
        <v>200.80757881658641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11435614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139</v>
      </c>
      <c r="Q19" s="108">
        <v>24417032</v>
      </c>
      <c r="R19" s="46">
        <f t="shared" si="5"/>
        <v>5985</v>
      </c>
      <c r="S19" s="47">
        <f t="shared" si="6"/>
        <v>143.63999999999999</v>
      </c>
      <c r="T19" s="47">
        <f t="shared" si="7"/>
        <v>5.9850000000000003</v>
      </c>
      <c r="U19" s="109">
        <v>7.9</v>
      </c>
      <c r="V19" s="109">
        <f t="shared" si="1"/>
        <v>7.9</v>
      </c>
      <c r="W19" s="110" t="s">
        <v>148</v>
      </c>
      <c r="X19" s="112">
        <v>0</v>
      </c>
      <c r="Y19" s="112">
        <v>1077</v>
      </c>
      <c r="Z19" s="112">
        <v>1186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961611</v>
      </c>
      <c r="AH19" s="49">
        <f t="shared" si="9"/>
        <v>1192</v>
      </c>
      <c r="AI19" s="50">
        <f t="shared" si="8"/>
        <v>199.16457811194653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11435614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131</v>
      </c>
      <c r="P20" s="108">
        <v>144</v>
      </c>
      <c r="Q20" s="108">
        <v>24423046</v>
      </c>
      <c r="R20" s="46">
        <f t="shared" si="5"/>
        <v>6014</v>
      </c>
      <c r="S20" s="47">
        <f t="shared" si="6"/>
        <v>144.33600000000001</v>
      </c>
      <c r="T20" s="47">
        <f t="shared" si="7"/>
        <v>6.0140000000000002</v>
      </c>
      <c r="U20" s="109">
        <v>7.2</v>
      </c>
      <c r="V20" s="109">
        <f t="shared" si="1"/>
        <v>7.2</v>
      </c>
      <c r="W20" s="110" t="s">
        <v>148</v>
      </c>
      <c r="X20" s="112">
        <v>0</v>
      </c>
      <c r="Y20" s="112">
        <v>1072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962768</v>
      </c>
      <c r="AH20" s="49">
        <f t="shared" si="9"/>
        <v>1157</v>
      </c>
      <c r="AI20" s="50">
        <f t="shared" si="8"/>
        <v>192.38443631526437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11435614</v>
      </c>
      <c r="AQ20" s="112">
        <f t="shared" si="2"/>
        <v>0</v>
      </c>
      <c r="AR20" s="53">
        <v>1.18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6</v>
      </c>
      <c r="E21" s="41">
        <f t="shared" si="0"/>
        <v>4.2253521126760569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139</v>
      </c>
      <c r="Q21" s="108">
        <v>24428588</v>
      </c>
      <c r="R21" s="46">
        <f t="shared" si="5"/>
        <v>5542</v>
      </c>
      <c r="S21" s="47">
        <f t="shared" si="6"/>
        <v>133.00800000000001</v>
      </c>
      <c r="T21" s="47">
        <f t="shared" si="7"/>
        <v>5.5419999999999998</v>
      </c>
      <c r="U21" s="109">
        <v>6.6</v>
      </c>
      <c r="V21" s="109">
        <f t="shared" si="1"/>
        <v>6.6</v>
      </c>
      <c r="W21" s="110" t="s">
        <v>148</v>
      </c>
      <c r="X21" s="112">
        <v>0</v>
      </c>
      <c r="Y21" s="112">
        <v>1077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963874</v>
      </c>
      <c r="AH21" s="49">
        <f t="shared" si="9"/>
        <v>1106</v>
      </c>
      <c r="AI21" s="50">
        <f t="shared" si="8"/>
        <v>199.5669433417539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11435614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132</v>
      </c>
      <c r="P22" s="108">
        <v>148</v>
      </c>
      <c r="Q22" s="108">
        <v>24434644</v>
      </c>
      <c r="R22" s="46">
        <f t="shared" si="5"/>
        <v>6056</v>
      </c>
      <c r="S22" s="47">
        <f t="shared" si="6"/>
        <v>145.34399999999999</v>
      </c>
      <c r="T22" s="47">
        <f t="shared" si="7"/>
        <v>6.056</v>
      </c>
      <c r="U22" s="109">
        <v>6</v>
      </c>
      <c r="V22" s="109">
        <f t="shared" si="1"/>
        <v>6</v>
      </c>
      <c r="W22" s="110" t="s">
        <v>148</v>
      </c>
      <c r="X22" s="112">
        <v>0</v>
      </c>
      <c r="Y22" s="112">
        <v>1056</v>
      </c>
      <c r="Z22" s="112">
        <v>1187</v>
      </c>
      <c r="AA22" s="112">
        <v>1185</v>
      </c>
      <c r="AB22" s="112">
        <v>1187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965096</v>
      </c>
      <c r="AH22" s="49">
        <f t="shared" si="9"/>
        <v>1222</v>
      </c>
      <c r="AI22" s="50">
        <f t="shared" si="8"/>
        <v>201.78335535006605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11435614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6</v>
      </c>
      <c r="E23" s="41">
        <f t="shared" si="0"/>
        <v>4.2253521126760569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127</v>
      </c>
      <c r="P23" s="108">
        <v>124</v>
      </c>
      <c r="Q23" s="108">
        <v>24441102</v>
      </c>
      <c r="R23" s="46">
        <f t="shared" si="5"/>
        <v>6458</v>
      </c>
      <c r="S23" s="47">
        <f t="shared" si="6"/>
        <v>154.99199999999999</v>
      </c>
      <c r="T23" s="47">
        <f t="shared" si="7"/>
        <v>6.4580000000000002</v>
      </c>
      <c r="U23" s="109">
        <v>5.4</v>
      </c>
      <c r="V23" s="109">
        <f t="shared" si="1"/>
        <v>5.4</v>
      </c>
      <c r="W23" s="110" t="s">
        <v>148</v>
      </c>
      <c r="X23" s="112">
        <v>0</v>
      </c>
      <c r="Y23" s="112">
        <v>1072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966366</v>
      </c>
      <c r="AH23" s="49">
        <f t="shared" si="9"/>
        <v>1270</v>
      </c>
      <c r="AI23" s="50">
        <f t="shared" si="8"/>
        <v>196.65531124187055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11435614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126</v>
      </c>
      <c r="P24" s="108">
        <v>130</v>
      </c>
      <c r="Q24" s="108">
        <v>24446506</v>
      </c>
      <c r="R24" s="46">
        <f t="shared" si="5"/>
        <v>5404</v>
      </c>
      <c r="S24" s="47">
        <f t="shared" si="6"/>
        <v>129.696</v>
      </c>
      <c r="T24" s="47">
        <f t="shared" si="7"/>
        <v>5.4039999999999999</v>
      </c>
      <c r="U24" s="109">
        <v>4.8</v>
      </c>
      <c r="V24" s="109">
        <f t="shared" si="1"/>
        <v>4.8</v>
      </c>
      <c r="W24" s="110" t="s">
        <v>148</v>
      </c>
      <c r="X24" s="112">
        <v>0</v>
      </c>
      <c r="Y24" s="112">
        <v>1058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967544</v>
      </c>
      <c r="AH24" s="49">
        <f>IF(ISBLANK(AG24),"-",AG24-AG23)</f>
        <v>1178</v>
      </c>
      <c r="AI24" s="50">
        <f t="shared" si="8"/>
        <v>217.98667653589933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11435614</v>
      </c>
      <c r="AQ24" s="112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131</v>
      </c>
      <c r="P25" s="108">
        <v>132</v>
      </c>
      <c r="Q25" s="108">
        <v>24452074</v>
      </c>
      <c r="R25" s="46">
        <f t="shared" si="5"/>
        <v>5568</v>
      </c>
      <c r="S25" s="47">
        <f t="shared" si="6"/>
        <v>133.63200000000001</v>
      </c>
      <c r="T25" s="47">
        <f t="shared" si="7"/>
        <v>5.5679999999999996</v>
      </c>
      <c r="U25" s="109">
        <v>4.5</v>
      </c>
      <c r="V25" s="109">
        <f t="shared" si="1"/>
        <v>4.5</v>
      </c>
      <c r="W25" s="110" t="s">
        <v>148</v>
      </c>
      <c r="X25" s="112">
        <v>0</v>
      </c>
      <c r="Y25" s="112">
        <v>1035</v>
      </c>
      <c r="Z25" s="112">
        <v>1187</v>
      </c>
      <c r="AA25" s="112">
        <v>1185</v>
      </c>
      <c r="AB25" s="112">
        <v>1186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968708</v>
      </c>
      <c r="AH25" s="49">
        <f t="shared" si="9"/>
        <v>1164</v>
      </c>
      <c r="AI25" s="50">
        <f t="shared" si="8"/>
        <v>209.05172413793105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11435614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133</v>
      </c>
      <c r="P26" s="108">
        <v>133</v>
      </c>
      <c r="Q26" s="108">
        <v>24457488</v>
      </c>
      <c r="R26" s="46">
        <f t="shared" si="5"/>
        <v>5414</v>
      </c>
      <c r="S26" s="47">
        <f t="shared" si="6"/>
        <v>129.93600000000001</v>
      </c>
      <c r="T26" s="47">
        <f t="shared" si="7"/>
        <v>5.4139999999999997</v>
      </c>
      <c r="U26" s="109">
        <v>4.4000000000000004</v>
      </c>
      <c r="V26" s="109">
        <f t="shared" si="1"/>
        <v>4.4000000000000004</v>
      </c>
      <c r="W26" s="110" t="s">
        <v>148</v>
      </c>
      <c r="X26" s="112">
        <v>0</v>
      </c>
      <c r="Y26" s="112">
        <v>1014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969798</v>
      </c>
      <c r="AH26" s="49">
        <f t="shared" si="9"/>
        <v>1090</v>
      </c>
      <c r="AI26" s="50">
        <f t="shared" si="8"/>
        <v>201.32988548208351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11435614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125</v>
      </c>
      <c r="Q27" s="108">
        <v>24463182</v>
      </c>
      <c r="R27" s="46">
        <f t="shared" si="5"/>
        <v>5694</v>
      </c>
      <c r="S27" s="47">
        <f t="shared" si="6"/>
        <v>136.65600000000001</v>
      </c>
      <c r="T27" s="47">
        <f t="shared" si="7"/>
        <v>5.694</v>
      </c>
      <c r="U27" s="109">
        <v>4.2</v>
      </c>
      <c r="V27" s="109">
        <f t="shared" si="1"/>
        <v>4.2</v>
      </c>
      <c r="W27" s="110" t="s">
        <v>148</v>
      </c>
      <c r="X27" s="112">
        <v>0</v>
      </c>
      <c r="Y27" s="112">
        <v>1015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970922</v>
      </c>
      <c r="AH27" s="49">
        <f t="shared" si="9"/>
        <v>1124</v>
      </c>
      <c r="AI27" s="50">
        <f t="shared" si="8"/>
        <v>197.40077274323849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11435614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125</v>
      </c>
      <c r="Q28" s="108">
        <v>24468448</v>
      </c>
      <c r="R28" s="46">
        <f t="shared" si="5"/>
        <v>5266</v>
      </c>
      <c r="S28" s="47">
        <f t="shared" si="6"/>
        <v>126.384</v>
      </c>
      <c r="T28" s="47">
        <f t="shared" si="7"/>
        <v>5.266</v>
      </c>
      <c r="U28" s="109">
        <v>4</v>
      </c>
      <c r="V28" s="109">
        <f t="shared" si="1"/>
        <v>4</v>
      </c>
      <c r="W28" s="110" t="s">
        <v>148</v>
      </c>
      <c r="X28" s="112">
        <v>0</v>
      </c>
      <c r="Y28" s="112">
        <v>1005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971967</v>
      </c>
      <c r="AH28" s="49">
        <f t="shared" si="9"/>
        <v>1045</v>
      </c>
      <c r="AI28" s="50">
        <f t="shared" si="8"/>
        <v>198.4428408659324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11435614</v>
      </c>
      <c r="AQ28" s="112">
        <f t="shared" si="2"/>
        <v>0</v>
      </c>
      <c r="AR28" s="53">
        <v>1.25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130</v>
      </c>
      <c r="P29" s="108">
        <v>130</v>
      </c>
      <c r="Q29" s="108">
        <v>24473832</v>
      </c>
      <c r="R29" s="46">
        <f t="shared" si="5"/>
        <v>5384</v>
      </c>
      <c r="S29" s="47">
        <f t="shared" si="6"/>
        <v>129.21600000000001</v>
      </c>
      <c r="T29" s="47">
        <f t="shared" si="7"/>
        <v>5.3840000000000003</v>
      </c>
      <c r="U29" s="109">
        <v>3.8</v>
      </c>
      <c r="V29" s="109">
        <f t="shared" si="1"/>
        <v>3.8</v>
      </c>
      <c r="W29" s="110" t="s">
        <v>148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973121</v>
      </c>
      <c r="AH29" s="49">
        <f t="shared" si="9"/>
        <v>1154</v>
      </c>
      <c r="AI29" s="50">
        <f t="shared" si="8"/>
        <v>214.33878157503713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11435614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130</v>
      </c>
      <c r="P30" s="108">
        <v>127</v>
      </c>
      <c r="Q30" s="108">
        <v>24479398</v>
      </c>
      <c r="R30" s="46">
        <f t="shared" si="5"/>
        <v>5566</v>
      </c>
      <c r="S30" s="47">
        <f t="shared" si="6"/>
        <v>133.584</v>
      </c>
      <c r="T30" s="47">
        <f t="shared" si="7"/>
        <v>5.5659999999999998</v>
      </c>
      <c r="U30" s="109">
        <v>3.6</v>
      </c>
      <c r="V30" s="109">
        <f t="shared" si="1"/>
        <v>3.6</v>
      </c>
      <c r="W30" s="110" t="s">
        <v>148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974271</v>
      </c>
      <c r="AH30" s="49">
        <f t="shared" si="9"/>
        <v>1150</v>
      </c>
      <c r="AI30" s="50">
        <f t="shared" si="8"/>
        <v>206.61157024793388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11435614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129</v>
      </c>
      <c r="P31" s="108">
        <v>127</v>
      </c>
      <c r="Q31" s="108">
        <v>24484942</v>
      </c>
      <c r="R31" s="46">
        <f t="shared" si="5"/>
        <v>5544</v>
      </c>
      <c r="S31" s="47">
        <f t="shared" si="6"/>
        <v>133.05600000000001</v>
      </c>
      <c r="T31" s="47">
        <f t="shared" si="7"/>
        <v>5.5439999999999996</v>
      </c>
      <c r="U31" s="109">
        <v>3.4</v>
      </c>
      <c r="V31" s="109">
        <f t="shared" si="1"/>
        <v>3.4</v>
      </c>
      <c r="W31" s="110" t="s">
        <v>148</v>
      </c>
      <c r="X31" s="112">
        <v>0</v>
      </c>
      <c r="Y31" s="112">
        <v>1025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975427</v>
      </c>
      <c r="AH31" s="49">
        <f t="shared" si="9"/>
        <v>1156</v>
      </c>
      <c r="AI31" s="50">
        <f t="shared" si="8"/>
        <v>208.51370851370854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11435614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130</v>
      </c>
      <c r="P32" s="108">
        <v>125</v>
      </c>
      <c r="Q32" s="108">
        <v>24490420</v>
      </c>
      <c r="R32" s="46">
        <f t="shared" si="5"/>
        <v>5478</v>
      </c>
      <c r="S32" s="47">
        <f t="shared" si="6"/>
        <v>131.47200000000001</v>
      </c>
      <c r="T32" s="47">
        <f t="shared" si="7"/>
        <v>5.4779999999999998</v>
      </c>
      <c r="U32" s="109">
        <v>3.2</v>
      </c>
      <c r="V32" s="109">
        <f t="shared" si="1"/>
        <v>3.2</v>
      </c>
      <c r="W32" s="110" t="s">
        <v>148</v>
      </c>
      <c r="X32" s="112">
        <v>0</v>
      </c>
      <c r="Y32" s="112">
        <v>1004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976581</v>
      </c>
      <c r="AH32" s="49">
        <f t="shared" si="9"/>
        <v>1154</v>
      </c>
      <c r="AI32" s="50">
        <f t="shared" si="8"/>
        <v>210.66082511865645</v>
      </c>
      <c r="AJ32" s="96">
        <v>0</v>
      </c>
      <c r="AK32" s="96">
        <v>1</v>
      </c>
      <c r="AL32" s="96">
        <v>1</v>
      </c>
      <c r="AM32" s="96">
        <v>1</v>
      </c>
      <c r="AN32" s="96">
        <v>1</v>
      </c>
      <c r="AO32" s="96">
        <v>0</v>
      </c>
      <c r="AP32" s="112">
        <v>11435614</v>
      </c>
      <c r="AQ32" s="112">
        <f t="shared" si="2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4</v>
      </c>
      <c r="E33" s="41">
        <f t="shared" si="0"/>
        <v>2.8169014084507045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116</v>
      </c>
      <c r="Q33" s="108">
        <v>24495564</v>
      </c>
      <c r="R33" s="46">
        <f t="shared" si="5"/>
        <v>5144</v>
      </c>
      <c r="S33" s="47">
        <f t="shared" si="6"/>
        <v>123.456</v>
      </c>
      <c r="T33" s="47">
        <f t="shared" si="7"/>
        <v>5.1440000000000001</v>
      </c>
      <c r="U33" s="109">
        <v>3.3</v>
      </c>
      <c r="V33" s="109">
        <f t="shared" si="1"/>
        <v>3.3</v>
      </c>
      <c r="W33" s="110" t="s">
        <v>129</v>
      </c>
      <c r="X33" s="112">
        <v>0</v>
      </c>
      <c r="Y33" s="112">
        <v>0</v>
      </c>
      <c r="Z33" s="112">
        <v>1187</v>
      </c>
      <c r="AA33" s="112">
        <v>1185</v>
      </c>
      <c r="AB33" s="112">
        <v>1147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977638</v>
      </c>
      <c r="AH33" s="49">
        <f t="shared" si="9"/>
        <v>1057</v>
      </c>
      <c r="AI33" s="50">
        <f t="shared" si="8"/>
        <v>205.48211508553655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0.2</v>
      </c>
      <c r="AP33" s="112">
        <v>11435665</v>
      </c>
      <c r="AQ33" s="112">
        <f t="shared" si="2"/>
        <v>51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134</v>
      </c>
      <c r="P34" s="108">
        <v>108</v>
      </c>
      <c r="Q34" s="108">
        <v>24500269</v>
      </c>
      <c r="R34" s="46">
        <f t="shared" si="5"/>
        <v>4705</v>
      </c>
      <c r="S34" s="47">
        <f t="shared" si="6"/>
        <v>112.92</v>
      </c>
      <c r="T34" s="47">
        <f t="shared" si="7"/>
        <v>4.7050000000000001</v>
      </c>
      <c r="U34" s="109">
        <v>3.9</v>
      </c>
      <c r="V34" s="109">
        <f t="shared" si="1"/>
        <v>3.9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1096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978617</v>
      </c>
      <c r="AH34" s="49">
        <f t="shared" si="9"/>
        <v>979</v>
      </c>
      <c r="AI34" s="50">
        <f t="shared" si="8"/>
        <v>208.07651434643995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0.2</v>
      </c>
      <c r="AP34" s="112">
        <v>11436329</v>
      </c>
      <c r="AQ34" s="112">
        <f t="shared" si="2"/>
        <v>664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129998</v>
      </c>
      <c r="S35" s="65">
        <f>AVERAGE(S11:S34)</f>
        <v>129.99800000000002</v>
      </c>
      <c r="T35" s="65">
        <f>SUM(T11:T34)</f>
        <v>129.99800000000002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26707</v>
      </c>
      <c r="AH35" s="67">
        <f>SUM(AH11:AH34)</f>
        <v>26707</v>
      </c>
      <c r="AI35" s="68">
        <f>$AH$35/$T35</f>
        <v>205.44162217880273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3101</v>
      </c>
      <c r="AQ35" s="71">
        <f>SUM(AQ11:AQ34)</f>
        <v>3101</v>
      </c>
      <c r="AR35" s="72">
        <f>AVERAGE(AR11:AR34)</f>
        <v>1.3116666666666668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152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171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6" t="s">
        <v>138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4" t="s">
        <v>172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173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76" t="s">
        <v>174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76" t="s">
        <v>175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76" t="s">
        <v>180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76" t="s">
        <v>176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76" t="s">
        <v>177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76" t="s">
        <v>178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 t="s">
        <v>179</v>
      </c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 t="s">
        <v>140</v>
      </c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 t="s">
        <v>141</v>
      </c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 t="s">
        <v>142</v>
      </c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 t="s">
        <v>181</v>
      </c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 t="s">
        <v>182</v>
      </c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 t="s">
        <v>144</v>
      </c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6"/>
    <protectedRange sqref="B51:B52" name="Range2_12_5_1_1_1_2_1_1_1_1_1_1_1_1_1_1_1_2_1_2_1_1_1_1_1_1_1_1_1_2_1_1_1_1_1_1_1_1_1_1_1_1_1_1_1_1_1_1_1_1_1_1_1_1_1_1_1_1_1_1_1_1_1_1_1_1_1_1_1_1_1_1_1_2_1_1_1_1_1_1_1_1_1_2_1_2_1_1_1_1_1_2_1_1_1_1_1_1_1_1_2_1_1_1_1_1"/>
    <protectedRange sqref="B53" name="Range2_12_5_1_1_1_1_1_2_1_1_1_1_1_1_1_1_1_1_1_1_1_1_1_1_1_1_1_1_2_1_1_1_1_1_1_1_1_1_1_1_1_1_3_1_1_1_2_1_1_1_1_1_1_1_1_1_1_1_1_2_1_1_1_1_1_1_1_1_1_1_1_1_1_1_1_1_1_1_1_1_1_1_1_1_1_1_1_1_3_1_2_1_1_1_2_2_1"/>
    <protectedRange sqref="B54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5:B56" name="Range2_12_5_1_1_1_1_1_2_1_1_2_1_1_1_1_1_1_1_1_1_1_1_1_1_1_1_1_1_2_1_1_1_1_1_1_1_1_1_1_1_1_1_1_3_1_1_1_2_1_1_1_1_1_1_1_1_1_2_1_1_1_1_1_1_1_1_1_1_1_1_1_1_1_1_1_1_1_1_1_1_1_1_1_1_2_1_1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55" priority="17" operator="containsText" text="N/A">
      <formula>NOT(ISERROR(SEARCH("N/A",X11)))</formula>
    </cfRule>
    <cfRule type="cellIs" dxfId="654" priority="31" operator="equal">
      <formula>0</formula>
    </cfRule>
  </conditionalFormatting>
  <conditionalFormatting sqref="X11:AE34">
    <cfRule type="cellIs" dxfId="653" priority="30" operator="greaterThanOrEqual">
      <formula>1185</formula>
    </cfRule>
  </conditionalFormatting>
  <conditionalFormatting sqref="X11:AE34">
    <cfRule type="cellIs" dxfId="652" priority="29" operator="between">
      <formula>0.1</formula>
      <formula>1184</formula>
    </cfRule>
  </conditionalFormatting>
  <conditionalFormatting sqref="X8">
    <cfRule type="cellIs" dxfId="651" priority="28" operator="equal">
      <formula>0</formula>
    </cfRule>
  </conditionalFormatting>
  <conditionalFormatting sqref="X8">
    <cfRule type="cellIs" dxfId="650" priority="27" operator="greaterThan">
      <formula>1179</formula>
    </cfRule>
  </conditionalFormatting>
  <conditionalFormatting sqref="X8">
    <cfRule type="cellIs" dxfId="649" priority="26" operator="greaterThan">
      <formula>99</formula>
    </cfRule>
  </conditionalFormatting>
  <conditionalFormatting sqref="X8">
    <cfRule type="cellIs" dxfId="648" priority="25" operator="greaterThan">
      <formula>0.99</formula>
    </cfRule>
  </conditionalFormatting>
  <conditionalFormatting sqref="AB8">
    <cfRule type="cellIs" dxfId="647" priority="24" operator="equal">
      <formula>0</formula>
    </cfRule>
  </conditionalFormatting>
  <conditionalFormatting sqref="AB8">
    <cfRule type="cellIs" dxfId="646" priority="23" operator="greaterThan">
      <formula>1179</formula>
    </cfRule>
  </conditionalFormatting>
  <conditionalFormatting sqref="AB8">
    <cfRule type="cellIs" dxfId="645" priority="22" operator="greaterThan">
      <formula>99</formula>
    </cfRule>
  </conditionalFormatting>
  <conditionalFormatting sqref="AB8">
    <cfRule type="cellIs" dxfId="644" priority="21" operator="greaterThan">
      <formula>0.99</formula>
    </cfRule>
  </conditionalFormatting>
  <conditionalFormatting sqref="AI11:AI34">
    <cfRule type="cellIs" dxfId="643" priority="20" operator="greaterThan">
      <formula>$AI$8</formula>
    </cfRule>
  </conditionalFormatting>
  <conditionalFormatting sqref="AH11:AH34">
    <cfRule type="cellIs" dxfId="642" priority="18" operator="greaterThan">
      <formula>$AH$8</formula>
    </cfRule>
    <cfRule type="cellIs" dxfId="641" priority="19" operator="greaterThan">
      <formula>$AH$8</formula>
    </cfRule>
  </conditionalFormatting>
  <conditionalFormatting sqref="AN11:AO11 AO12:AO34 AN12:AN35">
    <cfRule type="cellIs" dxfId="640" priority="16" operator="equal">
      <formula>0</formula>
    </cfRule>
  </conditionalFormatting>
  <conditionalFormatting sqref="AN11:AO11 AO12:AO34 AN12:AN35">
    <cfRule type="cellIs" dxfId="639" priority="15" operator="greaterThan">
      <formula>1179</formula>
    </cfRule>
  </conditionalFormatting>
  <conditionalFormatting sqref="AN11:AO11 AO12:AO34 AN12:AN35">
    <cfRule type="cellIs" dxfId="638" priority="14" operator="greaterThan">
      <formula>99</formula>
    </cfRule>
  </conditionalFormatting>
  <conditionalFormatting sqref="AN11:AO11 AO12:AO34 AN12:AN35">
    <cfRule type="cellIs" dxfId="637" priority="13" operator="greaterThan">
      <formula>0.99</formula>
    </cfRule>
  </conditionalFormatting>
  <conditionalFormatting sqref="AQ11:AQ34">
    <cfRule type="cellIs" dxfId="636" priority="12" operator="equal">
      <formula>0</formula>
    </cfRule>
  </conditionalFormatting>
  <conditionalFormatting sqref="AQ11:AQ34">
    <cfRule type="cellIs" dxfId="635" priority="11" operator="greaterThan">
      <formula>1179</formula>
    </cfRule>
  </conditionalFormatting>
  <conditionalFormatting sqref="AQ11:AQ34">
    <cfRule type="cellIs" dxfId="634" priority="10" operator="greaterThan">
      <formula>99</formula>
    </cfRule>
  </conditionalFormatting>
  <conditionalFormatting sqref="AQ11:AQ34">
    <cfRule type="cellIs" dxfId="633" priority="9" operator="greaterThan">
      <formula>0.99</formula>
    </cfRule>
  </conditionalFormatting>
  <conditionalFormatting sqref="AJ11:AN35">
    <cfRule type="cellIs" dxfId="632" priority="8" operator="equal">
      <formula>0</formula>
    </cfRule>
  </conditionalFormatting>
  <conditionalFormatting sqref="AJ11:AN35">
    <cfRule type="cellIs" dxfId="631" priority="7" operator="greaterThan">
      <formula>1179</formula>
    </cfRule>
  </conditionalFormatting>
  <conditionalFormatting sqref="AJ11:AN35">
    <cfRule type="cellIs" dxfId="630" priority="6" operator="greaterThan">
      <formula>99</formula>
    </cfRule>
  </conditionalFormatting>
  <conditionalFormatting sqref="AJ11:AN35">
    <cfRule type="cellIs" dxfId="629" priority="5" operator="greaterThan">
      <formula>0.99</formula>
    </cfRule>
  </conditionalFormatting>
  <conditionalFormatting sqref="AP11:AP34">
    <cfRule type="cellIs" dxfId="628" priority="4" operator="equal">
      <formula>0</formula>
    </cfRule>
  </conditionalFormatting>
  <conditionalFormatting sqref="AP11:AP34">
    <cfRule type="cellIs" dxfId="627" priority="3" operator="greaterThan">
      <formula>1179</formula>
    </cfRule>
  </conditionalFormatting>
  <conditionalFormatting sqref="AP11:AP34">
    <cfRule type="cellIs" dxfId="626" priority="2" operator="greaterThan">
      <formula>99</formula>
    </cfRule>
  </conditionalFormatting>
  <conditionalFormatting sqref="AP11:AP34">
    <cfRule type="cellIs" dxfId="62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7" zoomScaleNormal="100" workbookViewId="0">
      <selection activeCell="C53" sqref="B53:C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146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169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7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7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42682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26991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8" t="s">
        <v>51</v>
      </c>
      <c r="V9" s="16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6" t="s">
        <v>55</v>
      </c>
      <c r="AG9" s="166" t="s">
        <v>56</v>
      </c>
      <c r="AH9" s="209" t="s">
        <v>57</v>
      </c>
      <c r="AI9" s="224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26" t="s">
        <v>66</v>
      </c>
      <c r="AR9" s="16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35"/>
      <c r="I10" s="168" t="s">
        <v>75</v>
      </c>
      <c r="J10" s="168" t="s">
        <v>75</v>
      </c>
      <c r="K10" s="16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7'!Q34</f>
        <v>24500269</v>
      </c>
      <c r="R10" s="217"/>
      <c r="S10" s="218"/>
      <c r="T10" s="219"/>
      <c r="U10" s="168" t="s">
        <v>75</v>
      </c>
      <c r="V10" s="16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7'!AG34</f>
        <v>978617</v>
      </c>
      <c r="AH10" s="209"/>
      <c r="AI10" s="225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'NOV 7'!AP34</f>
        <v>11436329</v>
      </c>
      <c r="AQ10" s="227"/>
      <c r="AR10" s="16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7</v>
      </c>
      <c r="E11" s="41">
        <f t="shared" ref="E11:E34" si="0">D11/1.42</f>
        <v>4.9295774647887329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138</v>
      </c>
      <c r="P11" s="108">
        <v>109</v>
      </c>
      <c r="Q11" s="108">
        <v>24504659</v>
      </c>
      <c r="R11" s="46">
        <f>IF(ISBLANK(Q11),"-",Q11-Q10)</f>
        <v>4390</v>
      </c>
      <c r="S11" s="47">
        <f>R11*24/1000</f>
        <v>105.36</v>
      </c>
      <c r="T11" s="47">
        <f>R11/1000</f>
        <v>4.3899999999999997</v>
      </c>
      <c r="U11" s="109">
        <v>5.0999999999999996</v>
      </c>
      <c r="V11" s="109">
        <f t="shared" ref="V11:V34" si="1">U11</f>
        <v>5.0999999999999996</v>
      </c>
      <c r="W11" s="110" t="s">
        <v>129</v>
      </c>
      <c r="X11" s="112">
        <v>0</v>
      </c>
      <c r="Y11" s="112">
        <v>0</v>
      </c>
      <c r="Z11" s="112">
        <v>1146</v>
      </c>
      <c r="AA11" s="112">
        <v>1185</v>
      </c>
      <c r="AB11" s="112">
        <v>1097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979520</v>
      </c>
      <c r="AH11" s="49">
        <f>IF(ISBLANK(AG11),"-",AG11-AG10)</f>
        <v>903</v>
      </c>
      <c r="AI11" s="50">
        <f>AH11/T11</f>
        <v>205.69476082004556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0.75</v>
      </c>
      <c r="AP11" s="112">
        <v>11437200</v>
      </c>
      <c r="AQ11" s="112">
        <f t="shared" ref="AQ11:AQ34" si="2">AP11-AP10</f>
        <v>871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137</v>
      </c>
      <c r="P12" s="108">
        <v>105</v>
      </c>
      <c r="Q12" s="108">
        <v>24509014</v>
      </c>
      <c r="R12" s="46">
        <f t="shared" ref="R12:R34" si="5">IF(ISBLANK(Q12),"-",Q12-Q11)</f>
        <v>4355</v>
      </c>
      <c r="S12" s="47">
        <f t="shared" ref="S12:S34" si="6">R12*24/1000</f>
        <v>104.52</v>
      </c>
      <c r="T12" s="47">
        <f t="shared" ref="T12:T34" si="7">R12/1000</f>
        <v>4.3550000000000004</v>
      </c>
      <c r="U12" s="109">
        <v>7</v>
      </c>
      <c r="V12" s="109">
        <f t="shared" si="1"/>
        <v>7</v>
      </c>
      <c r="W12" s="110" t="s">
        <v>129</v>
      </c>
      <c r="X12" s="112">
        <v>0</v>
      </c>
      <c r="Y12" s="112">
        <v>0</v>
      </c>
      <c r="Z12" s="112">
        <v>1146</v>
      </c>
      <c r="AA12" s="112">
        <v>1185</v>
      </c>
      <c r="AB12" s="112">
        <v>1097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980470</v>
      </c>
      <c r="AH12" s="49">
        <f>IF(ISBLANK(AG12),"-",AG12-AG11)</f>
        <v>950</v>
      </c>
      <c r="AI12" s="50">
        <f t="shared" ref="AI12:AI34" si="8">AH12/T12</f>
        <v>218.14006888633753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0.75</v>
      </c>
      <c r="AP12" s="112">
        <v>11438000</v>
      </c>
      <c r="AQ12" s="112">
        <f t="shared" si="2"/>
        <v>800</v>
      </c>
      <c r="AR12" s="115">
        <v>1.7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9</v>
      </c>
      <c r="E13" s="41">
        <f t="shared" si="0"/>
        <v>6.3380281690140849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139</v>
      </c>
      <c r="P13" s="108">
        <v>106</v>
      </c>
      <c r="Q13" s="108">
        <v>24513499</v>
      </c>
      <c r="R13" s="46">
        <f t="shared" si="5"/>
        <v>4485</v>
      </c>
      <c r="S13" s="47">
        <f t="shared" si="6"/>
        <v>107.64</v>
      </c>
      <c r="T13" s="47">
        <f t="shared" si="7"/>
        <v>4.4850000000000003</v>
      </c>
      <c r="U13" s="109">
        <v>8.8000000000000007</v>
      </c>
      <c r="V13" s="109">
        <f t="shared" si="1"/>
        <v>8.8000000000000007</v>
      </c>
      <c r="W13" s="110" t="s">
        <v>129</v>
      </c>
      <c r="X13" s="112">
        <v>0</v>
      </c>
      <c r="Y13" s="112">
        <v>0</v>
      </c>
      <c r="Z13" s="112">
        <v>1146</v>
      </c>
      <c r="AA13" s="112">
        <v>1185</v>
      </c>
      <c r="AB13" s="112">
        <v>1097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981479</v>
      </c>
      <c r="AH13" s="49">
        <f>IF(ISBLANK(AG13),"-",AG13-AG12)</f>
        <v>1009</v>
      </c>
      <c r="AI13" s="50">
        <f t="shared" si="8"/>
        <v>224.9721293199554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0.75</v>
      </c>
      <c r="AP13" s="112">
        <v>11438804</v>
      </c>
      <c r="AQ13" s="112">
        <f t="shared" si="2"/>
        <v>804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8</v>
      </c>
      <c r="E14" s="41">
        <f t="shared" si="0"/>
        <v>5.6338028169014089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128</v>
      </c>
      <c r="P14" s="108">
        <v>114</v>
      </c>
      <c r="Q14" s="108">
        <v>24518043</v>
      </c>
      <c r="R14" s="46">
        <f t="shared" si="5"/>
        <v>4544</v>
      </c>
      <c r="S14" s="47">
        <f t="shared" si="6"/>
        <v>109.056</v>
      </c>
      <c r="T14" s="47">
        <f t="shared" si="7"/>
        <v>4.5439999999999996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1117</v>
      </c>
      <c r="AA14" s="112">
        <v>1185</v>
      </c>
      <c r="AB14" s="112">
        <v>1097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982478</v>
      </c>
      <c r="AH14" s="49">
        <f t="shared" ref="AH14:AH34" si="9">IF(ISBLANK(AG14),"-",AG14-AG13)</f>
        <v>999</v>
      </c>
      <c r="AI14" s="50">
        <f t="shared" si="8"/>
        <v>219.85035211267606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0.75</v>
      </c>
      <c r="AP14" s="112">
        <v>11439092</v>
      </c>
      <c r="AQ14" s="112">
        <f t="shared" si="2"/>
        <v>288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7</v>
      </c>
      <c r="E15" s="41">
        <f t="shared" si="0"/>
        <v>4.9295774647887329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122</v>
      </c>
      <c r="P15" s="108">
        <v>118</v>
      </c>
      <c r="Q15" s="108">
        <v>24522723</v>
      </c>
      <c r="R15" s="46">
        <f t="shared" si="5"/>
        <v>4680</v>
      </c>
      <c r="S15" s="47">
        <f t="shared" si="6"/>
        <v>112.32</v>
      </c>
      <c r="T15" s="47">
        <f t="shared" si="7"/>
        <v>4.68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1117</v>
      </c>
      <c r="AA15" s="112">
        <v>1185</v>
      </c>
      <c r="AB15" s="112">
        <v>1097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983483</v>
      </c>
      <c r="AH15" s="49">
        <f t="shared" si="9"/>
        <v>1005</v>
      </c>
      <c r="AI15" s="50">
        <f t="shared" si="8"/>
        <v>214.74358974358975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11439092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4</v>
      </c>
      <c r="E16" s="41">
        <f t="shared" si="0"/>
        <v>2.8169014084507045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139</v>
      </c>
      <c r="P16" s="108">
        <v>139</v>
      </c>
      <c r="Q16" s="108">
        <v>24529212</v>
      </c>
      <c r="R16" s="46">
        <f t="shared" si="5"/>
        <v>6489</v>
      </c>
      <c r="S16" s="47">
        <f t="shared" si="6"/>
        <v>155.73599999999999</v>
      </c>
      <c r="T16" s="47">
        <f t="shared" si="7"/>
        <v>6.4889999999999999</v>
      </c>
      <c r="U16" s="109">
        <v>9.5</v>
      </c>
      <c r="V16" s="109">
        <f t="shared" si="1"/>
        <v>9.5</v>
      </c>
      <c r="W16" s="110" t="s">
        <v>129</v>
      </c>
      <c r="X16" s="112">
        <v>0</v>
      </c>
      <c r="Y16" s="112">
        <v>0</v>
      </c>
      <c r="Z16" s="112">
        <v>1187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984680</v>
      </c>
      <c r="AH16" s="49">
        <f t="shared" si="9"/>
        <v>1197</v>
      </c>
      <c r="AI16" s="50">
        <f t="shared" si="8"/>
        <v>184.46601941747574</v>
      </c>
      <c r="AJ16" s="96">
        <v>0</v>
      </c>
      <c r="AK16" s="96">
        <v>0</v>
      </c>
      <c r="AL16" s="96">
        <v>1</v>
      </c>
      <c r="AM16" s="96">
        <v>1</v>
      </c>
      <c r="AN16" s="96">
        <v>1</v>
      </c>
      <c r="AO16" s="96">
        <v>0</v>
      </c>
      <c r="AP16" s="112">
        <v>11439092</v>
      </c>
      <c r="AQ16" s="112">
        <f t="shared" si="2"/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5</v>
      </c>
      <c r="E17" s="41">
        <f t="shared" si="0"/>
        <v>3.5211267605633805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132</v>
      </c>
      <c r="P17" s="108">
        <v>140</v>
      </c>
      <c r="Q17" s="108">
        <v>24535144</v>
      </c>
      <c r="R17" s="46">
        <f t="shared" si="5"/>
        <v>5932</v>
      </c>
      <c r="S17" s="47">
        <f t="shared" si="6"/>
        <v>142.36799999999999</v>
      </c>
      <c r="T17" s="47">
        <f t="shared" si="7"/>
        <v>5.9320000000000004</v>
      </c>
      <c r="U17" s="109">
        <v>9</v>
      </c>
      <c r="V17" s="109">
        <f t="shared" si="1"/>
        <v>9</v>
      </c>
      <c r="W17" s="110" t="s">
        <v>148</v>
      </c>
      <c r="X17" s="112">
        <v>1047</v>
      </c>
      <c r="Y17" s="112">
        <v>0</v>
      </c>
      <c r="Z17" s="112">
        <v>1188</v>
      </c>
      <c r="AA17" s="112">
        <v>1185</v>
      </c>
      <c r="AB17" s="112">
        <v>1186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985866</v>
      </c>
      <c r="AH17" s="49">
        <f t="shared" si="9"/>
        <v>1186</v>
      </c>
      <c r="AI17" s="50">
        <f t="shared" si="8"/>
        <v>199.93256911665543</v>
      </c>
      <c r="AJ17" s="96">
        <v>1</v>
      </c>
      <c r="AK17" s="96">
        <v>0</v>
      </c>
      <c r="AL17" s="96">
        <v>1</v>
      </c>
      <c r="AM17" s="96">
        <v>1</v>
      </c>
      <c r="AN17" s="96">
        <v>1</v>
      </c>
      <c r="AO17" s="96">
        <v>0</v>
      </c>
      <c r="AP17" s="112">
        <v>11439092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5</v>
      </c>
      <c r="E18" s="41">
        <f t="shared" si="0"/>
        <v>3.5211267605633805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131</v>
      </c>
      <c r="P18" s="108">
        <v>154</v>
      </c>
      <c r="Q18" s="108">
        <v>24541088</v>
      </c>
      <c r="R18" s="46">
        <f t="shared" si="5"/>
        <v>5944</v>
      </c>
      <c r="S18" s="47">
        <f t="shared" si="6"/>
        <v>142.65600000000001</v>
      </c>
      <c r="T18" s="47">
        <f t="shared" si="7"/>
        <v>5.944</v>
      </c>
      <c r="U18" s="109">
        <v>8.4</v>
      </c>
      <c r="V18" s="109">
        <f t="shared" si="1"/>
        <v>8.4</v>
      </c>
      <c r="W18" s="110" t="s">
        <v>148</v>
      </c>
      <c r="X18" s="112">
        <v>1057</v>
      </c>
      <c r="Y18" s="112">
        <v>0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987054</v>
      </c>
      <c r="AH18" s="49">
        <f t="shared" si="9"/>
        <v>1188</v>
      </c>
      <c r="AI18" s="50">
        <f t="shared" si="8"/>
        <v>199.86541049798114</v>
      </c>
      <c r="AJ18" s="96">
        <v>1</v>
      </c>
      <c r="AK18" s="96">
        <v>0</v>
      </c>
      <c r="AL18" s="96">
        <v>1</v>
      </c>
      <c r="AM18" s="96">
        <v>1</v>
      </c>
      <c r="AN18" s="96">
        <v>1</v>
      </c>
      <c r="AO18" s="96">
        <v>0</v>
      </c>
      <c r="AP18" s="112">
        <v>11439092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5</v>
      </c>
      <c r="E19" s="41">
        <f t="shared" si="0"/>
        <v>3.5211267605633805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132</v>
      </c>
      <c r="P19" s="108">
        <v>164</v>
      </c>
      <c r="Q19" s="108">
        <v>24547146</v>
      </c>
      <c r="R19" s="46">
        <f t="shared" si="5"/>
        <v>6058</v>
      </c>
      <c r="S19" s="47">
        <f t="shared" si="6"/>
        <v>145.392</v>
      </c>
      <c r="T19" s="47">
        <f t="shared" si="7"/>
        <v>6.0579999999999998</v>
      </c>
      <c r="U19" s="109">
        <v>7.7</v>
      </c>
      <c r="V19" s="109">
        <f t="shared" si="1"/>
        <v>7.7</v>
      </c>
      <c r="W19" s="110" t="s">
        <v>148</v>
      </c>
      <c r="X19" s="112">
        <v>1057</v>
      </c>
      <c r="Y19" s="112">
        <v>0</v>
      </c>
      <c r="Z19" s="112">
        <v>1186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988246</v>
      </c>
      <c r="AH19" s="49">
        <f t="shared" si="9"/>
        <v>1192</v>
      </c>
      <c r="AI19" s="50">
        <f t="shared" si="8"/>
        <v>196.76460878177616</v>
      </c>
      <c r="AJ19" s="96">
        <v>1</v>
      </c>
      <c r="AK19" s="96">
        <v>0</v>
      </c>
      <c r="AL19" s="96">
        <v>1</v>
      </c>
      <c r="AM19" s="96">
        <v>1</v>
      </c>
      <c r="AN19" s="96">
        <v>1</v>
      </c>
      <c r="AO19" s="96">
        <v>0</v>
      </c>
      <c r="AP19" s="112">
        <v>11439092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98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135</v>
      </c>
      <c r="P20" s="108">
        <v>173</v>
      </c>
      <c r="Q20" s="108">
        <v>24553394</v>
      </c>
      <c r="R20" s="46">
        <f t="shared" si="5"/>
        <v>6248</v>
      </c>
      <c r="S20" s="47">
        <f t="shared" si="6"/>
        <v>149.952</v>
      </c>
      <c r="T20" s="47">
        <f t="shared" si="7"/>
        <v>6.2480000000000002</v>
      </c>
      <c r="U20" s="109">
        <v>7.1</v>
      </c>
      <c r="V20" s="109">
        <f t="shared" si="1"/>
        <v>7.1</v>
      </c>
      <c r="W20" s="110" t="s">
        <v>148</v>
      </c>
      <c r="X20" s="112">
        <v>1057</v>
      </c>
      <c r="Y20" s="112">
        <v>0</v>
      </c>
      <c r="Z20" s="112">
        <v>1186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989492</v>
      </c>
      <c r="AH20" s="49">
        <f t="shared" si="9"/>
        <v>1246</v>
      </c>
      <c r="AI20" s="50">
        <f t="shared" si="8"/>
        <v>199.42381562099871</v>
      </c>
      <c r="AJ20" s="96">
        <v>1</v>
      </c>
      <c r="AK20" s="96">
        <v>0</v>
      </c>
      <c r="AL20" s="96">
        <v>1</v>
      </c>
      <c r="AM20" s="96">
        <v>1</v>
      </c>
      <c r="AN20" s="96">
        <v>1</v>
      </c>
      <c r="AO20" s="96">
        <v>0</v>
      </c>
      <c r="AP20" s="112">
        <v>11439092</v>
      </c>
      <c r="AQ20" s="112">
        <f t="shared" si="2"/>
        <v>0</v>
      </c>
      <c r="AR20" s="53">
        <v>1.18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4</v>
      </c>
      <c r="E21" s="41">
        <f t="shared" si="0"/>
        <v>2.8169014084507045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131</v>
      </c>
      <c r="P21" s="108">
        <v>138</v>
      </c>
      <c r="Q21" s="108">
        <v>24559698</v>
      </c>
      <c r="R21" s="46">
        <f t="shared" si="5"/>
        <v>6304</v>
      </c>
      <c r="S21" s="47">
        <f t="shared" si="6"/>
        <v>151.29599999999999</v>
      </c>
      <c r="T21" s="47">
        <f t="shared" si="7"/>
        <v>6.3040000000000003</v>
      </c>
      <c r="U21" s="109">
        <v>6.5</v>
      </c>
      <c r="V21" s="109">
        <f t="shared" si="1"/>
        <v>6.5</v>
      </c>
      <c r="W21" s="110" t="s">
        <v>148</v>
      </c>
      <c r="X21" s="112">
        <v>1067</v>
      </c>
      <c r="Y21" s="112">
        <v>0</v>
      </c>
      <c r="Z21" s="112">
        <v>1187</v>
      </c>
      <c r="AA21" s="112">
        <v>1185</v>
      </c>
      <c r="AB21" s="112">
        <v>1187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990638</v>
      </c>
      <c r="AH21" s="49">
        <f t="shared" si="9"/>
        <v>1146</v>
      </c>
      <c r="AI21" s="50">
        <f t="shared" si="8"/>
        <v>181.78934010152284</v>
      </c>
      <c r="AJ21" s="96">
        <v>1</v>
      </c>
      <c r="AK21" s="96">
        <v>0</v>
      </c>
      <c r="AL21" s="96">
        <v>1</v>
      </c>
      <c r="AM21" s="96">
        <v>1</v>
      </c>
      <c r="AN21" s="96">
        <v>1</v>
      </c>
      <c r="AO21" s="96">
        <v>0</v>
      </c>
      <c r="AP21" s="112">
        <v>11439092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5</v>
      </c>
      <c r="E22" s="41">
        <f t="shared" si="0"/>
        <v>3.5211267605633805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131</v>
      </c>
      <c r="P22" s="108">
        <v>135</v>
      </c>
      <c r="Q22" s="108">
        <v>24566298</v>
      </c>
      <c r="R22" s="46">
        <f t="shared" si="5"/>
        <v>6600</v>
      </c>
      <c r="S22" s="47">
        <f t="shared" si="6"/>
        <v>158.4</v>
      </c>
      <c r="T22" s="47">
        <f t="shared" si="7"/>
        <v>6.6</v>
      </c>
      <c r="U22" s="109">
        <v>5.8</v>
      </c>
      <c r="V22" s="109">
        <f t="shared" si="1"/>
        <v>5.8</v>
      </c>
      <c r="W22" s="110" t="s">
        <v>148</v>
      </c>
      <c r="X22" s="112">
        <v>1056</v>
      </c>
      <c r="Y22" s="112">
        <v>0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991918</v>
      </c>
      <c r="AH22" s="49">
        <f t="shared" si="9"/>
        <v>1280</v>
      </c>
      <c r="AI22" s="50">
        <f t="shared" si="8"/>
        <v>193.93939393939394</v>
      </c>
      <c r="AJ22" s="96">
        <v>1</v>
      </c>
      <c r="AK22" s="96">
        <v>0</v>
      </c>
      <c r="AL22" s="96">
        <v>1</v>
      </c>
      <c r="AM22" s="96">
        <v>1</v>
      </c>
      <c r="AN22" s="96">
        <v>1</v>
      </c>
      <c r="AO22" s="96">
        <v>0</v>
      </c>
      <c r="AP22" s="112">
        <v>11439092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143</v>
      </c>
      <c r="Q23" s="108">
        <v>24572096</v>
      </c>
      <c r="R23" s="46">
        <f t="shared" si="5"/>
        <v>5798</v>
      </c>
      <c r="S23" s="47">
        <f t="shared" si="6"/>
        <v>139.15199999999999</v>
      </c>
      <c r="T23" s="47">
        <f t="shared" si="7"/>
        <v>5.798</v>
      </c>
      <c r="U23" s="109">
        <v>5.3</v>
      </c>
      <c r="V23" s="109">
        <f t="shared" si="1"/>
        <v>5.3</v>
      </c>
      <c r="W23" s="110" t="s">
        <v>148</v>
      </c>
      <c r="X23" s="112">
        <v>1056</v>
      </c>
      <c r="Y23" s="112">
        <v>0</v>
      </c>
      <c r="Z23" s="112">
        <v>1187</v>
      </c>
      <c r="AA23" s="112">
        <v>1185</v>
      </c>
      <c r="AB23" s="112">
        <v>1187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993072</v>
      </c>
      <c r="AH23" s="49">
        <f t="shared" si="9"/>
        <v>1154</v>
      </c>
      <c r="AI23" s="50">
        <f t="shared" si="8"/>
        <v>199.03414970679543</v>
      </c>
      <c r="AJ23" s="96">
        <v>1</v>
      </c>
      <c r="AK23" s="96">
        <v>0</v>
      </c>
      <c r="AL23" s="96">
        <v>1</v>
      </c>
      <c r="AM23" s="96">
        <v>1</v>
      </c>
      <c r="AN23" s="96">
        <v>1</v>
      </c>
      <c r="AO23" s="96">
        <v>0</v>
      </c>
      <c r="AP23" s="112">
        <v>11439092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6</v>
      </c>
      <c r="E24" s="41">
        <f t="shared" si="0"/>
        <v>4.2253521126760569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137</v>
      </c>
      <c r="Q24" s="108">
        <v>24578284</v>
      </c>
      <c r="R24" s="46">
        <f t="shared" si="5"/>
        <v>6188</v>
      </c>
      <c r="S24" s="47">
        <f t="shared" si="6"/>
        <v>148.512</v>
      </c>
      <c r="T24" s="47">
        <f t="shared" si="7"/>
        <v>6.1879999999999997</v>
      </c>
      <c r="U24" s="109">
        <v>4.8</v>
      </c>
      <c r="V24" s="109">
        <f t="shared" si="1"/>
        <v>4.8</v>
      </c>
      <c r="W24" s="110" t="s">
        <v>148</v>
      </c>
      <c r="X24" s="112">
        <v>1045</v>
      </c>
      <c r="Y24" s="112">
        <v>0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994332</v>
      </c>
      <c r="AH24" s="49">
        <f>IF(ISBLANK(AG24),"-",AG24-AG23)</f>
        <v>1260</v>
      </c>
      <c r="AI24" s="50">
        <f t="shared" si="8"/>
        <v>203.61990950226246</v>
      </c>
      <c r="AJ24" s="96">
        <v>1</v>
      </c>
      <c r="AK24" s="96">
        <v>0</v>
      </c>
      <c r="AL24" s="96">
        <v>1</v>
      </c>
      <c r="AM24" s="96">
        <v>1</v>
      </c>
      <c r="AN24" s="96">
        <v>1</v>
      </c>
      <c r="AO24" s="96">
        <v>0</v>
      </c>
      <c r="AP24" s="112">
        <v>11439092</v>
      </c>
      <c r="AQ24" s="112">
        <f t="shared" si="2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132</v>
      </c>
      <c r="P25" s="108">
        <v>133</v>
      </c>
      <c r="Q25" s="108">
        <v>24583842</v>
      </c>
      <c r="R25" s="46">
        <f t="shared" si="5"/>
        <v>5558</v>
      </c>
      <c r="S25" s="47">
        <f t="shared" si="6"/>
        <v>133.392</v>
      </c>
      <c r="T25" s="47">
        <f t="shared" si="7"/>
        <v>5.5579999999999998</v>
      </c>
      <c r="U25" s="109">
        <v>4.5</v>
      </c>
      <c r="V25" s="109">
        <f t="shared" si="1"/>
        <v>4.5</v>
      </c>
      <c r="W25" s="110" t="s">
        <v>148</v>
      </c>
      <c r="X25" s="112">
        <v>1045</v>
      </c>
      <c r="Y25" s="112">
        <v>0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995490</v>
      </c>
      <c r="AH25" s="49">
        <f t="shared" si="9"/>
        <v>1158</v>
      </c>
      <c r="AI25" s="50">
        <f t="shared" si="8"/>
        <v>208.34832673623606</v>
      </c>
      <c r="AJ25" s="96">
        <v>1</v>
      </c>
      <c r="AK25" s="96">
        <v>0</v>
      </c>
      <c r="AL25" s="96">
        <v>1</v>
      </c>
      <c r="AM25" s="96">
        <v>1</v>
      </c>
      <c r="AN25" s="96">
        <v>1</v>
      </c>
      <c r="AO25" s="96">
        <v>0</v>
      </c>
      <c r="AP25" s="112">
        <v>11439092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135</v>
      </c>
      <c r="P26" s="108">
        <v>135</v>
      </c>
      <c r="Q26" s="108">
        <v>24589604</v>
      </c>
      <c r="R26" s="46">
        <f t="shared" si="5"/>
        <v>5762</v>
      </c>
      <c r="S26" s="47">
        <f t="shared" si="6"/>
        <v>138.28800000000001</v>
      </c>
      <c r="T26" s="47">
        <f t="shared" si="7"/>
        <v>5.7619999999999996</v>
      </c>
      <c r="U26" s="109">
        <v>4.3</v>
      </c>
      <c r="V26" s="109">
        <f t="shared" si="1"/>
        <v>4.3</v>
      </c>
      <c r="W26" s="110" t="s">
        <v>148</v>
      </c>
      <c r="X26" s="112">
        <v>1015</v>
      </c>
      <c r="Y26" s="112">
        <v>0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996624</v>
      </c>
      <c r="AH26" s="49">
        <f t="shared" si="9"/>
        <v>1134</v>
      </c>
      <c r="AI26" s="50">
        <f t="shared" si="8"/>
        <v>196.80666435265533</v>
      </c>
      <c r="AJ26" s="96">
        <v>1</v>
      </c>
      <c r="AK26" s="96">
        <v>0</v>
      </c>
      <c r="AL26" s="96">
        <v>1</v>
      </c>
      <c r="AM26" s="96">
        <v>1</v>
      </c>
      <c r="AN26" s="96">
        <v>1</v>
      </c>
      <c r="AO26" s="96">
        <v>0</v>
      </c>
      <c r="AP26" s="112">
        <v>11439092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5</v>
      </c>
      <c r="E27" s="41">
        <f t="shared" si="0"/>
        <v>3.5211267605633805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133</v>
      </c>
      <c r="P27" s="108">
        <v>134</v>
      </c>
      <c r="Q27" s="108">
        <v>24595206</v>
      </c>
      <c r="R27" s="46">
        <f t="shared" si="5"/>
        <v>5602</v>
      </c>
      <c r="S27" s="47">
        <f t="shared" si="6"/>
        <v>134.44800000000001</v>
      </c>
      <c r="T27" s="47">
        <f t="shared" si="7"/>
        <v>5.6020000000000003</v>
      </c>
      <c r="U27" s="109">
        <v>4</v>
      </c>
      <c r="V27" s="109">
        <f t="shared" si="1"/>
        <v>4</v>
      </c>
      <c r="W27" s="110" t="s">
        <v>148</v>
      </c>
      <c r="X27" s="112">
        <v>1025</v>
      </c>
      <c r="Y27" s="112">
        <v>0</v>
      </c>
      <c r="Z27" s="112">
        <v>1186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997796</v>
      </c>
      <c r="AH27" s="49">
        <f t="shared" si="9"/>
        <v>1172</v>
      </c>
      <c r="AI27" s="50">
        <f t="shared" si="8"/>
        <v>209.21099607283111</v>
      </c>
      <c r="AJ27" s="96">
        <v>1</v>
      </c>
      <c r="AK27" s="96">
        <v>0</v>
      </c>
      <c r="AL27" s="96">
        <v>1</v>
      </c>
      <c r="AM27" s="96">
        <v>1</v>
      </c>
      <c r="AN27" s="96">
        <v>1</v>
      </c>
      <c r="AO27" s="96">
        <v>0</v>
      </c>
      <c r="AP27" s="112">
        <v>11439092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133</v>
      </c>
      <c r="P28" s="108">
        <v>129</v>
      </c>
      <c r="Q28" s="108">
        <v>24600832</v>
      </c>
      <c r="R28" s="46">
        <f t="shared" si="5"/>
        <v>5626</v>
      </c>
      <c r="S28" s="47">
        <f t="shared" si="6"/>
        <v>135.024</v>
      </c>
      <c r="T28" s="47">
        <f t="shared" si="7"/>
        <v>5.6260000000000003</v>
      </c>
      <c r="U28" s="109">
        <v>3.7</v>
      </c>
      <c r="V28" s="109">
        <f t="shared" si="1"/>
        <v>3.7</v>
      </c>
      <c r="W28" s="110" t="s">
        <v>148</v>
      </c>
      <c r="X28" s="112">
        <v>1004</v>
      </c>
      <c r="Y28" s="112">
        <v>0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998942</v>
      </c>
      <c r="AH28" s="49">
        <f t="shared" si="9"/>
        <v>1146</v>
      </c>
      <c r="AI28" s="50">
        <f t="shared" si="8"/>
        <v>203.69712051190899</v>
      </c>
      <c r="AJ28" s="96">
        <v>1</v>
      </c>
      <c r="AK28" s="96">
        <v>0</v>
      </c>
      <c r="AL28" s="96">
        <v>1</v>
      </c>
      <c r="AM28" s="96">
        <v>1</v>
      </c>
      <c r="AN28" s="96">
        <v>1</v>
      </c>
      <c r="AO28" s="96">
        <v>0</v>
      </c>
      <c r="AP28" s="112">
        <v>11439092</v>
      </c>
      <c r="AQ28" s="112">
        <f t="shared" si="2"/>
        <v>0</v>
      </c>
      <c r="AR28" s="53">
        <v>0.93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131</v>
      </c>
      <c r="P29" s="108">
        <v>140</v>
      </c>
      <c r="Q29" s="108">
        <v>24606399</v>
      </c>
      <c r="R29" s="46">
        <f t="shared" si="5"/>
        <v>5567</v>
      </c>
      <c r="S29" s="47">
        <f t="shared" si="6"/>
        <v>133.608</v>
      </c>
      <c r="T29" s="47">
        <f t="shared" si="7"/>
        <v>5.5670000000000002</v>
      </c>
      <c r="U29" s="109">
        <v>3.5</v>
      </c>
      <c r="V29" s="109">
        <f t="shared" si="1"/>
        <v>3.5</v>
      </c>
      <c r="W29" s="110" t="s">
        <v>148</v>
      </c>
      <c r="X29" s="112">
        <v>1005</v>
      </c>
      <c r="Y29" s="112">
        <v>0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1000100</v>
      </c>
      <c r="AH29" s="49">
        <f t="shared" si="9"/>
        <v>1158</v>
      </c>
      <c r="AI29" s="50">
        <f t="shared" si="8"/>
        <v>208.01149631758577</v>
      </c>
      <c r="AJ29" s="96">
        <v>1</v>
      </c>
      <c r="AK29" s="96">
        <v>0</v>
      </c>
      <c r="AL29" s="96">
        <v>1</v>
      </c>
      <c r="AM29" s="96">
        <v>1</v>
      </c>
      <c r="AN29" s="96">
        <v>1</v>
      </c>
      <c r="AO29" s="96">
        <v>0</v>
      </c>
      <c r="AP29" s="112">
        <v>11439092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132</v>
      </c>
      <c r="P30" s="108">
        <v>126</v>
      </c>
      <c r="Q30" s="108">
        <v>24611893</v>
      </c>
      <c r="R30" s="46">
        <f t="shared" si="5"/>
        <v>5494</v>
      </c>
      <c r="S30" s="47">
        <f t="shared" si="6"/>
        <v>131.85599999999999</v>
      </c>
      <c r="T30" s="47">
        <f t="shared" si="7"/>
        <v>5.4939999999999998</v>
      </c>
      <c r="U30" s="109">
        <v>3.4</v>
      </c>
      <c r="V30" s="109">
        <f t="shared" si="1"/>
        <v>3.4</v>
      </c>
      <c r="W30" s="110" t="s">
        <v>148</v>
      </c>
      <c r="X30" s="112">
        <v>1005</v>
      </c>
      <c r="Y30" s="112">
        <v>0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1001259</v>
      </c>
      <c r="AH30" s="49">
        <f t="shared" si="9"/>
        <v>1159</v>
      </c>
      <c r="AI30" s="50">
        <f t="shared" si="8"/>
        <v>210.95740808154352</v>
      </c>
      <c r="AJ30" s="96">
        <v>1</v>
      </c>
      <c r="AK30" s="96">
        <v>0</v>
      </c>
      <c r="AL30" s="96">
        <v>1</v>
      </c>
      <c r="AM30" s="96">
        <v>1</v>
      </c>
      <c r="AN30" s="96">
        <v>1</v>
      </c>
      <c r="AO30" s="96">
        <v>0</v>
      </c>
      <c r="AP30" s="112">
        <v>11439092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132</v>
      </c>
      <c r="P31" s="108">
        <v>125</v>
      </c>
      <c r="Q31" s="108">
        <v>24617293</v>
      </c>
      <c r="R31" s="46">
        <f t="shared" si="5"/>
        <v>5400</v>
      </c>
      <c r="S31" s="47">
        <f t="shared" si="6"/>
        <v>129.6</v>
      </c>
      <c r="T31" s="47">
        <f t="shared" si="7"/>
        <v>5.4</v>
      </c>
      <c r="U31" s="109">
        <v>3.2</v>
      </c>
      <c r="V31" s="109">
        <f t="shared" si="1"/>
        <v>3.2</v>
      </c>
      <c r="W31" s="110" t="s">
        <v>148</v>
      </c>
      <c r="X31" s="112">
        <v>1014</v>
      </c>
      <c r="Y31" s="112">
        <v>0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1002409</v>
      </c>
      <c r="AH31" s="49">
        <f t="shared" si="9"/>
        <v>1150</v>
      </c>
      <c r="AI31" s="50">
        <f t="shared" si="8"/>
        <v>212.96296296296296</v>
      </c>
      <c r="AJ31" s="96">
        <v>1</v>
      </c>
      <c r="AK31" s="96">
        <v>0</v>
      </c>
      <c r="AL31" s="96">
        <v>1</v>
      </c>
      <c r="AM31" s="96">
        <v>1</v>
      </c>
      <c r="AN31" s="96">
        <v>1</v>
      </c>
      <c r="AO31" s="96">
        <v>0</v>
      </c>
      <c r="AP31" s="112">
        <v>11439092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6</v>
      </c>
      <c r="E32" s="41">
        <f t="shared" si="0"/>
        <v>4.2253521126760569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124</v>
      </c>
      <c r="P32" s="108">
        <v>124</v>
      </c>
      <c r="Q32" s="108">
        <v>24622735</v>
      </c>
      <c r="R32" s="46">
        <f t="shared" si="5"/>
        <v>5442</v>
      </c>
      <c r="S32" s="47">
        <f t="shared" si="6"/>
        <v>130.608</v>
      </c>
      <c r="T32" s="47">
        <f t="shared" si="7"/>
        <v>5.4420000000000002</v>
      </c>
      <c r="U32" s="109">
        <v>3</v>
      </c>
      <c r="V32" s="109">
        <f t="shared" si="1"/>
        <v>3</v>
      </c>
      <c r="W32" s="110" t="s">
        <v>148</v>
      </c>
      <c r="X32" s="112">
        <v>1014</v>
      </c>
      <c r="Y32" s="112">
        <v>0</v>
      </c>
      <c r="Z32" s="112">
        <v>1187</v>
      </c>
      <c r="AA32" s="112">
        <v>1185</v>
      </c>
      <c r="AB32" s="112">
        <v>1187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1003547</v>
      </c>
      <c r="AH32" s="49">
        <f t="shared" si="9"/>
        <v>1138</v>
      </c>
      <c r="AI32" s="50">
        <f t="shared" si="8"/>
        <v>209.11429621462696</v>
      </c>
      <c r="AJ32" s="96">
        <v>1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11439092</v>
      </c>
      <c r="AQ32" s="112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128</v>
      </c>
      <c r="P33" s="108">
        <v>118</v>
      </c>
      <c r="Q33" s="108">
        <v>24627991</v>
      </c>
      <c r="R33" s="46">
        <f t="shared" si="5"/>
        <v>5256</v>
      </c>
      <c r="S33" s="47">
        <f t="shared" si="6"/>
        <v>126.14400000000001</v>
      </c>
      <c r="T33" s="47">
        <f t="shared" si="7"/>
        <v>5.2560000000000002</v>
      </c>
      <c r="U33" s="109">
        <v>3.3</v>
      </c>
      <c r="V33" s="109">
        <f t="shared" si="1"/>
        <v>3.3</v>
      </c>
      <c r="W33" s="110" t="s">
        <v>129</v>
      </c>
      <c r="X33" s="112">
        <v>0</v>
      </c>
      <c r="Y33" s="112">
        <v>0</v>
      </c>
      <c r="Z33" s="112">
        <v>1167</v>
      </c>
      <c r="AA33" s="112">
        <v>1185</v>
      </c>
      <c r="AB33" s="112">
        <v>1167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1004587</v>
      </c>
      <c r="AH33" s="49">
        <f t="shared" si="9"/>
        <v>1040</v>
      </c>
      <c r="AI33" s="50">
        <f t="shared" si="8"/>
        <v>197.86910197869102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11439213</v>
      </c>
      <c r="AQ33" s="112">
        <f t="shared" si="2"/>
        <v>121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6</v>
      </c>
      <c r="E34" s="41">
        <f t="shared" si="0"/>
        <v>4.2253521126760569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117</v>
      </c>
      <c r="Q34" s="108">
        <v>24632965</v>
      </c>
      <c r="R34" s="46">
        <f t="shared" si="5"/>
        <v>4974</v>
      </c>
      <c r="S34" s="47">
        <f t="shared" si="6"/>
        <v>119.376</v>
      </c>
      <c r="T34" s="47">
        <f t="shared" si="7"/>
        <v>4.9740000000000002</v>
      </c>
      <c r="U34" s="109">
        <v>3.7</v>
      </c>
      <c r="V34" s="109">
        <f t="shared" si="1"/>
        <v>3.7</v>
      </c>
      <c r="W34" s="110" t="s">
        <v>129</v>
      </c>
      <c r="X34" s="112">
        <v>0</v>
      </c>
      <c r="Y34" s="112">
        <v>0</v>
      </c>
      <c r="Z34" s="112">
        <v>1167</v>
      </c>
      <c r="AA34" s="112">
        <v>1185</v>
      </c>
      <c r="AB34" s="112">
        <v>1167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1005608</v>
      </c>
      <c r="AH34" s="49">
        <f t="shared" si="9"/>
        <v>1021</v>
      </c>
      <c r="AI34" s="50">
        <f t="shared" si="8"/>
        <v>205.26739043023721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11439550</v>
      </c>
      <c r="AQ34" s="112">
        <f t="shared" si="2"/>
        <v>337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132696</v>
      </c>
      <c r="S35" s="65">
        <f>AVERAGE(S11:S34)</f>
        <v>132.696</v>
      </c>
      <c r="T35" s="65">
        <f>SUM(T11:T34)</f>
        <v>132.69600000000003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26991</v>
      </c>
      <c r="AH35" s="67">
        <f>SUM(AH11:AH34)</f>
        <v>26991</v>
      </c>
      <c r="AI35" s="68">
        <f>$AH$35/$T35</f>
        <v>203.40477482365705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3221</v>
      </c>
      <c r="AQ35" s="71">
        <f>SUM(AQ11:AQ34)</f>
        <v>3221</v>
      </c>
      <c r="AR35" s="72">
        <f>AVERAGE(AR11:AR34)</f>
        <v>1.19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20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100"/>
      <c r="AN42" s="100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183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163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L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184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150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24" priority="17" operator="containsText" text="N/A">
      <formula>NOT(ISERROR(SEARCH("N/A",X11)))</formula>
    </cfRule>
    <cfRule type="cellIs" dxfId="623" priority="31" operator="equal">
      <formula>0</formula>
    </cfRule>
  </conditionalFormatting>
  <conditionalFormatting sqref="X11:AE34">
    <cfRule type="cellIs" dxfId="622" priority="30" operator="greaterThanOrEqual">
      <formula>1185</formula>
    </cfRule>
  </conditionalFormatting>
  <conditionalFormatting sqref="X11:AE34">
    <cfRule type="cellIs" dxfId="621" priority="29" operator="between">
      <formula>0.1</formula>
      <formula>1184</formula>
    </cfRule>
  </conditionalFormatting>
  <conditionalFormatting sqref="X8">
    <cfRule type="cellIs" dxfId="620" priority="28" operator="equal">
      <formula>0</formula>
    </cfRule>
  </conditionalFormatting>
  <conditionalFormatting sqref="X8">
    <cfRule type="cellIs" dxfId="619" priority="27" operator="greaterThan">
      <formula>1179</formula>
    </cfRule>
  </conditionalFormatting>
  <conditionalFormatting sqref="X8">
    <cfRule type="cellIs" dxfId="618" priority="26" operator="greaterThan">
      <formula>99</formula>
    </cfRule>
  </conditionalFormatting>
  <conditionalFormatting sqref="X8">
    <cfRule type="cellIs" dxfId="617" priority="25" operator="greaterThan">
      <formula>0.99</formula>
    </cfRule>
  </conditionalFormatting>
  <conditionalFormatting sqref="AB8">
    <cfRule type="cellIs" dxfId="616" priority="24" operator="equal">
      <formula>0</formula>
    </cfRule>
  </conditionalFormatting>
  <conditionalFormatting sqref="AB8">
    <cfRule type="cellIs" dxfId="615" priority="23" operator="greaterThan">
      <formula>1179</formula>
    </cfRule>
  </conditionalFormatting>
  <conditionalFormatting sqref="AB8">
    <cfRule type="cellIs" dxfId="614" priority="22" operator="greaterThan">
      <formula>99</formula>
    </cfRule>
  </conditionalFormatting>
  <conditionalFormatting sqref="AB8">
    <cfRule type="cellIs" dxfId="613" priority="21" operator="greaterThan">
      <formula>0.99</formula>
    </cfRule>
  </conditionalFormatting>
  <conditionalFormatting sqref="AI11:AI34">
    <cfRule type="cellIs" dxfId="612" priority="20" operator="greaterThan">
      <formula>$AI$8</formula>
    </cfRule>
  </conditionalFormatting>
  <conditionalFormatting sqref="AH11:AH34">
    <cfRule type="cellIs" dxfId="611" priority="18" operator="greaterThan">
      <formula>$AH$8</formula>
    </cfRule>
    <cfRule type="cellIs" dxfId="610" priority="19" operator="greaterThan">
      <formula>$AH$8</formula>
    </cfRule>
  </conditionalFormatting>
  <conditionalFormatting sqref="AN11:AO11 AO12:AO34 AN12:AN35">
    <cfRule type="cellIs" dxfId="609" priority="16" operator="equal">
      <formula>0</formula>
    </cfRule>
  </conditionalFormatting>
  <conditionalFormatting sqref="AN11:AO11 AO12:AO34 AN12:AN35">
    <cfRule type="cellIs" dxfId="608" priority="15" operator="greaterThan">
      <formula>1179</formula>
    </cfRule>
  </conditionalFormatting>
  <conditionalFormatting sqref="AN11:AO11 AO12:AO34 AN12:AN35">
    <cfRule type="cellIs" dxfId="607" priority="14" operator="greaterThan">
      <formula>99</formula>
    </cfRule>
  </conditionalFormatting>
  <conditionalFormatting sqref="AN11:AO11 AO12:AO34 AN12:AN35">
    <cfRule type="cellIs" dxfId="606" priority="13" operator="greaterThan">
      <formula>0.99</formula>
    </cfRule>
  </conditionalFormatting>
  <conditionalFormatting sqref="AQ11:AQ34">
    <cfRule type="cellIs" dxfId="605" priority="12" operator="equal">
      <formula>0</formula>
    </cfRule>
  </conditionalFormatting>
  <conditionalFormatting sqref="AQ11:AQ34">
    <cfRule type="cellIs" dxfId="604" priority="11" operator="greaterThan">
      <formula>1179</formula>
    </cfRule>
  </conditionalFormatting>
  <conditionalFormatting sqref="AQ11:AQ34">
    <cfRule type="cellIs" dxfId="603" priority="10" operator="greaterThan">
      <formula>99</formula>
    </cfRule>
  </conditionalFormatting>
  <conditionalFormatting sqref="AQ11:AQ34">
    <cfRule type="cellIs" dxfId="602" priority="9" operator="greaterThan">
      <formula>0.99</formula>
    </cfRule>
  </conditionalFormatting>
  <conditionalFormatting sqref="AJ11:AN35">
    <cfRule type="cellIs" dxfId="601" priority="8" operator="equal">
      <formula>0</formula>
    </cfRule>
  </conditionalFormatting>
  <conditionalFormatting sqref="AJ11:AN35">
    <cfRule type="cellIs" dxfId="600" priority="7" operator="greaterThan">
      <formula>1179</formula>
    </cfRule>
  </conditionalFormatting>
  <conditionalFormatting sqref="AJ11:AN35">
    <cfRule type="cellIs" dxfId="599" priority="6" operator="greaterThan">
      <formula>99</formula>
    </cfRule>
  </conditionalFormatting>
  <conditionalFormatting sqref="AJ11:AN35">
    <cfRule type="cellIs" dxfId="598" priority="5" operator="greaterThan">
      <formula>0.99</formula>
    </cfRule>
  </conditionalFormatting>
  <conditionalFormatting sqref="AP11:AP34">
    <cfRule type="cellIs" dxfId="597" priority="4" operator="equal">
      <formula>0</formula>
    </cfRule>
  </conditionalFormatting>
  <conditionalFormatting sqref="AP11:AP34">
    <cfRule type="cellIs" dxfId="596" priority="3" operator="greaterThan">
      <formula>1179</formula>
    </cfRule>
  </conditionalFormatting>
  <conditionalFormatting sqref="AP11:AP34">
    <cfRule type="cellIs" dxfId="595" priority="2" operator="greaterThan">
      <formula>99</formula>
    </cfRule>
  </conditionalFormatting>
  <conditionalFormatting sqref="AP11:AP34">
    <cfRule type="cellIs" dxfId="594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opLeftCell="A37" zoomScaleNormal="100" workbookViewId="0">
      <selection activeCell="B53" sqref="B53:B55"/>
    </sheetView>
  </sheetViews>
  <sheetFormatPr defaultRowHeight="15" x14ac:dyDescent="0.25"/>
  <cols>
    <col min="1" max="1" width="5.7109375" style="95" customWidth="1"/>
    <col min="2" max="2" width="10.28515625" style="95" customWidth="1"/>
    <col min="3" max="3" width="14" style="95" customWidth="1"/>
    <col min="4" max="7" width="9.140625" style="95"/>
    <col min="8" max="8" width="20.42578125" style="95" customWidth="1"/>
    <col min="9" max="10" width="9.140625" style="95"/>
    <col min="11" max="11" width="9" style="95" customWidth="1"/>
    <col min="12" max="14" width="9.140625" style="95" hidden="1" customWidth="1"/>
    <col min="15" max="16" width="9.28515625" style="95" bestFit="1" customWidth="1"/>
    <col min="17" max="18" width="9.140625" style="95" customWidth="1"/>
    <col min="19" max="19" width="11.5703125" style="95" bestFit="1" customWidth="1"/>
    <col min="20" max="20" width="10.5703125" style="95" bestFit="1" customWidth="1"/>
    <col min="21" max="22" width="9.28515625" style="95" bestFit="1" customWidth="1"/>
    <col min="23" max="23" width="9.140625" style="95"/>
    <col min="24" max="28" width="9.28515625" style="95" bestFit="1" customWidth="1"/>
    <col min="29" max="32" width="9.140625" style="95"/>
    <col min="33" max="33" width="10.5703125" style="95" bestFit="1" customWidth="1"/>
    <col min="34" max="35" width="9.28515625" style="95" bestFit="1" customWidth="1"/>
    <col min="36" max="44" width="9.140625" style="95"/>
    <col min="45" max="45" width="83.85546875" style="12" customWidth="1"/>
    <col min="46" max="47" width="9.140625" style="97"/>
    <col min="48" max="48" width="29.7109375" style="97" customWidth="1"/>
    <col min="49" max="49" width="22" style="97" customWidth="1"/>
    <col min="50" max="50" width="9.140625" style="97"/>
    <col min="51" max="51" width="38.5703125" style="97" bestFit="1" customWidth="1"/>
    <col min="52" max="16384" width="9.140625" style="95"/>
  </cols>
  <sheetData>
    <row r="2" spans="2:51" ht="21" x14ac:dyDescent="0.25">
      <c r="B2" s="2"/>
      <c r="C2" s="97"/>
      <c r="D2" s="97"/>
      <c r="E2" s="3"/>
      <c r="F2" s="3"/>
      <c r="G2" s="97"/>
      <c r="H2" s="4"/>
      <c r="I2" s="4"/>
      <c r="J2" s="97"/>
      <c r="K2" s="4"/>
      <c r="L2" s="4"/>
      <c r="M2" s="97"/>
      <c r="N2" s="97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7"/>
      <c r="AN2" s="97"/>
      <c r="AO2" s="97"/>
      <c r="AP2" s="97"/>
      <c r="AQ2" s="97"/>
      <c r="AR2" s="97"/>
    </row>
    <row r="3" spans="2:51" ht="15.75" customHeight="1" x14ac:dyDescent="0.25">
      <c r="B3" s="13" t="s">
        <v>1</v>
      </c>
      <c r="C3" s="13"/>
      <c r="D3" s="13"/>
      <c r="E3" s="97"/>
      <c r="F3" s="4"/>
      <c r="G3" s="4"/>
      <c r="H3" s="97"/>
      <c r="I3" s="97"/>
      <c r="J3" s="97"/>
      <c r="K3" s="14"/>
      <c r="L3" s="15"/>
      <c r="M3" s="97"/>
      <c r="N3" s="97"/>
      <c r="O3" s="16" t="s">
        <v>2</v>
      </c>
      <c r="P3" s="249" t="s">
        <v>169</v>
      </c>
      <c r="Q3" s="250"/>
      <c r="R3" s="250"/>
      <c r="S3" s="250"/>
      <c r="T3" s="250"/>
      <c r="U3" s="251"/>
      <c r="V3" s="17"/>
      <c r="W3" s="17"/>
      <c r="X3" s="17"/>
      <c r="Y3" s="17"/>
      <c r="Z3" s="17"/>
      <c r="AH3" s="97"/>
      <c r="AI3" s="97"/>
      <c r="AJ3" s="97"/>
      <c r="AK3" s="97"/>
      <c r="AL3" s="12"/>
      <c r="AM3" s="97"/>
      <c r="AN3" s="97"/>
      <c r="AO3" s="97"/>
      <c r="AP3" s="97"/>
      <c r="AQ3" s="97"/>
      <c r="AR3" s="97"/>
      <c r="AS3" s="97"/>
    </row>
    <row r="4" spans="2:51" x14ac:dyDescent="0.25">
      <c r="B4" s="18" t="s">
        <v>3</v>
      </c>
      <c r="C4" s="18"/>
      <c r="D4" s="18"/>
      <c r="E4" s="97"/>
      <c r="F4" s="19"/>
      <c r="G4" s="97"/>
      <c r="H4" s="97"/>
      <c r="I4" s="97"/>
      <c r="J4" s="97"/>
      <c r="K4" s="97"/>
      <c r="L4" s="97"/>
      <c r="M4" s="97"/>
      <c r="N4" s="97"/>
      <c r="O4" s="16" t="s">
        <v>4</v>
      </c>
      <c r="P4" s="249" t="s">
        <v>170</v>
      </c>
      <c r="Q4" s="250"/>
      <c r="R4" s="250"/>
      <c r="S4" s="250"/>
      <c r="T4" s="250"/>
      <c r="U4" s="251"/>
      <c r="V4" s="17"/>
      <c r="W4" s="17"/>
      <c r="X4" s="17"/>
      <c r="Y4" s="17"/>
      <c r="Z4" s="17"/>
      <c r="AH4" s="97"/>
      <c r="AI4" s="97"/>
      <c r="AJ4" s="97"/>
      <c r="AK4" s="97"/>
      <c r="AL4" s="12"/>
      <c r="AM4" s="97"/>
      <c r="AN4" s="97"/>
      <c r="AO4" s="97"/>
      <c r="AP4" s="97"/>
      <c r="AQ4" s="97"/>
      <c r="AR4" s="97"/>
      <c r="AS4" s="97"/>
    </row>
    <row r="5" spans="2:51" x14ac:dyDescent="0.25">
      <c r="B5" s="97"/>
      <c r="C5" s="97"/>
      <c r="D5" s="97"/>
      <c r="E5" s="20"/>
      <c r="F5" s="20"/>
      <c r="G5" s="97"/>
      <c r="H5" s="97"/>
      <c r="I5" s="97"/>
      <c r="J5" s="97"/>
      <c r="K5" s="97"/>
      <c r="L5" s="97"/>
      <c r="M5" s="97"/>
      <c r="N5" s="97"/>
      <c r="O5" s="16" t="s">
        <v>5</v>
      </c>
      <c r="P5" s="249" t="s">
        <v>161</v>
      </c>
      <c r="Q5" s="250"/>
      <c r="R5" s="250"/>
      <c r="S5" s="250"/>
      <c r="T5" s="250"/>
      <c r="U5" s="251"/>
      <c r="V5" s="17"/>
      <c r="W5" s="17"/>
      <c r="X5" s="17"/>
      <c r="Y5" s="17"/>
      <c r="Z5" s="17"/>
      <c r="AH5" s="97"/>
      <c r="AI5" s="97"/>
      <c r="AJ5" s="97"/>
      <c r="AK5" s="97"/>
      <c r="AL5" s="12"/>
      <c r="AM5" s="97"/>
      <c r="AN5" s="97"/>
      <c r="AO5" s="97"/>
      <c r="AP5" s="97"/>
      <c r="AQ5" s="97"/>
      <c r="AR5" s="97"/>
      <c r="AS5" s="97"/>
    </row>
    <row r="6" spans="2:51" x14ac:dyDescent="0.25">
      <c r="B6" s="249" t="s">
        <v>6</v>
      </c>
      <c r="C6" s="251"/>
      <c r="D6" s="252" t="s">
        <v>7</v>
      </c>
      <c r="E6" s="253"/>
      <c r="F6" s="253"/>
      <c r="G6" s="253"/>
      <c r="H6" s="254"/>
      <c r="I6" s="97"/>
      <c r="J6" s="97"/>
      <c r="K6" s="167"/>
      <c r="L6" s="255">
        <v>41686</v>
      </c>
      <c r="M6" s="256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39" t="s">
        <v>8</v>
      </c>
      <c r="C7" s="240"/>
      <c r="D7" s="239" t="s">
        <v>9</v>
      </c>
      <c r="E7" s="241"/>
      <c r="F7" s="241"/>
      <c r="G7" s="240"/>
      <c r="H7" s="170" t="s">
        <v>10</v>
      </c>
      <c r="I7" s="113" t="s">
        <v>11</v>
      </c>
      <c r="J7" s="113" t="s">
        <v>12</v>
      </c>
      <c r="K7" s="113" t="s">
        <v>13</v>
      </c>
      <c r="L7" s="12"/>
      <c r="M7" s="12"/>
      <c r="N7" s="12"/>
      <c r="O7" s="170" t="s">
        <v>14</v>
      </c>
      <c r="P7" s="239" t="s">
        <v>15</v>
      </c>
      <c r="Q7" s="241"/>
      <c r="R7" s="241"/>
      <c r="S7" s="241"/>
      <c r="T7" s="240"/>
      <c r="U7" s="239" t="s">
        <v>16</v>
      </c>
      <c r="V7" s="240"/>
      <c r="W7" s="113" t="s">
        <v>17</v>
      </c>
      <c r="X7" s="239" t="s">
        <v>18</v>
      </c>
      <c r="Y7" s="240"/>
      <c r="Z7" s="239" t="s">
        <v>19</v>
      </c>
      <c r="AA7" s="240"/>
      <c r="AB7" s="239" t="s">
        <v>20</v>
      </c>
      <c r="AC7" s="240"/>
      <c r="AD7" s="239" t="s">
        <v>21</v>
      </c>
      <c r="AE7" s="240"/>
      <c r="AF7" s="113" t="s">
        <v>22</v>
      </c>
      <c r="AG7" s="113" t="s">
        <v>23</v>
      </c>
      <c r="AH7" s="113" t="s">
        <v>24</v>
      </c>
      <c r="AI7" s="113" t="s">
        <v>25</v>
      </c>
      <c r="AJ7" s="239" t="s">
        <v>26</v>
      </c>
      <c r="AK7" s="241"/>
      <c r="AL7" s="241"/>
      <c r="AM7" s="241"/>
      <c r="AN7" s="240"/>
      <c r="AO7" s="239" t="s">
        <v>27</v>
      </c>
      <c r="AP7" s="241"/>
      <c r="AQ7" s="240"/>
      <c r="AR7" s="113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42">
        <v>42683</v>
      </c>
      <c r="C8" s="243"/>
      <c r="D8" s="244" t="s">
        <v>29</v>
      </c>
      <c r="E8" s="245"/>
      <c r="F8" s="245"/>
      <c r="G8" s="246"/>
      <c r="H8" s="28"/>
      <c r="I8" s="244" t="s">
        <v>29</v>
      </c>
      <c r="J8" s="245"/>
      <c r="K8" s="246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44" t="s">
        <v>33</v>
      </c>
      <c r="V8" s="246"/>
      <c r="W8" s="30" t="s">
        <v>34</v>
      </c>
      <c r="X8" s="228">
        <v>0</v>
      </c>
      <c r="Y8" s="229"/>
      <c r="Z8" s="247" t="s">
        <v>35</v>
      </c>
      <c r="AA8" s="248"/>
      <c r="AB8" s="228">
        <v>1185</v>
      </c>
      <c r="AC8" s="229"/>
      <c r="AD8" s="230">
        <v>800</v>
      </c>
      <c r="AE8" s="231"/>
      <c r="AF8" s="28"/>
      <c r="AG8" s="30">
        <f>AG34-AG10</f>
        <v>27173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2" t="s">
        <v>39</v>
      </c>
      <c r="C9" s="233"/>
      <c r="D9" s="232" t="s">
        <v>40</v>
      </c>
      <c r="E9" s="233"/>
      <c r="F9" s="232" t="s">
        <v>41</v>
      </c>
      <c r="G9" s="233"/>
      <c r="H9" s="234" t="s">
        <v>42</v>
      </c>
      <c r="I9" s="232" t="s">
        <v>43</v>
      </c>
      <c r="J9" s="236"/>
      <c r="K9" s="233"/>
      <c r="L9" s="113" t="s">
        <v>44</v>
      </c>
      <c r="M9" s="237" t="s">
        <v>45</v>
      </c>
      <c r="N9" s="33" t="s">
        <v>46</v>
      </c>
      <c r="O9" s="226" t="s">
        <v>47</v>
      </c>
      <c r="P9" s="226" t="s">
        <v>48</v>
      </c>
      <c r="Q9" s="34" t="s">
        <v>49</v>
      </c>
      <c r="R9" s="214" t="s">
        <v>50</v>
      </c>
      <c r="S9" s="215"/>
      <c r="T9" s="216"/>
      <c r="U9" s="168" t="s">
        <v>51</v>
      </c>
      <c r="V9" s="168" t="s">
        <v>52</v>
      </c>
      <c r="W9" s="220" t="s">
        <v>53</v>
      </c>
      <c r="X9" s="221" t="s">
        <v>54</v>
      </c>
      <c r="Y9" s="222"/>
      <c r="Z9" s="222"/>
      <c r="AA9" s="222"/>
      <c r="AB9" s="222"/>
      <c r="AC9" s="222"/>
      <c r="AD9" s="222"/>
      <c r="AE9" s="223"/>
      <c r="AF9" s="166" t="s">
        <v>55</v>
      </c>
      <c r="AG9" s="166" t="s">
        <v>56</v>
      </c>
      <c r="AH9" s="209" t="s">
        <v>57</v>
      </c>
      <c r="AI9" s="224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26" t="s">
        <v>66</v>
      </c>
      <c r="AR9" s="168" t="s">
        <v>67</v>
      </c>
      <c r="AS9" s="209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35"/>
      <c r="I10" s="168" t="s">
        <v>75</v>
      </c>
      <c r="J10" s="168" t="s">
        <v>75</v>
      </c>
      <c r="K10" s="168" t="s">
        <v>75</v>
      </c>
      <c r="L10" s="28" t="s">
        <v>29</v>
      </c>
      <c r="M10" s="238"/>
      <c r="N10" s="28" t="s">
        <v>29</v>
      </c>
      <c r="O10" s="227"/>
      <c r="P10" s="227"/>
      <c r="Q10" s="1">
        <f>'NOV 8'!Q34</f>
        <v>24632965</v>
      </c>
      <c r="R10" s="217"/>
      <c r="S10" s="218"/>
      <c r="T10" s="219"/>
      <c r="U10" s="168" t="s">
        <v>75</v>
      </c>
      <c r="V10" s="168" t="s">
        <v>75</v>
      </c>
      <c r="W10" s="220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'NOV 8'!AG34</f>
        <v>1005608</v>
      </c>
      <c r="AH10" s="209"/>
      <c r="AI10" s="225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'NOV 8'!AP34</f>
        <v>11439550</v>
      </c>
      <c r="AQ10" s="227"/>
      <c r="AR10" s="169" t="s">
        <v>85</v>
      </c>
      <c r="AS10" s="209"/>
      <c r="AV10" s="39" t="s">
        <v>86</v>
      </c>
      <c r="AW10" s="39" t="s">
        <v>87</v>
      </c>
      <c r="AY10" s="81" t="s">
        <v>135</v>
      </c>
    </row>
    <row r="11" spans="2:51" x14ac:dyDescent="0.25">
      <c r="B11" s="40">
        <v>2</v>
      </c>
      <c r="C11" s="40">
        <v>4.1666666666666664E-2</v>
      </c>
      <c r="D11" s="107">
        <v>6</v>
      </c>
      <c r="E11" s="41">
        <f t="shared" ref="E11:E34" si="0">D11/1.42</f>
        <v>4.2253521126760569</v>
      </c>
      <c r="F11" s="151">
        <v>83</v>
      </c>
      <c r="G11" s="41">
        <f>F11/1.42</f>
        <v>58.450704225352112</v>
      </c>
      <c r="H11" s="42" t="s">
        <v>88</v>
      </c>
      <c r="I11" s="42">
        <f>J11-(2/1.42)</f>
        <v>53.521126760563384</v>
      </c>
      <c r="J11" s="43">
        <f>(F11-5)/1.42</f>
        <v>54.929577464788736</v>
      </c>
      <c r="K11" s="42">
        <f>J11+(6/1.42)</f>
        <v>59.154929577464792</v>
      </c>
      <c r="L11" s="44">
        <v>14</v>
      </c>
      <c r="M11" s="45" t="s">
        <v>89</v>
      </c>
      <c r="N11" s="45">
        <v>11.4</v>
      </c>
      <c r="O11" s="108">
        <v>136</v>
      </c>
      <c r="P11" s="108">
        <v>113</v>
      </c>
      <c r="Q11" s="108">
        <v>24638022</v>
      </c>
      <c r="R11" s="46">
        <f>IF(ISBLANK(Q11),"-",Q11-Q10)</f>
        <v>5057</v>
      </c>
      <c r="S11" s="47">
        <f>R11*24/1000</f>
        <v>121.36799999999999</v>
      </c>
      <c r="T11" s="47">
        <f>R11/1000</f>
        <v>5.0570000000000004</v>
      </c>
      <c r="U11" s="109">
        <v>5.4</v>
      </c>
      <c r="V11" s="109">
        <f t="shared" ref="V11:V34" si="1">U11</f>
        <v>5.4</v>
      </c>
      <c r="W11" s="110" t="s">
        <v>129</v>
      </c>
      <c r="X11" s="112">
        <v>0</v>
      </c>
      <c r="Y11" s="112">
        <v>0</v>
      </c>
      <c r="Z11" s="112">
        <v>1166</v>
      </c>
      <c r="AA11" s="112">
        <v>1185</v>
      </c>
      <c r="AB11" s="112">
        <v>1166</v>
      </c>
      <c r="AC11" s="48" t="s">
        <v>90</v>
      </c>
      <c r="AD11" s="48" t="s">
        <v>90</v>
      </c>
      <c r="AE11" s="48" t="s">
        <v>90</v>
      </c>
      <c r="AF11" s="111" t="s">
        <v>90</v>
      </c>
      <c r="AG11" s="120">
        <v>1006662</v>
      </c>
      <c r="AH11" s="49">
        <f>IF(ISBLANK(AG11),"-",AG11-AG10)</f>
        <v>1054</v>
      </c>
      <c r="AI11" s="50">
        <f>AH11/T11</f>
        <v>208.42396677872256</v>
      </c>
      <c r="AJ11" s="96">
        <v>0</v>
      </c>
      <c r="AK11" s="96">
        <v>0</v>
      </c>
      <c r="AL11" s="96">
        <v>1</v>
      </c>
      <c r="AM11" s="96">
        <v>1</v>
      </c>
      <c r="AN11" s="96">
        <v>1</v>
      </c>
      <c r="AO11" s="96">
        <v>0.7</v>
      </c>
      <c r="AP11" s="112">
        <v>11440149</v>
      </c>
      <c r="AQ11" s="112">
        <f t="shared" ref="AQ11:AQ34" si="2">AP11-AP10</f>
        <v>599</v>
      </c>
      <c r="AR11" s="51"/>
      <c r="AS11" s="52" t="s">
        <v>113</v>
      </c>
      <c r="AV11" s="39" t="s">
        <v>88</v>
      </c>
      <c r="AW11" s="39" t="s">
        <v>91</v>
      </c>
      <c r="AY11" s="81" t="s">
        <v>126</v>
      </c>
    </row>
    <row r="12" spans="2:51" x14ac:dyDescent="0.25">
      <c r="B12" s="40">
        <v>2.0416666666666701</v>
      </c>
      <c r="C12" s="40">
        <v>8.3333333333333329E-2</v>
      </c>
      <c r="D12" s="107">
        <v>7</v>
      </c>
      <c r="E12" s="41">
        <f t="shared" si="0"/>
        <v>4.9295774647887329</v>
      </c>
      <c r="F12" s="151">
        <v>83</v>
      </c>
      <c r="G12" s="41">
        <f t="shared" ref="G12:G34" si="3">F12/1.42</f>
        <v>58.450704225352112</v>
      </c>
      <c r="H12" s="42" t="s">
        <v>88</v>
      </c>
      <c r="I12" s="42">
        <f t="shared" ref="I12:I34" si="4">J12-(2/1.42)</f>
        <v>53.521126760563384</v>
      </c>
      <c r="J12" s="43">
        <f>(F12-5)/1.42</f>
        <v>54.929577464788736</v>
      </c>
      <c r="K12" s="42">
        <f>J12+(6/1.42)</f>
        <v>59.154929577464792</v>
      </c>
      <c r="L12" s="44">
        <v>14</v>
      </c>
      <c r="M12" s="45" t="s">
        <v>89</v>
      </c>
      <c r="N12" s="45">
        <v>11.2</v>
      </c>
      <c r="O12" s="108">
        <v>137</v>
      </c>
      <c r="P12" s="108">
        <v>113</v>
      </c>
      <c r="Q12" s="108">
        <v>24642883</v>
      </c>
      <c r="R12" s="46">
        <f t="shared" ref="R12:R34" si="5">IF(ISBLANK(Q12),"-",Q12-Q11)</f>
        <v>4861</v>
      </c>
      <c r="S12" s="47">
        <f t="shared" ref="S12:S34" si="6">R12*24/1000</f>
        <v>116.664</v>
      </c>
      <c r="T12" s="47">
        <f t="shared" ref="T12:T34" si="7">R12/1000</f>
        <v>4.8609999999999998</v>
      </c>
      <c r="U12" s="109">
        <v>6.9</v>
      </c>
      <c r="V12" s="109">
        <f t="shared" si="1"/>
        <v>6.9</v>
      </c>
      <c r="W12" s="110" t="s">
        <v>129</v>
      </c>
      <c r="X12" s="112">
        <v>0</v>
      </c>
      <c r="Y12" s="112">
        <v>0</v>
      </c>
      <c r="Z12" s="112">
        <v>1166</v>
      </c>
      <c r="AA12" s="112">
        <v>1185</v>
      </c>
      <c r="AB12" s="112">
        <v>1166</v>
      </c>
      <c r="AC12" s="48" t="s">
        <v>90</v>
      </c>
      <c r="AD12" s="48" t="s">
        <v>90</v>
      </c>
      <c r="AE12" s="48" t="s">
        <v>90</v>
      </c>
      <c r="AF12" s="111" t="s">
        <v>90</v>
      </c>
      <c r="AG12" s="120">
        <v>1007669</v>
      </c>
      <c r="AH12" s="49">
        <f>IF(ISBLANK(AG12),"-",AG12-AG11)</f>
        <v>1007</v>
      </c>
      <c r="AI12" s="50">
        <f t="shared" ref="AI12:AI34" si="8">AH12/T12</f>
        <v>207.1590207776178</v>
      </c>
      <c r="AJ12" s="96">
        <v>0</v>
      </c>
      <c r="AK12" s="96">
        <v>0</v>
      </c>
      <c r="AL12" s="96">
        <v>1</v>
      </c>
      <c r="AM12" s="96">
        <v>1</v>
      </c>
      <c r="AN12" s="96">
        <v>1</v>
      </c>
      <c r="AO12" s="96">
        <v>0.7</v>
      </c>
      <c r="AP12" s="112">
        <v>11440756</v>
      </c>
      <c r="AQ12" s="112">
        <f t="shared" si="2"/>
        <v>607</v>
      </c>
      <c r="AR12" s="115">
        <v>1.0900000000000001</v>
      </c>
      <c r="AS12" s="52" t="s">
        <v>113</v>
      </c>
      <c r="AV12" s="39" t="s">
        <v>92</v>
      </c>
      <c r="AW12" s="39" t="s">
        <v>93</v>
      </c>
      <c r="AY12" s="81" t="s">
        <v>125</v>
      </c>
    </row>
    <row r="13" spans="2:51" x14ac:dyDescent="0.25">
      <c r="B13" s="40">
        <v>2.0833333333333299</v>
      </c>
      <c r="C13" s="40">
        <v>0.125</v>
      </c>
      <c r="D13" s="107">
        <v>7</v>
      </c>
      <c r="E13" s="41">
        <f t="shared" si="0"/>
        <v>4.9295774647887329</v>
      </c>
      <c r="F13" s="151">
        <v>83</v>
      </c>
      <c r="G13" s="41">
        <f t="shared" si="3"/>
        <v>58.450704225352112</v>
      </c>
      <c r="H13" s="42" t="s">
        <v>88</v>
      </c>
      <c r="I13" s="42">
        <f t="shared" si="4"/>
        <v>53.521126760563384</v>
      </c>
      <c r="J13" s="43">
        <f>(F13-5)/1.42</f>
        <v>54.929577464788736</v>
      </c>
      <c r="K13" s="42">
        <f>J13+(6/1.42)</f>
        <v>59.154929577464792</v>
      </c>
      <c r="L13" s="44">
        <v>14</v>
      </c>
      <c r="M13" s="45" t="s">
        <v>89</v>
      </c>
      <c r="N13" s="45">
        <v>11.2</v>
      </c>
      <c r="O13" s="108">
        <v>129</v>
      </c>
      <c r="P13" s="108">
        <v>109</v>
      </c>
      <c r="Q13" s="108">
        <v>24647654</v>
      </c>
      <c r="R13" s="46">
        <f t="shared" si="5"/>
        <v>4771</v>
      </c>
      <c r="S13" s="47">
        <f t="shared" si="6"/>
        <v>114.504</v>
      </c>
      <c r="T13" s="47">
        <f t="shared" si="7"/>
        <v>4.7709999999999999</v>
      </c>
      <c r="U13" s="109">
        <v>8.4</v>
      </c>
      <c r="V13" s="109">
        <f t="shared" si="1"/>
        <v>8.4</v>
      </c>
      <c r="W13" s="110" t="s">
        <v>129</v>
      </c>
      <c r="X13" s="112">
        <v>0</v>
      </c>
      <c r="Y13" s="112">
        <v>0</v>
      </c>
      <c r="Z13" s="112">
        <v>1147</v>
      </c>
      <c r="AA13" s="112">
        <v>1185</v>
      </c>
      <c r="AB13" s="112">
        <v>1146</v>
      </c>
      <c r="AC13" s="48" t="s">
        <v>90</v>
      </c>
      <c r="AD13" s="48" t="s">
        <v>90</v>
      </c>
      <c r="AE13" s="48" t="s">
        <v>90</v>
      </c>
      <c r="AF13" s="111" t="s">
        <v>90</v>
      </c>
      <c r="AG13" s="120">
        <v>1008679</v>
      </c>
      <c r="AH13" s="49">
        <f>IF(ISBLANK(AG13),"-",AG13-AG12)</f>
        <v>1010</v>
      </c>
      <c r="AI13" s="50">
        <f t="shared" si="8"/>
        <v>211.69566128694194</v>
      </c>
      <c r="AJ13" s="96">
        <v>0</v>
      </c>
      <c r="AK13" s="96">
        <v>0</v>
      </c>
      <c r="AL13" s="96">
        <v>1</v>
      </c>
      <c r="AM13" s="96">
        <v>1</v>
      </c>
      <c r="AN13" s="96">
        <v>1</v>
      </c>
      <c r="AO13" s="96">
        <v>0.7</v>
      </c>
      <c r="AP13" s="112">
        <v>11441358</v>
      </c>
      <c r="AQ13" s="112">
        <f t="shared" si="2"/>
        <v>602</v>
      </c>
      <c r="AR13" s="51"/>
      <c r="AS13" s="52" t="s">
        <v>113</v>
      </c>
      <c r="AV13" s="39" t="s">
        <v>94</v>
      </c>
      <c r="AW13" s="39" t="s">
        <v>95</v>
      </c>
      <c r="AY13" s="81" t="s">
        <v>146</v>
      </c>
    </row>
    <row r="14" spans="2:51" x14ac:dyDescent="0.25">
      <c r="B14" s="40">
        <v>2.125</v>
      </c>
      <c r="C14" s="40">
        <v>0.16666666666666699</v>
      </c>
      <c r="D14" s="107">
        <v>7</v>
      </c>
      <c r="E14" s="41">
        <f t="shared" si="0"/>
        <v>4.9295774647887329</v>
      </c>
      <c r="F14" s="151">
        <v>83</v>
      </c>
      <c r="G14" s="41">
        <f t="shared" si="3"/>
        <v>58.450704225352112</v>
      </c>
      <c r="H14" s="42" t="s">
        <v>88</v>
      </c>
      <c r="I14" s="42">
        <f t="shared" si="4"/>
        <v>53.521126760563384</v>
      </c>
      <c r="J14" s="43">
        <f>(F14-5)/1.42</f>
        <v>54.929577464788736</v>
      </c>
      <c r="K14" s="42">
        <f>J14+(6/1.42)</f>
        <v>59.154929577464792</v>
      </c>
      <c r="L14" s="44">
        <v>14</v>
      </c>
      <c r="M14" s="45" t="s">
        <v>89</v>
      </c>
      <c r="N14" s="45">
        <v>12.8</v>
      </c>
      <c r="O14" s="108">
        <v>158</v>
      </c>
      <c r="P14" s="108">
        <v>116</v>
      </c>
      <c r="Q14" s="108">
        <v>24652209</v>
      </c>
      <c r="R14" s="46">
        <f t="shared" si="5"/>
        <v>4555</v>
      </c>
      <c r="S14" s="47">
        <f t="shared" si="6"/>
        <v>109.32</v>
      </c>
      <c r="T14" s="47">
        <f t="shared" si="7"/>
        <v>4.5549999999999997</v>
      </c>
      <c r="U14" s="109">
        <v>9.5</v>
      </c>
      <c r="V14" s="109">
        <f t="shared" si="1"/>
        <v>9.5</v>
      </c>
      <c r="W14" s="110" t="s">
        <v>129</v>
      </c>
      <c r="X14" s="112">
        <v>0</v>
      </c>
      <c r="Y14" s="112">
        <v>0</v>
      </c>
      <c r="Z14" s="112">
        <v>1147</v>
      </c>
      <c r="AA14" s="112">
        <v>1185</v>
      </c>
      <c r="AB14" s="112">
        <v>1147</v>
      </c>
      <c r="AC14" s="48" t="s">
        <v>90</v>
      </c>
      <c r="AD14" s="48" t="s">
        <v>90</v>
      </c>
      <c r="AE14" s="48" t="s">
        <v>90</v>
      </c>
      <c r="AF14" s="111" t="s">
        <v>90</v>
      </c>
      <c r="AG14" s="120">
        <v>1009729</v>
      </c>
      <c r="AH14" s="49">
        <f t="shared" ref="AH14:AH34" si="9">IF(ISBLANK(AG14),"-",AG14-AG13)</f>
        <v>1050</v>
      </c>
      <c r="AI14" s="50">
        <f t="shared" si="8"/>
        <v>230.51591657519211</v>
      </c>
      <c r="AJ14" s="96">
        <v>0</v>
      </c>
      <c r="AK14" s="96">
        <v>0</v>
      </c>
      <c r="AL14" s="96">
        <v>1</v>
      </c>
      <c r="AM14" s="96">
        <v>1</v>
      </c>
      <c r="AN14" s="96">
        <v>1</v>
      </c>
      <c r="AO14" s="96">
        <v>0.7</v>
      </c>
      <c r="AP14" s="112">
        <v>11441569</v>
      </c>
      <c r="AQ14" s="112">
        <f t="shared" si="2"/>
        <v>211</v>
      </c>
      <c r="AR14" s="51"/>
      <c r="AS14" s="52" t="s">
        <v>113</v>
      </c>
      <c r="AT14" s="54"/>
      <c r="AV14" s="39" t="s">
        <v>96</v>
      </c>
      <c r="AW14" s="39" t="s">
        <v>97</v>
      </c>
      <c r="AY14" s="81" t="s">
        <v>161</v>
      </c>
    </row>
    <row r="15" spans="2:51" x14ac:dyDescent="0.25">
      <c r="B15" s="40">
        <v>2.1666666666666701</v>
      </c>
      <c r="C15" s="40">
        <v>0.20833333333333301</v>
      </c>
      <c r="D15" s="107">
        <v>5</v>
      </c>
      <c r="E15" s="41">
        <f t="shared" si="0"/>
        <v>3.5211267605633805</v>
      </c>
      <c r="F15" s="151">
        <v>83</v>
      </c>
      <c r="G15" s="41">
        <f t="shared" si="3"/>
        <v>58.450704225352112</v>
      </c>
      <c r="H15" s="42" t="s">
        <v>88</v>
      </c>
      <c r="I15" s="42">
        <f t="shared" si="4"/>
        <v>53.521126760563384</v>
      </c>
      <c r="J15" s="43">
        <f>(F15-5)/1.42</f>
        <v>54.929577464788736</v>
      </c>
      <c r="K15" s="42">
        <f>J15+(6/1.42)</f>
        <v>59.154929577464792</v>
      </c>
      <c r="L15" s="44">
        <v>18</v>
      </c>
      <c r="M15" s="45" t="s">
        <v>89</v>
      </c>
      <c r="N15" s="45">
        <v>13.1</v>
      </c>
      <c r="O15" s="108">
        <v>126</v>
      </c>
      <c r="P15" s="108">
        <v>120</v>
      </c>
      <c r="Q15" s="108">
        <v>24656987</v>
      </c>
      <c r="R15" s="46">
        <f t="shared" si="5"/>
        <v>4778</v>
      </c>
      <c r="S15" s="47">
        <f t="shared" si="6"/>
        <v>114.672</v>
      </c>
      <c r="T15" s="47">
        <f t="shared" si="7"/>
        <v>4.7779999999999996</v>
      </c>
      <c r="U15" s="109">
        <v>9.5</v>
      </c>
      <c r="V15" s="109">
        <f t="shared" si="1"/>
        <v>9.5</v>
      </c>
      <c r="W15" s="110" t="s">
        <v>129</v>
      </c>
      <c r="X15" s="112">
        <v>0</v>
      </c>
      <c r="Y15" s="112">
        <v>0</v>
      </c>
      <c r="Z15" s="112">
        <v>1166</v>
      </c>
      <c r="AA15" s="112">
        <v>1185</v>
      </c>
      <c r="AB15" s="112">
        <v>1166</v>
      </c>
      <c r="AC15" s="48" t="s">
        <v>90</v>
      </c>
      <c r="AD15" s="48" t="s">
        <v>90</v>
      </c>
      <c r="AE15" s="48" t="s">
        <v>90</v>
      </c>
      <c r="AF15" s="111" t="s">
        <v>90</v>
      </c>
      <c r="AG15" s="120">
        <v>1010793</v>
      </c>
      <c r="AH15" s="49">
        <f t="shared" si="9"/>
        <v>1064</v>
      </c>
      <c r="AI15" s="50">
        <f t="shared" si="8"/>
        <v>222.68731686898286</v>
      </c>
      <c r="AJ15" s="96">
        <v>0</v>
      </c>
      <c r="AK15" s="96">
        <v>0</v>
      </c>
      <c r="AL15" s="96">
        <v>1</v>
      </c>
      <c r="AM15" s="96">
        <v>1</v>
      </c>
      <c r="AN15" s="96">
        <v>1</v>
      </c>
      <c r="AO15" s="96">
        <v>0</v>
      </c>
      <c r="AP15" s="112">
        <v>11441569</v>
      </c>
      <c r="AQ15" s="112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81" t="s">
        <v>157</v>
      </c>
    </row>
    <row r="16" spans="2:51" x14ac:dyDescent="0.25">
      <c r="B16" s="40">
        <v>2.2083333333333299</v>
      </c>
      <c r="C16" s="40">
        <v>0.25</v>
      </c>
      <c r="D16" s="107">
        <v>4</v>
      </c>
      <c r="E16" s="41">
        <f t="shared" si="0"/>
        <v>2.8169014084507045</v>
      </c>
      <c r="F16" s="151">
        <v>83</v>
      </c>
      <c r="G16" s="41">
        <f t="shared" si="3"/>
        <v>58.450704225352112</v>
      </c>
      <c r="H16" s="42" t="s">
        <v>88</v>
      </c>
      <c r="I16" s="42">
        <f t="shared" si="4"/>
        <v>57.04225352112676</v>
      </c>
      <c r="J16" s="43">
        <f t="shared" ref="J16:J25" si="10">F16/1.42</f>
        <v>58.450704225352112</v>
      </c>
      <c r="K16" s="42">
        <f>J16+1.42</f>
        <v>59.870704225352114</v>
      </c>
      <c r="L16" s="44">
        <v>19</v>
      </c>
      <c r="M16" s="45" t="s">
        <v>100</v>
      </c>
      <c r="N16" s="45">
        <v>13.1</v>
      </c>
      <c r="O16" s="108">
        <v>129</v>
      </c>
      <c r="P16" s="108">
        <v>135</v>
      </c>
      <c r="Q16" s="108">
        <v>24661678</v>
      </c>
      <c r="R16" s="46">
        <f t="shared" si="5"/>
        <v>4691</v>
      </c>
      <c r="S16" s="47">
        <f t="shared" si="6"/>
        <v>112.584</v>
      </c>
      <c r="T16" s="47">
        <f t="shared" si="7"/>
        <v>4.6909999999999998</v>
      </c>
      <c r="U16" s="109">
        <v>9.5</v>
      </c>
      <c r="V16" s="109">
        <f t="shared" si="1"/>
        <v>9.5</v>
      </c>
      <c r="W16" s="110" t="s">
        <v>148</v>
      </c>
      <c r="X16" s="112">
        <v>0</v>
      </c>
      <c r="Y16" s="112">
        <v>995</v>
      </c>
      <c r="Z16" s="112">
        <v>1186</v>
      </c>
      <c r="AA16" s="112">
        <v>1185</v>
      </c>
      <c r="AB16" s="112">
        <v>1187</v>
      </c>
      <c r="AC16" s="48" t="s">
        <v>90</v>
      </c>
      <c r="AD16" s="48" t="s">
        <v>90</v>
      </c>
      <c r="AE16" s="48" t="s">
        <v>90</v>
      </c>
      <c r="AF16" s="111" t="s">
        <v>90</v>
      </c>
      <c r="AG16" s="120">
        <v>1011868</v>
      </c>
      <c r="AH16" s="49">
        <f t="shared" si="9"/>
        <v>1075</v>
      </c>
      <c r="AI16" s="50">
        <f t="shared" si="8"/>
        <v>229.16222553826478</v>
      </c>
      <c r="AJ16" s="96">
        <v>0</v>
      </c>
      <c r="AK16" s="96">
        <v>1</v>
      </c>
      <c r="AL16" s="96">
        <v>1</v>
      </c>
      <c r="AM16" s="96">
        <v>1</v>
      </c>
      <c r="AN16" s="96">
        <v>1</v>
      </c>
      <c r="AO16" s="96">
        <v>0</v>
      </c>
      <c r="AP16" s="112">
        <v>11441569</v>
      </c>
      <c r="AQ16" s="112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81" t="s">
        <v>160</v>
      </c>
    </row>
    <row r="17" spans="1:51" x14ac:dyDescent="0.25">
      <c r="B17" s="40">
        <v>2.25</v>
      </c>
      <c r="C17" s="40">
        <v>0.29166666666666702</v>
      </c>
      <c r="D17" s="107">
        <v>6</v>
      </c>
      <c r="E17" s="41">
        <f t="shared" si="0"/>
        <v>4.2253521126760569</v>
      </c>
      <c r="F17" s="151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08">
        <v>136</v>
      </c>
      <c r="P17" s="108">
        <v>141</v>
      </c>
      <c r="Q17" s="108">
        <v>24668028</v>
      </c>
      <c r="R17" s="46">
        <f t="shared" si="5"/>
        <v>6350</v>
      </c>
      <c r="S17" s="47">
        <f t="shared" si="6"/>
        <v>152.4</v>
      </c>
      <c r="T17" s="47">
        <f t="shared" si="7"/>
        <v>6.35</v>
      </c>
      <c r="U17" s="109">
        <v>9</v>
      </c>
      <c r="V17" s="109">
        <f t="shared" si="1"/>
        <v>9</v>
      </c>
      <c r="W17" s="110" t="s">
        <v>148</v>
      </c>
      <c r="X17" s="112">
        <v>0</v>
      </c>
      <c r="Y17" s="112">
        <v>1015</v>
      </c>
      <c r="Z17" s="112">
        <v>1187</v>
      </c>
      <c r="AA17" s="112">
        <v>1185</v>
      </c>
      <c r="AB17" s="112">
        <v>1187</v>
      </c>
      <c r="AC17" s="48" t="s">
        <v>90</v>
      </c>
      <c r="AD17" s="48" t="s">
        <v>90</v>
      </c>
      <c r="AE17" s="48" t="s">
        <v>90</v>
      </c>
      <c r="AF17" s="111" t="s">
        <v>90</v>
      </c>
      <c r="AG17" s="120">
        <v>1013108</v>
      </c>
      <c r="AH17" s="49">
        <f t="shared" si="9"/>
        <v>1240</v>
      </c>
      <c r="AI17" s="50">
        <f t="shared" si="8"/>
        <v>195.27559055118112</v>
      </c>
      <c r="AJ17" s="96">
        <v>0</v>
      </c>
      <c r="AK17" s="96">
        <v>1</v>
      </c>
      <c r="AL17" s="96">
        <v>1</v>
      </c>
      <c r="AM17" s="96">
        <v>1</v>
      </c>
      <c r="AN17" s="96">
        <v>1</v>
      </c>
      <c r="AO17" s="96">
        <v>0</v>
      </c>
      <c r="AP17" s="112">
        <v>11441569</v>
      </c>
      <c r="AQ17" s="112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81" t="s">
        <v>169</v>
      </c>
    </row>
    <row r="18" spans="1:51" x14ac:dyDescent="0.25">
      <c r="B18" s="40">
        <v>2.2916666666666701</v>
      </c>
      <c r="C18" s="40">
        <v>0.33333333333333298</v>
      </c>
      <c r="D18" s="107">
        <v>6</v>
      </c>
      <c r="E18" s="41">
        <f t="shared" si="0"/>
        <v>4.2253521126760569</v>
      </c>
      <c r="F18" s="151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08">
        <v>133</v>
      </c>
      <c r="P18" s="108">
        <v>147</v>
      </c>
      <c r="Q18" s="108">
        <v>24674256</v>
      </c>
      <c r="R18" s="46">
        <f t="shared" si="5"/>
        <v>6228</v>
      </c>
      <c r="S18" s="47">
        <f t="shared" si="6"/>
        <v>149.47200000000001</v>
      </c>
      <c r="T18" s="47">
        <f t="shared" si="7"/>
        <v>6.2279999999999998</v>
      </c>
      <c r="U18" s="109">
        <v>8.6</v>
      </c>
      <c r="V18" s="109">
        <f t="shared" si="1"/>
        <v>8.6</v>
      </c>
      <c r="W18" s="110" t="s">
        <v>148</v>
      </c>
      <c r="X18" s="112">
        <v>0</v>
      </c>
      <c r="Y18" s="112">
        <v>1037</v>
      </c>
      <c r="Z18" s="112">
        <v>1187</v>
      </c>
      <c r="AA18" s="112">
        <v>1185</v>
      </c>
      <c r="AB18" s="112">
        <v>1187</v>
      </c>
      <c r="AC18" s="48" t="s">
        <v>90</v>
      </c>
      <c r="AD18" s="48" t="s">
        <v>90</v>
      </c>
      <c r="AE18" s="48" t="s">
        <v>90</v>
      </c>
      <c r="AF18" s="111" t="s">
        <v>90</v>
      </c>
      <c r="AG18" s="120">
        <v>1014324</v>
      </c>
      <c r="AH18" s="49">
        <f t="shared" si="9"/>
        <v>1216</v>
      </c>
      <c r="AI18" s="50">
        <f t="shared" si="8"/>
        <v>195.24727039177907</v>
      </c>
      <c r="AJ18" s="96">
        <v>0</v>
      </c>
      <c r="AK18" s="96">
        <v>1</v>
      </c>
      <c r="AL18" s="96">
        <v>1</v>
      </c>
      <c r="AM18" s="96">
        <v>1</v>
      </c>
      <c r="AN18" s="96">
        <v>1</v>
      </c>
      <c r="AO18" s="96">
        <v>0</v>
      </c>
      <c r="AP18" s="112">
        <v>11441569</v>
      </c>
      <c r="AQ18" s="112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81" t="s">
        <v>170</v>
      </c>
    </row>
    <row r="19" spans="1:51" x14ac:dyDescent="0.25">
      <c r="B19" s="40">
        <v>2.3333333333333299</v>
      </c>
      <c r="C19" s="40">
        <v>0.375</v>
      </c>
      <c r="D19" s="107">
        <v>6</v>
      </c>
      <c r="E19" s="41">
        <f t="shared" si="0"/>
        <v>4.2253521126760569</v>
      </c>
      <c r="F19" s="151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08">
        <v>137</v>
      </c>
      <c r="P19" s="108">
        <v>141</v>
      </c>
      <c r="Q19" s="108">
        <v>24680428</v>
      </c>
      <c r="R19" s="46">
        <f t="shared" si="5"/>
        <v>6172</v>
      </c>
      <c r="S19" s="47">
        <f t="shared" si="6"/>
        <v>148.12799999999999</v>
      </c>
      <c r="T19" s="47">
        <f t="shared" si="7"/>
        <v>6.1719999999999997</v>
      </c>
      <c r="U19" s="109">
        <v>8</v>
      </c>
      <c r="V19" s="109">
        <f t="shared" si="1"/>
        <v>8</v>
      </c>
      <c r="W19" s="110" t="s">
        <v>148</v>
      </c>
      <c r="X19" s="112">
        <v>0</v>
      </c>
      <c r="Y19" s="112">
        <v>1035</v>
      </c>
      <c r="Z19" s="112">
        <v>1187</v>
      </c>
      <c r="AA19" s="112">
        <v>1185</v>
      </c>
      <c r="AB19" s="112">
        <v>1187</v>
      </c>
      <c r="AC19" s="48" t="s">
        <v>90</v>
      </c>
      <c r="AD19" s="48" t="s">
        <v>90</v>
      </c>
      <c r="AE19" s="48" t="s">
        <v>90</v>
      </c>
      <c r="AF19" s="111" t="s">
        <v>90</v>
      </c>
      <c r="AG19" s="120">
        <v>1015552</v>
      </c>
      <c r="AH19" s="49">
        <f t="shared" si="9"/>
        <v>1228</v>
      </c>
      <c r="AI19" s="50">
        <f t="shared" si="8"/>
        <v>198.96305897602076</v>
      </c>
      <c r="AJ19" s="96">
        <v>0</v>
      </c>
      <c r="AK19" s="96">
        <v>1</v>
      </c>
      <c r="AL19" s="96">
        <v>1</v>
      </c>
      <c r="AM19" s="96">
        <v>1</v>
      </c>
      <c r="AN19" s="96">
        <v>1</v>
      </c>
      <c r="AO19" s="96">
        <v>0</v>
      </c>
      <c r="AP19" s="112">
        <v>11441569</v>
      </c>
      <c r="AQ19" s="112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81"/>
    </row>
    <row r="20" spans="1:51" x14ac:dyDescent="0.25">
      <c r="B20" s="40">
        <v>2.375</v>
      </c>
      <c r="C20" s="40">
        <v>0.41666666666666669</v>
      </c>
      <c r="D20" s="107">
        <v>6</v>
      </c>
      <c r="E20" s="41">
        <f t="shared" si="0"/>
        <v>4.2253521126760569</v>
      </c>
      <c r="F20" s="151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08">
        <v>138</v>
      </c>
      <c r="P20" s="108">
        <v>138</v>
      </c>
      <c r="Q20" s="108">
        <v>24686488</v>
      </c>
      <c r="R20" s="46">
        <f t="shared" si="5"/>
        <v>6060</v>
      </c>
      <c r="S20" s="47">
        <f t="shared" si="6"/>
        <v>145.44</v>
      </c>
      <c r="T20" s="47">
        <f t="shared" si="7"/>
        <v>6.06</v>
      </c>
      <c r="U20" s="109">
        <v>7.5</v>
      </c>
      <c r="V20" s="109">
        <f t="shared" si="1"/>
        <v>7.5</v>
      </c>
      <c r="W20" s="110" t="s">
        <v>148</v>
      </c>
      <c r="X20" s="112">
        <v>0</v>
      </c>
      <c r="Y20" s="112">
        <v>1036</v>
      </c>
      <c r="Z20" s="112">
        <v>1187</v>
      </c>
      <c r="AA20" s="112">
        <v>1185</v>
      </c>
      <c r="AB20" s="112">
        <v>1187</v>
      </c>
      <c r="AC20" s="48" t="s">
        <v>90</v>
      </c>
      <c r="AD20" s="48" t="s">
        <v>90</v>
      </c>
      <c r="AE20" s="48" t="s">
        <v>90</v>
      </c>
      <c r="AF20" s="111" t="s">
        <v>90</v>
      </c>
      <c r="AG20" s="120">
        <v>1016732</v>
      </c>
      <c r="AH20" s="49">
        <f t="shared" si="9"/>
        <v>1180</v>
      </c>
      <c r="AI20" s="50">
        <f t="shared" si="8"/>
        <v>194.71947194719473</v>
      </c>
      <c r="AJ20" s="96">
        <v>0</v>
      </c>
      <c r="AK20" s="96">
        <v>1</v>
      </c>
      <c r="AL20" s="96">
        <v>1</v>
      </c>
      <c r="AM20" s="96">
        <v>1</v>
      </c>
      <c r="AN20" s="96">
        <v>1</v>
      </c>
      <c r="AO20" s="96">
        <v>0</v>
      </c>
      <c r="AP20" s="112">
        <v>11441569</v>
      </c>
      <c r="AQ20" s="112">
        <f t="shared" si="2"/>
        <v>0</v>
      </c>
      <c r="AR20" s="53">
        <v>1.19</v>
      </c>
      <c r="AS20" s="52" t="s">
        <v>101</v>
      </c>
      <c r="AY20" s="98"/>
    </row>
    <row r="21" spans="1:51" x14ac:dyDescent="0.25">
      <c r="B21" s="40">
        <v>2.4166666666666701</v>
      </c>
      <c r="C21" s="40">
        <v>0.45833333333333298</v>
      </c>
      <c r="D21" s="107">
        <v>5</v>
      </c>
      <c r="E21" s="41">
        <f t="shared" si="0"/>
        <v>3.5211267605633805</v>
      </c>
      <c r="F21" s="151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08">
        <v>136</v>
      </c>
      <c r="P21" s="108">
        <v>123</v>
      </c>
      <c r="Q21" s="108">
        <v>24692346</v>
      </c>
      <c r="R21" s="46">
        <f t="shared" si="5"/>
        <v>5858</v>
      </c>
      <c r="S21" s="47">
        <f t="shared" si="6"/>
        <v>140.59200000000001</v>
      </c>
      <c r="T21" s="47">
        <f t="shared" si="7"/>
        <v>5.8579999999999997</v>
      </c>
      <c r="U21" s="109">
        <v>7</v>
      </c>
      <c r="V21" s="109">
        <f t="shared" si="1"/>
        <v>7</v>
      </c>
      <c r="W21" s="110" t="s">
        <v>148</v>
      </c>
      <c r="X21" s="112">
        <v>0</v>
      </c>
      <c r="Y21" s="112">
        <v>1037</v>
      </c>
      <c r="Z21" s="112">
        <v>1187</v>
      </c>
      <c r="AA21" s="112">
        <v>1185</v>
      </c>
      <c r="AB21" s="112">
        <v>1186</v>
      </c>
      <c r="AC21" s="48" t="s">
        <v>90</v>
      </c>
      <c r="AD21" s="48" t="s">
        <v>90</v>
      </c>
      <c r="AE21" s="48" t="s">
        <v>90</v>
      </c>
      <c r="AF21" s="111" t="s">
        <v>90</v>
      </c>
      <c r="AG21" s="120">
        <v>1017900</v>
      </c>
      <c r="AH21" s="49">
        <f t="shared" si="9"/>
        <v>1168</v>
      </c>
      <c r="AI21" s="50">
        <f t="shared" si="8"/>
        <v>199.385455786958</v>
      </c>
      <c r="AJ21" s="96">
        <v>0</v>
      </c>
      <c r="AK21" s="96">
        <v>1</v>
      </c>
      <c r="AL21" s="96">
        <v>1</v>
      </c>
      <c r="AM21" s="96">
        <v>1</v>
      </c>
      <c r="AN21" s="96">
        <v>1</v>
      </c>
      <c r="AO21" s="96">
        <v>0</v>
      </c>
      <c r="AP21" s="112">
        <v>11441569</v>
      </c>
      <c r="AQ21" s="112">
        <f t="shared" si="2"/>
        <v>0</v>
      </c>
      <c r="AR21" s="51"/>
      <c r="AS21" s="52" t="s">
        <v>101</v>
      </c>
      <c r="AY21" s="98"/>
    </row>
    <row r="22" spans="1:51" x14ac:dyDescent="0.25">
      <c r="B22" s="40">
        <v>2.4583333333333299</v>
      </c>
      <c r="C22" s="40">
        <v>0.5</v>
      </c>
      <c r="D22" s="107">
        <v>6</v>
      </c>
      <c r="E22" s="41">
        <f t="shared" si="0"/>
        <v>4.2253521126760569</v>
      </c>
      <c r="F22" s="151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08">
        <v>133</v>
      </c>
      <c r="P22" s="108">
        <v>143</v>
      </c>
      <c r="Q22" s="108">
        <v>24698164</v>
      </c>
      <c r="R22" s="46">
        <f t="shared" si="5"/>
        <v>5818</v>
      </c>
      <c r="S22" s="47">
        <f t="shared" si="6"/>
        <v>139.63200000000001</v>
      </c>
      <c r="T22" s="47">
        <f t="shared" si="7"/>
        <v>5.8179999999999996</v>
      </c>
      <c r="U22" s="109">
        <v>6.5</v>
      </c>
      <c r="V22" s="109">
        <f t="shared" si="1"/>
        <v>6.5</v>
      </c>
      <c r="W22" s="110" t="s">
        <v>148</v>
      </c>
      <c r="X22" s="112">
        <v>0</v>
      </c>
      <c r="Y22" s="112">
        <v>1036</v>
      </c>
      <c r="Z22" s="112">
        <v>1186</v>
      </c>
      <c r="AA22" s="112">
        <v>1185</v>
      </c>
      <c r="AB22" s="112">
        <v>1186</v>
      </c>
      <c r="AC22" s="48" t="s">
        <v>90</v>
      </c>
      <c r="AD22" s="48" t="s">
        <v>90</v>
      </c>
      <c r="AE22" s="48" t="s">
        <v>90</v>
      </c>
      <c r="AF22" s="111" t="s">
        <v>90</v>
      </c>
      <c r="AG22" s="120">
        <v>1019066</v>
      </c>
      <c r="AH22" s="49">
        <f t="shared" si="9"/>
        <v>1166</v>
      </c>
      <c r="AI22" s="50">
        <f t="shared" si="8"/>
        <v>200.41251289102786</v>
      </c>
      <c r="AJ22" s="96">
        <v>0</v>
      </c>
      <c r="AK22" s="96">
        <v>1</v>
      </c>
      <c r="AL22" s="96">
        <v>1</v>
      </c>
      <c r="AM22" s="96">
        <v>1</v>
      </c>
      <c r="AN22" s="96">
        <v>1</v>
      </c>
      <c r="AO22" s="96">
        <v>0</v>
      </c>
      <c r="AP22" s="112">
        <v>11441569</v>
      </c>
      <c r="AQ22" s="112">
        <f t="shared" si="2"/>
        <v>0</v>
      </c>
      <c r="AR22" s="51"/>
      <c r="AS22" s="52" t="s">
        <v>101</v>
      </c>
      <c r="AV22" s="55" t="s">
        <v>110</v>
      </c>
      <c r="AY22" s="98"/>
    </row>
    <row r="23" spans="1:51" x14ac:dyDescent="0.25">
      <c r="A23" s="95" t="s">
        <v>124</v>
      </c>
      <c r="B23" s="40">
        <v>2.5</v>
      </c>
      <c r="C23" s="40">
        <v>0.54166666666666696</v>
      </c>
      <c r="D23" s="107">
        <v>5</v>
      </c>
      <c r="E23" s="41">
        <f t="shared" si="0"/>
        <v>3.5211267605633805</v>
      </c>
      <c r="F23" s="152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08">
        <v>130</v>
      </c>
      <c r="P23" s="108">
        <v>131</v>
      </c>
      <c r="Q23" s="108">
        <v>24704522</v>
      </c>
      <c r="R23" s="46">
        <f t="shared" si="5"/>
        <v>6358</v>
      </c>
      <c r="S23" s="47">
        <f t="shared" si="6"/>
        <v>152.59200000000001</v>
      </c>
      <c r="T23" s="47">
        <f t="shared" si="7"/>
        <v>6.3579999999999997</v>
      </c>
      <c r="U23" s="109">
        <v>6</v>
      </c>
      <c r="V23" s="109">
        <f t="shared" si="1"/>
        <v>6</v>
      </c>
      <c r="W23" s="110" t="s">
        <v>148</v>
      </c>
      <c r="X23" s="112">
        <v>0</v>
      </c>
      <c r="Y23" s="112">
        <v>1035</v>
      </c>
      <c r="Z23" s="112">
        <v>1186</v>
      </c>
      <c r="AA23" s="112">
        <v>1185</v>
      </c>
      <c r="AB23" s="112">
        <v>1186</v>
      </c>
      <c r="AC23" s="48" t="s">
        <v>90</v>
      </c>
      <c r="AD23" s="48" t="s">
        <v>90</v>
      </c>
      <c r="AE23" s="48" t="s">
        <v>90</v>
      </c>
      <c r="AF23" s="111" t="s">
        <v>90</v>
      </c>
      <c r="AG23" s="120">
        <v>1020328</v>
      </c>
      <c r="AH23" s="49">
        <f t="shared" si="9"/>
        <v>1262</v>
      </c>
      <c r="AI23" s="50">
        <f t="shared" si="8"/>
        <v>198.49009122365524</v>
      </c>
      <c r="AJ23" s="96">
        <v>0</v>
      </c>
      <c r="AK23" s="96">
        <v>1</v>
      </c>
      <c r="AL23" s="96">
        <v>1</v>
      </c>
      <c r="AM23" s="96">
        <v>1</v>
      </c>
      <c r="AN23" s="96">
        <v>1</v>
      </c>
      <c r="AO23" s="96">
        <v>0</v>
      </c>
      <c r="AP23" s="112">
        <v>11441569</v>
      </c>
      <c r="AQ23" s="112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98"/>
    </row>
    <row r="24" spans="1:51" x14ac:dyDescent="0.25">
      <c r="B24" s="40">
        <v>2.5416666666666701</v>
      </c>
      <c r="C24" s="40">
        <v>0.58333333333333404</v>
      </c>
      <c r="D24" s="107">
        <v>5</v>
      </c>
      <c r="E24" s="41">
        <f t="shared" si="0"/>
        <v>3.5211267605633805</v>
      </c>
      <c r="F24" s="152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08">
        <v>129</v>
      </c>
      <c r="P24" s="108">
        <v>133</v>
      </c>
      <c r="Q24" s="108">
        <v>24710199</v>
      </c>
      <c r="R24" s="46">
        <f t="shared" si="5"/>
        <v>5677</v>
      </c>
      <c r="S24" s="47">
        <f t="shared" si="6"/>
        <v>136.24799999999999</v>
      </c>
      <c r="T24" s="47">
        <f t="shared" si="7"/>
        <v>5.6769999999999996</v>
      </c>
      <c r="U24" s="109">
        <v>5.6</v>
      </c>
      <c r="V24" s="109">
        <f t="shared" si="1"/>
        <v>5.6</v>
      </c>
      <c r="W24" s="110" t="s">
        <v>148</v>
      </c>
      <c r="X24" s="112">
        <v>0</v>
      </c>
      <c r="Y24" s="112">
        <v>1025</v>
      </c>
      <c r="Z24" s="112">
        <v>1187</v>
      </c>
      <c r="AA24" s="112">
        <v>1185</v>
      </c>
      <c r="AB24" s="112">
        <v>1187</v>
      </c>
      <c r="AC24" s="48" t="s">
        <v>90</v>
      </c>
      <c r="AD24" s="48" t="s">
        <v>90</v>
      </c>
      <c r="AE24" s="48" t="s">
        <v>90</v>
      </c>
      <c r="AF24" s="111" t="s">
        <v>90</v>
      </c>
      <c r="AG24" s="120">
        <v>1021485</v>
      </c>
      <c r="AH24" s="49">
        <f>IF(ISBLANK(AG24),"-",AG24-AG23)</f>
        <v>1157</v>
      </c>
      <c r="AI24" s="50">
        <f t="shared" si="8"/>
        <v>203.80482649286597</v>
      </c>
      <c r="AJ24" s="96">
        <v>0</v>
      </c>
      <c r="AK24" s="96">
        <v>1</v>
      </c>
      <c r="AL24" s="96">
        <v>1</v>
      </c>
      <c r="AM24" s="96">
        <v>1</v>
      </c>
      <c r="AN24" s="96">
        <v>1</v>
      </c>
      <c r="AO24" s="96">
        <v>0</v>
      </c>
      <c r="AP24" s="112">
        <v>11441569</v>
      </c>
      <c r="AQ24" s="112">
        <f t="shared" si="2"/>
        <v>0</v>
      </c>
      <c r="AR24" s="53">
        <v>1.1200000000000001</v>
      </c>
      <c r="AS24" s="52" t="s">
        <v>113</v>
      </c>
      <c r="AV24" s="58" t="s">
        <v>29</v>
      </c>
      <c r="AW24" s="58">
        <v>14.7</v>
      </c>
      <c r="AY24" s="98"/>
    </row>
    <row r="25" spans="1:51" x14ac:dyDescent="0.25">
      <c r="B25" s="40">
        <v>2.5833333333333299</v>
      </c>
      <c r="C25" s="40">
        <v>0.625</v>
      </c>
      <c r="D25" s="107">
        <v>6</v>
      </c>
      <c r="E25" s="41">
        <f t="shared" si="0"/>
        <v>4.2253521126760569</v>
      </c>
      <c r="F25" s="152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08">
        <v>134</v>
      </c>
      <c r="P25" s="108">
        <v>141</v>
      </c>
      <c r="Q25" s="108">
        <v>24715839</v>
      </c>
      <c r="R25" s="46">
        <f t="shared" si="5"/>
        <v>5640</v>
      </c>
      <c r="S25" s="47">
        <f t="shared" si="6"/>
        <v>135.36000000000001</v>
      </c>
      <c r="T25" s="47">
        <f t="shared" si="7"/>
        <v>5.64</v>
      </c>
      <c r="U25" s="109">
        <v>5.4</v>
      </c>
      <c r="V25" s="109">
        <f t="shared" si="1"/>
        <v>5.4</v>
      </c>
      <c r="W25" s="110" t="s">
        <v>148</v>
      </c>
      <c r="X25" s="112">
        <v>0</v>
      </c>
      <c r="Y25" s="112">
        <v>1005</v>
      </c>
      <c r="Z25" s="112">
        <v>1187</v>
      </c>
      <c r="AA25" s="112">
        <v>1185</v>
      </c>
      <c r="AB25" s="112">
        <v>1187</v>
      </c>
      <c r="AC25" s="48" t="s">
        <v>90</v>
      </c>
      <c r="AD25" s="48" t="s">
        <v>90</v>
      </c>
      <c r="AE25" s="48" t="s">
        <v>90</v>
      </c>
      <c r="AF25" s="111" t="s">
        <v>90</v>
      </c>
      <c r="AG25" s="120">
        <v>1022634</v>
      </c>
      <c r="AH25" s="49">
        <f t="shared" si="9"/>
        <v>1149</v>
      </c>
      <c r="AI25" s="50">
        <f t="shared" si="8"/>
        <v>203.72340425531917</v>
      </c>
      <c r="AJ25" s="96">
        <v>0</v>
      </c>
      <c r="AK25" s="96">
        <v>1</v>
      </c>
      <c r="AL25" s="96">
        <v>1</v>
      </c>
      <c r="AM25" s="96">
        <v>1</v>
      </c>
      <c r="AN25" s="96">
        <v>1</v>
      </c>
      <c r="AO25" s="96">
        <v>0</v>
      </c>
      <c r="AP25" s="112">
        <v>11441569</v>
      </c>
      <c r="AQ25" s="112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98"/>
    </row>
    <row r="26" spans="1:51" x14ac:dyDescent="0.25">
      <c r="B26" s="40">
        <v>2.625</v>
      </c>
      <c r="C26" s="40">
        <v>0.66666666666666696</v>
      </c>
      <c r="D26" s="107">
        <v>6</v>
      </c>
      <c r="E26" s="41">
        <f t="shared" si="0"/>
        <v>4.2253521126760569</v>
      </c>
      <c r="F26" s="152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08">
        <v>134</v>
      </c>
      <c r="P26" s="108">
        <v>135</v>
      </c>
      <c r="Q26" s="108">
        <v>24721529</v>
      </c>
      <c r="R26" s="46">
        <f t="shared" si="5"/>
        <v>5690</v>
      </c>
      <c r="S26" s="47">
        <f t="shared" si="6"/>
        <v>136.56</v>
      </c>
      <c r="T26" s="47">
        <f t="shared" si="7"/>
        <v>5.69</v>
      </c>
      <c r="U26" s="109">
        <v>5.3</v>
      </c>
      <c r="V26" s="109">
        <f t="shared" si="1"/>
        <v>5.3</v>
      </c>
      <c r="W26" s="110" t="s">
        <v>148</v>
      </c>
      <c r="X26" s="112">
        <v>0</v>
      </c>
      <c r="Y26" s="112">
        <v>1004</v>
      </c>
      <c r="Z26" s="112">
        <v>1187</v>
      </c>
      <c r="AA26" s="112">
        <v>1185</v>
      </c>
      <c r="AB26" s="112">
        <v>1187</v>
      </c>
      <c r="AC26" s="48" t="s">
        <v>90</v>
      </c>
      <c r="AD26" s="48" t="s">
        <v>90</v>
      </c>
      <c r="AE26" s="48" t="s">
        <v>90</v>
      </c>
      <c r="AF26" s="111" t="s">
        <v>90</v>
      </c>
      <c r="AG26" s="120">
        <v>1023792</v>
      </c>
      <c r="AH26" s="49">
        <f t="shared" si="9"/>
        <v>1158</v>
      </c>
      <c r="AI26" s="50">
        <f t="shared" si="8"/>
        <v>203.51493848857643</v>
      </c>
      <c r="AJ26" s="96">
        <v>0</v>
      </c>
      <c r="AK26" s="96">
        <v>1</v>
      </c>
      <c r="AL26" s="96">
        <v>1</v>
      </c>
      <c r="AM26" s="96">
        <v>1</v>
      </c>
      <c r="AN26" s="96">
        <v>1</v>
      </c>
      <c r="AO26" s="96">
        <v>0</v>
      </c>
      <c r="AP26" s="112">
        <v>11441569</v>
      </c>
      <c r="AQ26" s="112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98"/>
    </row>
    <row r="27" spans="1:51" x14ac:dyDescent="0.25">
      <c r="B27" s="40">
        <v>2.6666666666666701</v>
      </c>
      <c r="C27" s="40">
        <v>0.70833333333333404</v>
      </c>
      <c r="D27" s="107">
        <v>4</v>
      </c>
      <c r="E27" s="41">
        <f t="shared" si="0"/>
        <v>2.8169014084507045</v>
      </c>
      <c r="F27" s="152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08">
        <v>134</v>
      </c>
      <c r="P27" s="108">
        <v>135</v>
      </c>
      <c r="Q27" s="108">
        <v>24727506</v>
      </c>
      <c r="R27" s="46">
        <f t="shared" si="5"/>
        <v>5977</v>
      </c>
      <c r="S27" s="47">
        <f t="shared" si="6"/>
        <v>143.44800000000001</v>
      </c>
      <c r="T27" s="47">
        <f t="shared" si="7"/>
        <v>5.9770000000000003</v>
      </c>
      <c r="U27" s="109">
        <v>5.0999999999999996</v>
      </c>
      <c r="V27" s="109">
        <f t="shared" si="1"/>
        <v>5.0999999999999996</v>
      </c>
      <c r="W27" s="110" t="s">
        <v>148</v>
      </c>
      <c r="X27" s="112">
        <v>0</v>
      </c>
      <c r="Y27" s="112">
        <v>1004</v>
      </c>
      <c r="Z27" s="112">
        <v>1187</v>
      </c>
      <c r="AA27" s="112">
        <v>1185</v>
      </c>
      <c r="AB27" s="112">
        <v>1187</v>
      </c>
      <c r="AC27" s="48" t="s">
        <v>90</v>
      </c>
      <c r="AD27" s="48" t="s">
        <v>90</v>
      </c>
      <c r="AE27" s="48" t="s">
        <v>90</v>
      </c>
      <c r="AF27" s="111" t="s">
        <v>90</v>
      </c>
      <c r="AG27" s="120">
        <v>1024961</v>
      </c>
      <c r="AH27" s="49">
        <f t="shared" si="9"/>
        <v>1169</v>
      </c>
      <c r="AI27" s="50">
        <f t="shared" si="8"/>
        <v>195.58306842897773</v>
      </c>
      <c r="AJ27" s="96">
        <v>0</v>
      </c>
      <c r="AK27" s="96">
        <v>1</v>
      </c>
      <c r="AL27" s="96">
        <v>1</v>
      </c>
      <c r="AM27" s="96">
        <v>1</v>
      </c>
      <c r="AN27" s="96">
        <v>1</v>
      </c>
      <c r="AO27" s="96">
        <v>0</v>
      </c>
      <c r="AP27" s="112">
        <v>11441569</v>
      </c>
      <c r="AQ27" s="112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98"/>
    </row>
    <row r="28" spans="1:51" x14ac:dyDescent="0.25">
      <c r="B28" s="40">
        <v>2.7083333333333299</v>
      </c>
      <c r="C28" s="40">
        <v>0.750000000000002</v>
      </c>
      <c r="D28" s="107">
        <v>4</v>
      </c>
      <c r="E28" s="41">
        <f t="shared" si="0"/>
        <v>2.8169014084507045</v>
      </c>
      <c r="F28" s="153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08">
        <v>132</v>
      </c>
      <c r="P28" s="108">
        <v>121</v>
      </c>
      <c r="Q28" s="108">
        <v>24733466</v>
      </c>
      <c r="R28" s="46">
        <f t="shared" si="5"/>
        <v>5960</v>
      </c>
      <c r="S28" s="47">
        <f t="shared" si="6"/>
        <v>143.04</v>
      </c>
      <c r="T28" s="47">
        <f t="shared" si="7"/>
        <v>5.96</v>
      </c>
      <c r="U28" s="109">
        <v>4.9000000000000004</v>
      </c>
      <c r="V28" s="109">
        <f t="shared" si="1"/>
        <v>4.9000000000000004</v>
      </c>
      <c r="W28" s="110" t="s">
        <v>148</v>
      </c>
      <c r="X28" s="112">
        <v>0</v>
      </c>
      <c r="Y28" s="112">
        <v>1004</v>
      </c>
      <c r="Z28" s="112">
        <v>1187</v>
      </c>
      <c r="AA28" s="112">
        <v>1185</v>
      </c>
      <c r="AB28" s="112">
        <v>1187</v>
      </c>
      <c r="AC28" s="48" t="s">
        <v>90</v>
      </c>
      <c r="AD28" s="48" t="s">
        <v>90</v>
      </c>
      <c r="AE28" s="48" t="s">
        <v>90</v>
      </c>
      <c r="AF28" s="111" t="s">
        <v>90</v>
      </c>
      <c r="AG28" s="120">
        <v>1026128</v>
      </c>
      <c r="AH28" s="49">
        <f t="shared" si="9"/>
        <v>1167</v>
      </c>
      <c r="AI28" s="50">
        <f t="shared" si="8"/>
        <v>195.80536912751677</v>
      </c>
      <c r="AJ28" s="96">
        <v>0</v>
      </c>
      <c r="AK28" s="96">
        <v>1</v>
      </c>
      <c r="AL28" s="96">
        <v>1</v>
      </c>
      <c r="AM28" s="96">
        <v>1</v>
      </c>
      <c r="AN28" s="96">
        <v>1</v>
      </c>
      <c r="AO28" s="96">
        <v>0</v>
      </c>
      <c r="AP28" s="112">
        <v>11441569</v>
      </c>
      <c r="AQ28" s="112">
        <f t="shared" si="2"/>
        <v>0</v>
      </c>
      <c r="AR28" s="53">
        <v>1.2</v>
      </c>
      <c r="AS28" s="52" t="s">
        <v>113</v>
      </c>
      <c r="AV28" s="58" t="s">
        <v>116</v>
      </c>
      <c r="AW28" s="58">
        <v>101.325</v>
      </c>
      <c r="AY28" s="98"/>
    </row>
    <row r="29" spans="1:51" x14ac:dyDescent="0.25">
      <c r="A29" s="95" t="s">
        <v>128</v>
      </c>
      <c r="B29" s="40">
        <v>2.75</v>
      </c>
      <c r="C29" s="40">
        <v>0.79166666666666896</v>
      </c>
      <c r="D29" s="107">
        <v>4</v>
      </c>
      <c r="E29" s="41">
        <f t="shared" si="0"/>
        <v>2.8169014084507045</v>
      </c>
      <c r="F29" s="153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08">
        <v>129</v>
      </c>
      <c r="P29" s="108">
        <v>127</v>
      </c>
      <c r="Q29" s="108">
        <v>24739399</v>
      </c>
      <c r="R29" s="46">
        <f t="shared" si="5"/>
        <v>5933</v>
      </c>
      <c r="S29" s="47">
        <f t="shared" si="6"/>
        <v>142.392</v>
      </c>
      <c r="T29" s="47">
        <f t="shared" si="7"/>
        <v>5.9329999999999998</v>
      </c>
      <c r="U29" s="109">
        <v>4.7</v>
      </c>
      <c r="V29" s="109">
        <f t="shared" si="1"/>
        <v>4.7</v>
      </c>
      <c r="W29" s="110" t="s">
        <v>148</v>
      </c>
      <c r="X29" s="112">
        <v>0</v>
      </c>
      <c r="Y29" s="112">
        <v>1005</v>
      </c>
      <c r="Z29" s="112">
        <v>1187</v>
      </c>
      <c r="AA29" s="112">
        <v>1185</v>
      </c>
      <c r="AB29" s="112">
        <v>1187</v>
      </c>
      <c r="AC29" s="48" t="s">
        <v>90</v>
      </c>
      <c r="AD29" s="48" t="s">
        <v>90</v>
      </c>
      <c r="AE29" s="48" t="s">
        <v>90</v>
      </c>
      <c r="AF29" s="111" t="s">
        <v>90</v>
      </c>
      <c r="AG29" s="120">
        <v>1027290</v>
      </c>
      <c r="AH29" s="49">
        <f t="shared" si="9"/>
        <v>1162</v>
      </c>
      <c r="AI29" s="50">
        <f t="shared" si="8"/>
        <v>195.85369964604755</v>
      </c>
      <c r="AJ29" s="96">
        <v>0</v>
      </c>
      <c r="AK29" s="96">
        <v>1</v>
      </c>
      <c r="AL29" s="96">
        <v>1</v>
      </c>
      <c r="AM29" s="96">
        <v>1</v>
      </c>
      <c r="AN29" s="96">
        <v>1</v>
      </c>
      <c r="AO29" s="96">
        <v>0</v>
      </c>
      <c r="AP29" s="112">
        <v>11441569</v>
      </c>
      <c r="AQ29" s="112">
        <f t="shared" si="2"/>
        <v>0</v>
      </c>
      <c r="AR29" s="51"/>
      <c r="AS29" s="52" t="s">
        <v>113</v>
      </c>
      <c r="AY29" s="98"/>
    </row>
    <row r="30" spans="1:51" x14ac:dyDescent="0.25">
      <c r="B30" s="40">
        <v>2.7916666666666701</v>
      </c>
      <c r="C30" s="40">
        <v>0.83333333333333703</v>
      </c>
      <c r="D30" s="107">
        <v>4</v>
      </c>
      <c r="E30" s="41">
        <f t="shared" si="0"/>
        <v>2.8169014084507045</v>
      </c>
      <c r="F30" s="154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08">
        <v>129</v>
      </c>
      <c r="P30" s="108">
        <v>122</v>
      </c>
      <c r="Q30" s="108">
        <v>24745530</v>
      </c>
      <c r="R30" s="46">
        <f t="shared" si="5"/>
        <v>6131</v>
      </c>
      <c r="S30" s="47">
        <f t="shared" si="6"/>
        <v>147.14400000000001</v>
      </c>
      <c r="T30" s="47">
        <f t="shared" si="7"/>
        <v>6.1310000000000002</v>
      </c>
      <c r="U30" s="109">
        <v>4.5</v>
      </c>
      <c r="V30" s="109">
        <f t="shared" si="1"/>
        <v>4.5</v>
      </c>
      <c r="W30" s="110" t="s">
        <v>148</v>
      </c>
      <c r="X30" s="112">
        <v>0</v>
      </c>
      <c r="Y30" s="112">
        <v>1005</v>
      </c>
      <c r="Z30" s="112">
        <v>1187</v>
      </c>
      <c r="AA30" s="112">
        <v>1185</v>
      </c>
      <c r="AB30" s="112">
        <v>1187</v>
      </c>
      <c r="AC30" s="48" t="s">
        <v>90</v>
      </c>
      <c r="AD30" s="48" t="s">
        <v>90</v>
      </c>
      <c r="AE30" s="48" t="s">
        <v>90</v>
      </c>
      <c r="AF30" s="111" t="s">
        <v>90</v>
      </c>
      <c r="AG30" s="120">
        <v>1028450</v>
      </c>
      <c r="AH30" s="49">
        <f t="shared" si="9"/>
        <v>1160</v>
      </c>
      <c r="AI30" s="50">
        <f t="shared" si="8"/>
        <v>189.20241396183329</v>
      </c>
      <c r="AJ30" s="96">
        <v>0</v>
      </c>
      <c r="AK30" s="96">
        <v>1</v>
      </c>
      <c r="AL30" s="96">
        <v>1</v>
      </c>
      <c r="AM30" s="96">
        <v>1</v>
      </c>
      <c r="AN30" s="96">
        <v>1</v>
      </c>
      <c r="AO30" s="96">
        <v>0</v>
      </c>
      <c r="AP30" s="112">
        <v>11441569</v>
      </c>
      <c r="AQ30" s="112">
        <f t="shared" si="2"/>
        <v>0</v>
      </c>
      <c r="AR30" s="51"/>
      <c r="AS30" s="52" t="s">
        <v>113</v>
      </c>
      <c r="AV30" s="210" t="s">
        <v>117</v>
      </c>
      <c r="AW30" s="210"/>
      <c r="AY30" s="98"/>
    </row>
    <row r="31" spans="1:51" x14ac:dyDescent="0.25">
      <c r="B31" s="40">
        <v>2.8333333333333299</v>
      </c>
      <c r="C31" s="40">
        <v>0.875000000000004</v>
      </c>
      <c r="D31" s="107">
        <v>4</v>
      </c>
      <c r="E31" s="41">
        <f t="shared" si="0"/>
        <v>2.8169014084507045</v>
      </c>
      <c r="F31" s="151">
        <v>83</v>
      </c>
      <c r="G31" s="41">
        <f t="shared" si="3"/>
        <v>58.450704225352112</v>
      </c>
      <c r="H31" s="42" t="s">
        <v>88</v>
      </c>
      <c r="I31" s="42">
        <f t="shared" si="4"/>
        <v>54.929577464788736</v>
      </c>
      <c r="J31" s="43">
        <f t="shared" si="13"/>
        <v>56.338028169014088</v>
      </c>
      <c r="K31" s="42">
        <f t="shared" si="12"/>
        <v>60.563380281690144</v>
      </c>
      <c r="L31" s="44">
        <v>18</v>
      </c>
      <c r="M31" s="45" t="s">
        <v>100</v>
      </c>
      <c r="N31" s="45">
        <v>16.100000000000001</v>
      </c>
      <c r="O31" s="108">
        <v>127</v>
      </c>
      <c r="P31" s="108">
        <v>134</v>
      </c>
      <c r="Q31" s="108">
        <v>24751435</v>
      </c>
      <c r="R31" s="46">
        <f t="shared" si="5"/>
        <v>5905</v>
      </c>
      <c r="S31" s="47">
        <f t="shared" si="6"/>
        <v>141.72</v>
      </c>
      <c r="T31" s="47">
        <f t="shared" si="7"/>
        <v>5.9050000000000002</v>
      </c>
      <c r="U31" s="109">
        <v>4.0999999999999996</v>
      </c>
      <c r="V31" s="109">
        <f t="shared" si="1"/>
        <v>4.0999999999999996</v>
      </c>
      <c r="W31" s="110" t="s">
        <v>148</v>
      </c>
      <c r="X31" s="112">
        <v>0</v>
      </c>
      <c r="Y31" s="112">
        <v>1025</v>
      </c>
      <c r="Z31" s="112">
        <v>1187</v>
      </c>
      <c r="AA31" s="112">
        <v>1185</v>
      </c>
      <c r="AB31" s="112">
        <v>1187</v>
      </c>
      <c r="AC31" s="48" t="s">
        <v>90</v>
      </c>
      <c r="AD31" s="48" t="s">
        <v>90</v>
      </c>
      <c r="AE31" s="48" t="s">
        <v>90</v>
      </c>
      <c r="AF31" s="111" t="s">
        <v>90</v>
      </c>
      <c r="AG31" s="120">
        <v>1029608</v>
      </c>
      <c r="AH31" s="49">
        <f t="shared" si="9"/>
        <v>1158</v>
      </c>
      <c r="AI31" s="50">
        <f t="shared" si="8"/>
        <v>196.10499576629974</v>
      </c>
      <c r="AJ31" s="96">
        <v>0</v>
      </c>
      <c r="AK31" s="96">
        <v>1</v>
      </c>
      <c r="AL31" s="96">
        <v>1</v>
      </c>
      <c r="AM31" s="96">
        <v>1</v>
      </c>
      <c r="AN31" s="96">
        <v>1</v>
      </c>
      <c r="AO31" s="96">
        <v>0</v>
      </c>
      <c r="AP31" s="112">
        <v>11441569</v>
      </c>
      <c r="AQ31" s="112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98"/>
    </row>
    <row r="32" spans="1:51" x14ac:dyDescent="0.25">
      <c r="B32" s="40">
        <v>2.875</v>
      </c>
      <c r="C32" s="40">
        <v>0.91666666666667096</v>
      </c>
      <c r="D32" s="107">
        <v>5</v>
      </c>
      <c r="E32" s="41">
        <f t="shared" si="0"/>
        <v>3.5211267605633805</v>
      </c>
      <c r="F32" s="151">
        <v>83</v>
      </c>
      <c r="G32" s="41">
        <f t="shared" si="3"/>
        <v>58.450704225352112</v>
      </c>
      <c r="H32" s="42" t="s">
        <v>88</v>
      </c>
      <c r="I32" s="42">
        <f t="shared" si="4"/>
        <v>54.929577464788736</v>
      </c>
      <c r="J32" s="43">
        <f t="shared" si="13"/>
        <v>56.338028169014088</v>
      </c>
      <c r="K32" s="42">
        <f t="shared" si="12"/>
        <v>60.563380281690144</v>
      </c>
      <c r="L32" s="44">
        <v>14</v>
      </c>
      <c r="M32" s="45" t="s">
        <v>118</v>
      </c>
      <c r="N32" s="45">
        <v>12.6</v>
      </c>
      <c r="O32" s="108">
        <v>123</v>
      </c>
      <c r="P32" s="108">
        <v>126</v>
      </c>
      <c r="Q32" s="108">
        <v>24757087</v>
      </c>
      <c r="R32" s="46">
        <f t="shared" si="5"/>
        <v>5652</v>
      </c>
      <c r="S32" s="47">
        <f t="shared" si="6"/>
        <v>135.648</v>
      </c>
      <c r="T32" s="47">
        <f t="shared" si="7"/>
        <v>5.6520000000000001</v>
      </c>
      <c r="U32" s="109">
        <v>3.9</v>
      </c>
      <c r="V32" s="109">
        <f t="shared" si="1"/>
        <v>3.9</v>
      </c>
      <c r="W32" s="110" t="s">
        <v>129</v>
      </c>
      <c r="X32" s="112">
        <v>0</v>
      </c>
      <c r="Y32" s="112">
        <v>0</v>
      </c>
      <c r="Z32" s="112">
        <v>1166</v>
      </c>
      <c r="AA32" s="112">
        <v>1185</v>
      </c>
      <c r="AB32" s="112">
        <v>1166</v>
      </c>
      <c r="AC32" s="48" t="s">
        <v>90</v>
      </c>
      <c r="AD32" s="48" t="s">
        <v>90</v>
      </c>
      <c r="AE32" s="48" t="s">
        <v>90</v>
      </c>
      <c r="AF32" s="111" t="s">
        <v>90</v>
      </c>
      <c r="AG32" s="120">
        <v>1030760</v>
      </c>
      <c r="AH32" s="49">
        <f t="shared" si="9"/>
        <v>1152</v>
      </c>
      <c r="AI32" s="50">
        <f t="shared" si="8"/>
        <v>203.8216560509554</v>
      </c>
      <c r="AJ32" s="96">
        <v>0</v>
      </c>
      <c r="AK32" s="96">
        <v>0</v>
      </c>
      <c r="AL32" s="96">
        <v>1</v>
      </c>
      <c r="AM32" s="96">
        <v>1</v>
      </c>
      <c r="AN32" s="96">
        <v>1</v>
      </c>
      <c r="AO32" s="96">
        <v>0</v>
      </c>
      <c r="AP32" s="112">
        <v>11441569</v>
      </c>
      <c r="AQ32" s="112">
        <f t="shared" si="2"/>
        <v>0</v>
      </c>
      <c r="AR32" s="53">
        <v>1.21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98"/>
    </row>
    <row r="33" spans="1:51" x14ac:dyDescent="0.25">
      <c r="B33" s="40">
        <v>2.9166666666666701</v>
      </c>
      <c r="C33" s="40">
        <v>0.95833333333333803</v>
      </c>
      <c r="D33" s="107">
        <v>5</v>
      </c>
      <c r="E33" s="41">
        <f t="shared" si="0"/>
        <v>3.5211267605633805</v>
      </c>
      <c r="F33" s="151">
        <v>83</v>
      </c>
      <c r="G33" s="41">
        <f t="shared" si="3"/>
        <v>58.450704225352112</v>
      </c>
      <c r="H33" s="42" t="s">
        <v>88</v>
      </c>
      <c r="I33" s="42">
        <f>J33-(2/1.42)</f>
        <v>53.521126760563384</v>
      </c>
      <c r="J33" s="43">
        <f>(F33-5)/1.42</f>
        <v>54.929577464788736</v>
      </c>
      <c r="K33" s="42">
        <f t="shared" si="12"/>
        <v>59.154929577464792</v>
      </c>
      <c r="L33" s="44">
        <v>14</v>
      </c>
      <c r="M33" s="45" t="s">
        <v>118</v>
      </c>
      <c r="N33" s="45">
        <v>11.9</v>
      </c>
      <c r="O33" s="108">
        <v>125</v>
      </c>
      <c r="P33" s="108">
        <v>117</v>
      </c>
      <c r="Q33" s="108">
        <v>24762193</v>
      </c>
      <c r="R33" s="46">
        <f t="shared" si="5"/>
        <v>5106</v>
      </c>
      <c r="S33" s="47">
        <f t="shared" si="6"/>
        <v>122.544</v>
      </c>
      <c r="T33" s="47">
        <f t="shared" si="7"/>
        <v>5.1059999999999999</v>
      </c>
      <c r="U33" s="109">
        <v>3.9</v>
      </c>
      <c r="V33" s="109">
        <f t="shared" si="1"/>
        <v>3.9</v>
      </c>
      <c r="W33" s="110" t="s">
        <v>129</v>
      </c>
      <c r="X33" s="112">
        <v>0</v>
      </c>
      <c r="Y33" s="112">
        <v>0</v>
      </c>
      <c r="Z33" s="112">
        <v>1166</v>
      </c>
      <c r="AA33" s="112">
        <v>1185</v>
      </c>
      <c r="AB33" s="112">
        <v>1166</v>
      </c>
      <c r="AC33" s="48" t="s">
        <v>90</v>
      </c>
      <c r="AD33" s="48" t="s">
        <v>90</v>
      </c>
      <c r="AE33" s="48" t="s">
        <v>90</v>
      </c>
      <c r="AF33" s="111" t="s">
        <v>90</v>
      </c>
      <c r="AG33" s="120">
        <v>1031788</v>
      </c>
      <c r="AH33" s="49">
        <f t="shared" si="9"/>
        <v>1028</v>
      </c>
      <c r="AI33" s="50">
        <f t="shared" si="8"/>
        <v>201.33176654915786</v>
      </c>
      <c r="AJ33" s="96">
        <v>0</v>
      </c>
      <c r="AK33" s="96">
        <v>0</v>
      </c>
      <c r="AL33" s="96">
        <v>1</v>
      </c>
      <c r="AM33" s="96">
        <v>1</v>
      </c>
      <c r="AN33" s="96">
        <v>1</v>
      </c>
      <c r="AO33" s="96">
        <v>0.3</v>
      </c>
      <c r="AP33" s="112">
        <v>11441828</v>
      </c>
      <c r="AQ33" s="112">
        <f t="shared" si="2"/>
        <v>259</v>
      </c>
      <c r="AR33" s="51"/>
      <c r="AS33" s="52" t="s">
        <v>113</v>
      </c>
      <c r="AY33" s="98"/>
    </row>
    <row r="34" spans="1:51" x14ac:dyDescent="0.25">
      <c r="B34" s="40">
        <v>2.9583333333333299</v>
      </c>
      <c r="C34" s="40">
        <v>1</v>
      </c>
      <c r="D34" s="107">
        <v>5</v>
      </c>
      <c r="E34" s="41">
        <f t="shared" si="0"/>
        <v>3.5211267605633805</v>
      </c>
      <c r="F34" s="151">
        <v>83</v>
      </c>
      <c r="G34" s="41">
        <f t="shared" si="3"/>
        <v>58.450704225352112</v>
      </c>
      <c r="H34" s="42" t="s">
        <v>88</v>
      </c>
      <c r="I34" s="42">
        <f t="shared" si="4"/>
        <v>53.521126760563384</v>
      </c>
      <c r="J34" s="43">
        <f>(F34-5)/1.42</f>
        <v>54.929577464788736</v>
      </c>
      <c r="K34" s="42">
        <f t="shared" si="12"/>
        <v>59.154929577464792</v>
      </c>
      <c r="L34" s="44">
        <v>14</v>
      </c>
      <c r="M34" s="45" t="s">
        <v>118</v>
      </c>
      <c r="N34" s="61">
        <v>11.5</v>
      </c>
      <c r="O34" s="108">
        <v>131</v>
      </c>
      <c r="P34" s="108">
        <v>112</v>
      </c>
      <c r="Q34" s="108">
        <v>24766971</v>
      </c>
      <c r="R34" s="46">
        <f t="shared" si="5"/>
        <v>4778</v>
      </c>
      <c r="S34" s="47">
        <f t="shared" si="6"/>
        <v>114.672</v>
      </c>
      <c r="T34" s="47">
        <f t="shared" si="7"/>
        <v>4.7779999999999996</v>
      </c>
      <c r="U34" s="109">
        <v>4.5</v>
      </c>
      <c r="V34" s="109">
        <f t="shared" si="1"/>
        <v>4.5</v>
      </c>
      <c r="W34" s="110"/>
      <c r="X34" s="112">
        <v>0</v>
      </c>
      <c r="Y34" s="112">
        <v>0</v>
      </c>
      <c r="Z34" s="112">
        <v>1147</v>
      </c>
      <c r="AA34" s="112">
        <v>1185</v>
      </c>
      <c r="AB34" s="112">
        <v>1147</v>
      </c>
      <c r="AC34" s="48" t="s">
        <v>90</v>
      </c>
      <c r="AD34" s="48" t="s">
        <v>90</v>
      </c>
      <c r="AE34" s="48" t="s">
        <v>90</v>
      </c>
      <c r="AF34" s="111" t="s">
        <v>90</v>
      </c>
      <c r="AG34" s="120">
        <v>1032781</v>
      </c>
      <c r="AH34" s="49">
        <f t="shared" si="9"/>
        <v>993</v>
      </c>
      <c r="AI34" s="50">
        <f t="shared" si="8"/>
        <v>207.82754290498119</v>
      </c>
      <c r="AJ34" s="96">
        <v>0</v>
      </c>
      <c r="AK34" s="96">
        <v>0</v>
      </c>
      <c r="AL34" s="96">
        <v>1</v>
      </c>
      <c r="AM34" s="96">
        <v>1</v>
      </c>
      <c r="AN34" s="96">
        <v>1</v>
      </c>
      <c r="AO34" s="96">
        <v>0.3</v>
      </c>
      <c r="AP34" s="112">
        <v>11442098</v>
      </c>
      <c r="AQ34" s="112">
        <f t="shared" si="2"/>
        <v>270</v>
      </c>
      <c r="AR34" s="51"/>
      <c r="AS34" s="52" t="s">
        <v>113</v>
      </c>
      <c r="AV34" s="56" t="s">
        <v>119</v>
      </c>
      <c r="AW34" s="62" t="s">
        <v>30</v>
      </c>
      <c r="AY34" s="98"/>
    </row>
    <row r="35" spans="1:51" x14ac:dyDescent="0.25">
      <c r="B35" s="90"/>
      <c r="C35" s="91"/>
      <c r="D35" s="90"/>
      <c r="E35" s="93"/>
      <c r="F35" s="93"/>
      <c r="G35" s="94"/>
      <c r="H35" s="92"/>
      <c r="I35" s="93"/>
      <c r="J35" s="93"/>
      <c r="K35" s="94"/>
      <c r="L35" s="211" t="s">
        <v>120</v>
      </c>
      <c r="M35" s="212"/>
      <c r="N35" s="213"/>
      <c r="O35" s="63"/>
      <c r="P35" s="116"/>
      <c r="Q35" s="116"/>
      <c r="R35" s="64">
        <f>SUM(R11:R34)</f>
        <v>134006</v>
      </c>
      <c r="S35" s="65">
        <f>AVERAGE(S11:S34)</f>
        <v>134.006</v>
      </c>
      <c r="T35" s="65">
        <f>SUM(T11:T34)</f>
        <v>134.006</v>
      </c>
      <c r="U35" s="109"/>
      <c r="V35" s="92"/>
      <c r="W35" s="57"/>
      <c r="X35" s="86"/>
      <c r="Y35" s="87"/>
      <c r="Z35" s="87"/>
      <c r="AA35" s="87"/>
      <c r="AB35" s="88"/>
      <c r="AC35" s="86"/>
      <c r="AD35" s="87"/>
      <c r="AE35" s="88"/>
      <c r="AF35" s="89"/>
      <c r="AG35" s="66">
        <f>AG34-AG10</f>
        <v>27173</v>
      </c>
      <c r="AH35" s="67">
        <f>SUM(AH11:AH34)</f>
        <v>27173</v>
      </c>
      <c r="AI35" s="68">
        <f>$AH$35/$T35</f>
        <v>202.77450263421042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69"/>
      <c r="AP35" s="70">
        <f>AP34-AP10</f>
        <v>2548</v>
      </c>
      <c r="AQ35" s="71">
        <f>SUM(AQ11:AQ34)</f>
        <v>2548</v>
      </c>
      <c r="AR35" s="72">
        <f>AVERAGE(AR11:AR34)</f>
        <v>1.1583333333333334</v>
      </c>
      <c r="AS35" s="69"/>
      <c r="AV35" s="73" t="s">
        <v>30</v>
      </c>
      <c r="AW35" s="73">
        <v>1</v>
      </c>
      <c r="AY35" s="98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7"/>
      <c r="M36" s="97"/>
      <c r="N36" s="97"/>
      <c r="O36" s="97"/>
      <c r="P36" s="97"/>
      <c r="Q36" s="97"/>
      <c r="R36" s="97"/>
      <c r="S36" s="97"/>
      <c r="T36" s="97"/>
      <c r="U36" s="77"/>
      <c r="V36" s="77"/>
      <c r="W36" s="97"/>
      <c r="X36" s="97"/>
      <c r="Y36" s="97"/>
      <c r="Z36" s="99"/>
      <c r="AA36" s="97"/>
      <c r="AB36" s="97"/>
      <c r="AC36" s="97"/>
      <c r="AD36" s="97"/>
      <c r="AE36" s="97"/>
      <c r="AH36" s="78"/>
      <c r="AM36" s="97"/>
      <c r="AN36" s="97"/>
      <c r="AO36" s="97"/>
      <c r="AP36" s="97"/>
      <c r="AQ36" s="97"/>
      <c r="AR36" s="97"/>
      <c r="AV36" s="73" t="s">
        <v>121</v>
      </c>
      <c r="AW36" s="73">
        <v>41.67</v>
      </c>
      <c r="AY36" s="98"/>
    </row>
    <row r="37" spans="1:51" x14ac:dyDescent="0.25">
      <c r="B37" s="85" t="s">
        <v>122</v>
      </c>
      <c r="C37" s="85"/>
      <c r="D37" s="85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99"/>
      <c r="X37" s="99"/>
      <c r="Y37" s="99"/>
      <c r="Z37" s="99"/>
      <c r="AA37" s="99"/>
      <c r="AB37" s="99"/>
      <c r="AC37" s="99"/>
      <c r="AD37" s="99"/>
      <c r="AE37" s="99"/>
      <c r="AM37" s="97"/>
      <c r="AN37" s="97"/>
      <c r="AO37" s="97"/>
      <c r="AP37" s="97"/>
      <c r="AQ37" s="97"/>
      <c r="AR37" s="99"/>
      <c r="AV37" s="73" t="s">
        <v>123</v>
      </c>
      <c r="AW37" s="73">
        <v>11.574999999999999</v>
      </c>
      <c r="AY37" s="98"/>
    </row>
    <row r="38" spans="1:51" x14ac:dyDescent="0.25">
      <c r="B38" s="83" t="s">
        <v>127</v>
      </c>
      <c r="C38" s="102"/>
      <c r="D38" s="102"/>
      <c r="E38" s="102"/>
      <c r="F38" s="102"/>
      <c r="G38" s="102"/>
      <c r="H38" s="102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84"/>
      <c r="T38" s="84"/>
      <c r="U38" s="84"/>
      <c r="V38" s="84"/>
      <c r="W38" s="99"/>
      <c r="X38" s="99"/>
      <c r="Y38" s="99"/>
      <c r="Z38" s="99"/>
      <c r="AA38" s="99"/>
      <c r="AB38" s="99"/>
      <c r="AC38" s="99"/>
      <c r="AD38" s="99"/>
      <c r="AE38" s="99"/>
      <c r="AM38" s="20"/>
      <c r="AN38" s="97"/>
      <c r="AO38" s="97"/>
      <c r="AP38" s="97"/>
      <c r="AQ38" s="97"/>
      <c r="AR38" s="99"/>
      <c r="AV38" s="73"/>
      <c r="AW38" s="73"/>
      <c r="AY38" s="98"/>
    </row>
    <row r="39" spans="1:51" x14ac:dyDescent="0.25">
      <c r="B39" s="146" t="s">
        <v>130</v>
      </c>
      <c r="C39" s="102"/>
      <c r="D39" s="102"/>
      <c r="E39" s="102"/>
      <c r="F39" s="102"/>
      <c r="G39" s="102"/>
      <c r="H39" s="102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84"/>
      <c r="T39" s="84"/>
      <c r="U39" s="84"/>
      <c r="V39" s="84"/>
      <c r="W39" s="99"/>
      <c r="X39" s="99"/>
      <c r="Y39" s="99"/>
      <c r="Z39" s="99"/>
      <c r="AA39" s="99"/>
      <c r="AB39" s="99"/>
      <c r="AC39" s="99"/>
      <c r="AD39" s="99"/>
      <c r="AE39" s="99"/>
      <c r="AM39" s="20"/>
      <c r="AN39" s="97"/>
      <c r="AO39" s="97"/>
      <c r="AP39" s="97"/>
      <c r="AQ39" s="97"/>
      <c r="AR39" s="99"/>
      <c r="AV39" s="73"/>
      <c r="AW39" s="73"/>
      <c r="AY39" s="98"/>
    </row>
    <row r="40" spans="1:51" x14ac:dyDescent="0.25">
      <c r="B40" s="146" t="s">
        <v>131</v>
      </c>
      <c r="C40" s="102"/>
      <c r="D40" s="102"/>
      <c r="E40" s="102"/>
      <c r="F40" s="102"/>
      <c r="G40" s="102"/>
      <c r="H40" s="102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84"/>
      <c r="T40" s="84"/>
      <c r="U40" s="84"/>
      <c r="V40" s="84"/>
      <c r="W40" s="99"/>
      <c r="X40" s="99"/>
      <c r="Y40" s="99"/>
      <c r="Z40" s="99"/>
      <c r="AA40" s="99"/>
      <c r="AB40" s="99"/>
      <c r="AC40" s="99"/>
      <c r="AD40" s="99"/>
      <c r="AE40" s="99"/>
      <c r="AM40" s="20"/>
      <c r="AN40" s="97"/>
      <c r="AO40" s="97"/>
      <c r="AP40" s="97"/>
      <c r="AQ40" s="97"/>
      <c r="AR40" s="99"/>
      <c r="AV40" s="73"/>
      <c r="AW40" s="73"/>
      <c r="AY40" s="98"/>
    </row>
    <row r="41" spans="1:51" x14ac:dyDescent="0.25">
      <c r="B41" s="147" t="s">
        <v>132</v>
      </c>
      <c r="C41" s="149"/>
      <c r="D41" s="149"/>
      <c r="E41" s="149"/>
      <c r="F41" s="150"/>
      <c r="G41" s="150"/>
      <c r="H41" s="150"/>
      <c r="I41" s="149"/>
      <c r="J41" s="149"/>
      <c r="K41" s="149"/>
      <c r="L41" s="150"/>
      <c r="M41" s="150"/>
      <c r="N41" s="150"/>
      <c r="O41" s="149"/>
      <c r="P41" s="149"/>
      <c r="Q41" s="149"/>
      <c r="R41" s="149"/>
      <c r="S41" s="150"/>
      <c r="T41" s="150"/>
      <c r="U41" s="150"/>
      <c r="V41" s="84"/>
      <c r="W41" s="99"/>
      <c r="X41" s="99"/>
      <c r="Y41" s="99"/>
      <c r="Z41" s="99"/>
      <c r="AA41" s="99"/>
      <c r="AB41" s="99"/>
      <c r="AC41" s="99"/>
      <c r="AD41" s="99"/>
      <c r="AE41" s="99"/>
      <c r="AM41" s="20"/>
      <c r="AN41" s="97"/>
      <c r="AO41" s="97"/>
      <c r="AP41" s="97"/>
      <c r="AQ41" s="97"/>
      <c r="AR41" s="99"/>
      <c r="AV41" s="127"/>
      <c r="AW41" s="127"/>
      <c r="AY41" s="98"/>
    </row>
    <row r="42" spans="1:51" x14ac:dyDescent="0.25">
      <c r="B42" s="148" t="s">
        <v>136</v>
      </c>
      <c r="C42" s="102"/>
      <c r="D42" s="102"/>
      <c r="E42" s="102"/>
      <c r="F42" s="102"/>
      <c r="G42" s="102"/>
      <c r="H42" s="102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  <c r="T42" s="104"/>
      <c r="U42" s="104"/>
      <c r="V42" s="104"/>
      <c r="W42" s="99"/>
      <c r="X42" s="99"/>
      <c r="Y42" s="99"/>
      <c r="Z42" s="99"/>
      <c r="AA42" s="99"/>
      <c r="AB42" s="99"/>
      <c r="AC42" s="99"/>
      <c r="AD42" s="99"/>
      <c r="AE42" s="99"/>
      <c r="AM42" s="20"/>
      <c r="AN42" s="97"/>
      <c r="AO42" s="100"/>
      <c r="AP42" s="100"/>
      <c r="AQ42" s="100"/>
      <c r="AR42" s="100"/>
      <c r="AS42" s="101"/>
      <c r="AV42" s="98"/>
      <c r="AW42" s="95"/>
      <c r="AX42" s="95"/>
      <c r="AY42" s="95"/>
    </row>
    <row r="43" spans="1:51" x14ac:dyDescent="0.25">
      <c r="B43" s="146" t="s">
        <v>133</v>
      </c>
      <c r="C43" s="126"/>
      <c r="D43" s="126"/>
      <c r="E43" s="126"/>
      <c r="F43" s="126"/>
      <c r="G43" s="106"/>
      <c r="H43" s="102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5"/>
      <c r="T43" s="104"/>
      <c r="U43" s="104"/>
      <c r="V43" s="104"/>
      <c r="W43" s="99"/>
      <c r="X43" s="99"/>
      <c r="Y43" s="99"/>
      <c r="Z43" s="99"/>
      <c r="AA43" s="99"/>
      <c r="AB43" s="99"/>
      <c r="AC43" s="99"/>
      <c r="AD43" s="99"/>
      <c r="AE43" s="99"/>
      <c r="AM43" s="100"/>
      <c r="AN43" s="100"/>
      <c r="AO43" s="100"/>
      <c r="AP43" s="100"/>
      <c r="AQ43" s="100"/>
      <c r="AR43" s="100"/>
      <c r="AS43" s="101"/>
      <c r="AV43" s="98"/>
      <c r="AW43" s="95"/>
      <c r="AX43" s="95"/>
      <c r="AY43" s="95"/>
    </row>
    <row r="44" spans="1:51" x14ac:dyDescent="0.25">
      <c r="A44" s="118"/>
      <c r="B44" s="82" t="s">
        <v>153</v>
      </c>
      <c r="C44" s="128"/>
      <c r="D44" s="129"/>
      <c r="E44" s="128"/>
      <c r="F44" s="128"/>
      <c r="G44" s="128"/>
      <c r="H44" s="128"/>
      <c r="I44" s="128"/>
      <c r="J44" s="130"/>
      <c r="K44" s="130"/>
      <c r="L44" s="123"/>
      <c r="M44" s="123"/>
      <c r="N44" s="123"/>
      <c r="O44" s="123"/>
      <c r="P44" s="123"/>
      <c r="Q44" s="123"/>
      <c r="R44" s="123"/>
      <c r="S44" s="123"/>
      <c r="T44" s="124"/>
      <c r="U44" s="124"/>
      <c r="V44" s="104"/>
      <c r="W44" s="99"/>
      <c r="X44" s="99"/>
      <c r="Y44" s="99"/>
      <c r="Z44" s="99"/>
      <c r="AA44" s="99"/>
      <c r="AB44" s="99"/>
      <c r="AC44" s="99"/>
      <c r="AD44" s="99"/>
      <c r="AE44" s="99"/>
      <c r="AM44" s="100"/>
      <c r="AN44" s="100"/>
      <c r="AO44" s="100"/>
      <c r="AP44" s="100"/>
      <c r="AQ44" s="100"/>
      <c r="AR44" s="100"/>
      <c r="AS44" s="101"/>
      <c r="AV44" s="98"/>
      <c r="AW44" s="95"/>
      <c r="AX44" s="95"/>
      <c r="AY44" s="95"/>
    </row>
    <row r="45" spans="1:51" x14ac:dyDescent="0.25">
      <c r="B45" s="146" t="s">
        <v>134</v>
      </c>
      <c r="C45" s="131"/>
      <c r="D45" s="132"/>
      <c r="E45" s="131"/>
      <c r="F45" s="131"/>
      <c r="G45" s="131"/>
      <c r="H45" s="131"/>
      <c r="I45" s="131"/>
      <c r="J45" s="133"/>
      <c r="K45" s="133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04"/>
      <c r="W45" s="99"/>
      <c r="X45" s="99"/>
      <c r="Y45" s="99"/>
      <c r="Z45" s="99"/>
      <c r="AA45" s="99"/>
      <c r="AB45" s="99"/>
      <c r="AC45" s="99"/>
      <c r="AD45" s="99"/>
      <c r="AE45" s="99"/>
      <c r="AM45" s="100"/>
      <c r="AN45" s="100"/>
      <c r="AO45" s="100"/>
      <c r="AP45" s="100"/>
      <c r="AQ45" s="100"/>
      <c r="AR45" s="100"/>
      <c r="AS45" s="101"/>
      <c r="AV45" s="98"/>
      <c r="AW45" s="95"/>
      <c r="AX45" s="95"/>
      <c r="AY45" s="95"/>
    </row>
    <row r="46" spans="1:51" x14ac:dyDescent="0.25">
      <c r="B46" s="144" t="s">
        <v>185</v>
      </c>
      <c r="C46" s="133"/>
      <c r="D46" s="134"/>
      <c r="E46" s="133"/>
      <c r="F46" s="133"/>
      <c r="G46" s="133"/>
      <c r="H46" s="133"/>
      <c r="I46" s="133"/>
      <c r="J46" s="133"/>
      <c r="K46" s="133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99"/>
      <c r="W46" s="99"/>
      <c r="X46" s="99"/>
      <c r="Y46" s="99"/>
      <c r="Z46" s="99"/>
      <c r="AA46" s="99"/>
      <c r="AB46" s="99"/>
      <c r="AJ46" s="100"/>
      <c r="AK46" s="100"/>
      <c r="AM46" s="100"/>
      <c r="AN46" s="100"/>
      <c r="AO46" s="100"/>
      <c r="AP46" s="101"/>
      <c r="AQ46" s="97"/>
      <c r="AR46" s="97"/>
      <c r="AS46" s="98"/>
      <c r="AT46" s="95"/>
      <c r="AU46" s="95"/>
      <c r="AV46" s="95"/>
      <c r="AW46" s="95"/>
      <c r="AX46" s="95"/>
      <c r="AY46" s="95"/>
    </row>
    <row r="47" spans="1:51" x14ac:dyDescent="0.25">
      <c r="B47" s="146" t="s">
        <v>138</v>
      </c>
      <c r="C47" s="128"/>
      <c r="D47" s="129"/>
      <c r="E47" s="128"/>
      <c r="F47" s="128"/>
      <c r="G47" s="128"/>
      <c r="H47" s="128"/>
      <c r="I47" s="128"/>
      <c r="J47" s="128"/>
      <c r="K47" s="128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99"/>
      <c r="W47" s="99"/>
      <c r="X47" s="99"/>
      <c r="Y47" s="99"/>
      <c r="Z47" s="99"/>
      <c r="AA47" s="99"/>
      <c r="AB47" s="99"/>
      <c r="AJ47" s="100"/>
      <c r="AK47" s="100"/>
      <c r="AL47" s="100"/>
      <c r="AM47" s="100"/>
      <c r="AN47" s="100"/>
      <c r="AO47" s="100"/>
      <c r="AP47" s="101"/>
      <c r="AQ47" s="97"/>
      <c r="AR47" s="97"/>
      <c r="AS47" s="98"/>
      <c r="AT47" s="95"/>
      <c r="AU47" s="95"/>
      <c r="AV47" s="95"/>
      <c r="AW47" s="95"/>
      <c r="AX47" s="95"/>
      <c r="AY47" s="95"/>
    </row>
    <row r="48" spans="1:51" x14ac:dyDescent="0.25">
      <c r="B48" s="146" t="s">
        <v>186</v>
      </c>
      <c r="C48" s="121"/>
      <c r="D48" s="122"/>
      <c r="E48" s="121"/>
      <c r="F48" s="121"/>
      <c r="G48" s="121"/>
      <c r="H48" s="121"/>
      <c r="I48" s="12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4"/>
      <c r="U48" s="124"/>
      <c r="V48" s="104"/>
      <c r="W48" s="99"/>
      <c r="X48" s="99"/>
      <c r="Y48" s="99"/>
      <c r="Z48" s="99"/>
      <c r="AA48" s="99"/>
      <c r="AB48" s="99"/>
      <c r="AC48" s="99"/>
      <c r="AD48" s="99"/>
      <c r="AE48" s="99"/>
      <c r="AL48" s="100"/>
      <c r="AM48" s="100"/>
      <c r="AN48" s="100"/>
      <c r="AO48" s="100"/>
      <c r="AP48" s="100"/>
      <c r="AQ48" s="100"/>
      <c r="AR48" s="100"/>
      <c r="AS48" s="101"/>
      <c r="AV48" s="98"/>
      <c r="AW48" s="95"/>
      <c r="AX48" s="95"/>
      <c r="AY48" s="95"/>
    </row>
    <row r="49" spans="1:51" x14ac:dyDescent="0.25">
      <c r="B49" s="146" t="s">
        <v>139</v>
      </c>
      <c r="C49" s="140"/>
      <c r="D49" s="12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04"/>
      <c r="W49" s="99"/>
      <c r="X49" s="99"/>
      <c r="Y49" s="99"/>
      <c r="Z49" s="99"/>
      <c r="AA49" s="99"/>
      <c r="AB49" s="99"/>
      <c r="AC49" s="99"/>
      <c r="AD49" s="99"/>
      <c r="AE49" s="99"/>
      <c r="AM49" s="100"/>
      <c r="AN49" s="100"/>
      <c r="AO49" s="100"/>
      <c r="AP49" s="100"/>
      <c r="AQ49" s="100"/>
      <c r="AR49" s="100"/>
      <c r="AS49" s="101"/>
      <c r="AV49" s="98"/>
      <c r="AW49" s="95"/>
      <c r="AX49" s="95"/>
      <c r="AY49" s="95"/>
    </row>
    <row r="50" spans="1:51" x14ac:dyDescent="0.25">
      <c r="B50" s="146" t="s">
        <v>140</v>
      </c>
      <c r="C50" s="140"/>
      <c r="D50" s="125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79"/>
      <c r="W50" s="99"/>
      <c r="X50" s="99"/>
      <c r="Y50" s="99"/>
      <c r="Z50" s="80"/>
      <c r="AA50" s="99"/>
      <c r="AB50" s="99"/>
      <c r="AC50" s="99"/>
      <c r="AD50" s="99"/>
      <c r="AE50" s="99"/>
      <c r="AM50" s="100"/>
      <c r="AN50" s="100"/>
      <c r="AO50" s="100"/>
      <c r="AP50" s="100"/>
      <c r="AQ50" s="100"/>
      <c r="AR50" s="100"/>
      <c r="AS50" s="101"/>
      <c r="AV50" s="98"/>
      <c r="AW50" s="95"/>
      <c r="AX50" s="95"/>
      <c r="AY50" s="95"/>
    </row>
    <row r="51" spans="1:51" x14ac:dyDescent="0.25">
      <c r="B51" s="146" t="s">
        <v>141</v>
      </c>
      <c r="C51" s="140"/>
      <c r="D51" s="12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79"/>
      <c r="W51" s="99"/>
      <c r="X51" s="99"/>
      <c r="Y51" s="99"/>
      <c r="Z51" s="80"/>
      <c r="AA51" s="99"/>
      <c r="AB51" s="99"/>
      <c r="AC51" s="99"/>
      <c r="AD51" s="99"/>
      <c r="AE51" s="99"/>
      <c r="AM51" s="100"/>
      <c r="AN51" s="100"/>
      <c r="AO51" s="100"/>
      <c r="AP51" s="100"/>
      <c r="AQ51" s="100"/>
      <c r="AR51" s="100"/>
      <c r="AS51" s="101"/>
      <c r="AV51" s="98"/>
      <c r="AW51" s="95"/>
      <c r="AX51" s="95"/>
      <c r="AY51" s="95"/>
    </row>
    <row r="52" spans="1:51" x14ac:dyDescent="0.25">
      <c r="B52" s="146" t="s">
        <v>142</v>
      </c>
      <c r="C52" s="121"/>
      <c r="D52" s="122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  <c r="W52" s="99"/>
      <c r="X52" s="99"/>
      <c r="Y52" s="99"/>
      <c r="Z52" s="80"/>
      <c r="AA52" s="99"/>
      <c r="AB52" s="99"/>
      <c r="AC52" s="99"/>
      <c r="AD52" s="99"/>
      <c r="AE52" s="99"/>
      <c r="AM52" s="100"/>
      <c r="AN52" s="100"/>
      <c r="AO52" s="100"/>
      <c r="AP52" s="100"/>
      <c r="AQ52" s="100"/>
      <c r="AR52" s="100"/>
      <c r="AS52" s="101"/>
      <c r="AV52" s="98"/>
      <c r="AW52" s="95"/>
      <c r="AX52" s="95"/>
      <c r="AY52" s="95"/>
    </row>
    <row r="53" spans="1:51" x14ac:dyDescent="0.25">
      <c r="B53" s="144" t="s">
        <v>143</v>
      </c>
      <c r="C53" s="128"/>
      <c r="D53" s="129"/>
      <c r="E53" s="128"/>
      <c r="F53" s="128"/>
      <c r="G53" s="128"/>
      <c r="H53" s="128"/>
      <c r="I53" s="128"/>
      <c r="J53" s="128"/>
      <c r="K53" s="128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  <c r="W53" s="99"/>
      <c r="X53" s="99"/>
      <c r="Y53" s="99"/>
      <c r="Z53" s="80"/>
      <c r="AA53" s="99"/>
      <c r="AB53" s="99"/>
      <c r="AC53" s="99"/>
      <c r="AD53" s="99"/>
      <c r="AE53" s="99"/>
      <c r="AM53" s="100"/>
      <c r="AN53" s="100"/>
      <c r="AO53" s="100"/>
      <c r="AP53" s="100"/>
      <c r="AQ53" s="100"/>
      <c r="AR53" s="100"/>
      <c r="AS53" s="101"/>
      <c r="AV53" s="98"/>
      <c r="AW53" s="95"/>
      <c r="AX53" s="95"/>
      <c r="AY53" s="95"/>
    </row>
    <row r="54" spans="1:51" x14ac:dyDescent="0.25">
      <c r="B54" s="146" t="s">
        <v>144</v>
      </c>
      <c r="C54" s="121"/>
      <c r="D54" s="122"/>
      <c r="E54" s="121"/>
      <c r="F54" s="121"/>
      <c r="G54" s="121"/>
      <c r="H54" s="121"/>
      <c r="I54" s="12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4"/>
      <c r="U54" s="124"/>
      <c r="V54" s="79"/>
      <c r="W54" s="99"/>
      <c r="X54" s="99"/>
      <c r="Y54" s="99"/>
      <c r="Z54" s="80"/>
      <c r="AA54" s="99"/>
      <c r="AB54" s="99"/>
      <c r="AC54" s="99"/>
      <c r="AD54" s="99"/>
      <c r="AE54" s="99"/>
      <c r="AM54" s="100"/>
      <c r="AN54" s="100"/>
      <c r="AO54" s="100"/>
      <c r="AP54" s="100"/>
      <c r="AQ54" s="100"/>
      <c r="AR54" s="100"/>
      <c r="AS54" s="101"/>
      <c r="AV54" s="98"/>
      <c r="AW54" s="95"/>
      <c r="AX54" s="95"/>
      <c r="AY54" s="95"/>
    </row>
    <row r="55" spans="1:51" x14ac:dyDescent="0.25">
      <c r="B55" s="155" t="s">
        <v>145</v>
      </c>
      <c r="C55" s="121"/>
      <c r="D55" s="122"/>
      <c r="E55" s="121"/>
      <c r="F55" s="121"/>
      <c r="G55" s="121"/>
      <c r="H55" s="121"/>
      <c r="I55" s="12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4"/>
      <c r="U55" s="124"/>
      <c r="V55" s="79"/>
      <c r="W55" s="99"/>
      <c r="X55" s="99"/>
      <c r="Y55" s="99"/>
      <c r="Z55" s="80"/>
      <c r="AA55" s="99"/>
      <c r="AB55" s="99"/>
      <c r="AC55" s="99"/>
      <c r="AD55" s="99"/>
      <c r="AE55" s="99"/>
      <c r="AM55" s="100"/>
      <c r="AN55" s="100"/>
      <c r="AO55" s="100"/>
      <c r="AP55" s="100"/>
      <c r="AQ55" s="100"/>
      <c r="AR55" s="100"/>
      <c r="AS55" s="101"/>
      <c r="AV55" s="98"/>
      <c r="AW55" s="95"/>
      <c r="AX55" s="95"/>
      <c r="AY55" s="95"/>
    </row>
    <row r="56" spans="1:51" x14ac:dyDescent="0.25">
      <c r="B56" s="176"/>
      <c r="C56" s="121"/>
      <c r="D56" s="122"/>
      <c r="E56" s="121"/>
      <c r="F56" s="121"/>
      <c r="G56" s="121"/>
      <c r="H56" s="121"/>
      <c r="I56" s="12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4"/>
      <c r="U56" s="124"/>
      <c r="V56" s="79"/>
      <c r="W56" s="99"/>
      <c r="X56" s="99"/>
      <c r="Y56" s="99"/>
      <c r="Z56" s="80"/>
      <c r="AA56" s="99"/>
      <c r="AB56" s="99"/>
      <c r="AC56" s="99"/>
      <c r="AD56" s="99"/>
      <c r="AE56" s="99"/>
      <c r="AM56" s="100"/>
      <c r="AN56" s="100"/>
      <c r="AO56" s="100"/>
      <c r="AP56" s="100"/>
      <c r="AQ56" s="100"/>
      <c r="AR56" s="100"/>
      <c r="AS56" s="101"/>
      <c r="AV56" s="98"/>
      <c r="AW56" s="95"/>
      <c r="AX56" s="95"/>
      <c r="AY56" s="95"/>
    </row>
    <row r="57" spans="1:51" x14ac:dyDescent="0.25">
      <c r="B57" s="146"/>
      <c r="C57" s="121"/>
      <c r="D57" s="122"/>
      <c r="E57" s="121"/>
      <c r="F57" s="121"/>
      <c r="G57" s="121"/>
      <c r="H57" s="121"/>
      <c r="I57" s="12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4"/>
      <c r="U57" s="124"/>
      <c r="V57" s="79"/>
      <c r="W57" s="99"/>
      <c r="X57" s="99"/>
      <c r="Y57" s="99"/>
      <c r="Z57" s="80"/>
      <c r="AA57" s="99"/>
      <c r="AB57" s="99"/>
      <c r="AC57" s="99"/>
      <c r="AD57" s="99"/>
      <c r="AE57" s="99"/>
      <c r="AM57" s="100"/>
      <c r="AN57" s="100"/>
      <c r="AO57" s="100"/>
      <c r="AP57" s="100"/>
      <c r="AQ57" s="100"/>
      <c r="AR57" s="100"/>
      <c r="AS57" s="101"/>
      <c r="AV57" s="98"/>
      <c r="AW57" s="95"/>
      <c r="AX57" s="95"/>
      <c r="AY57" s="95"/>
    </row>
    <row r="58" spans="1:51" x14ac:dyDescent="0.25">
      <c r="B58" s="146"/>
      <c r="C58" s="121"/>
      <c r="D58" s="122"/>
      <c r="E58" s="121"/>
      <c r="F58" s="121"/>
      <c r="G58" s="121"/>
      <c r="H58" s="121"/>
      <c r="I58" s="12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4"/>
      <c r="U58" s="124"/>
      <c r="V58" s="79"/>
      <c r="W58" s="99"/>
      <c r="X58" s="99"/>
      <c r="Y58" s="99"/>
      <c r="Z58" s="80"/>
      <c r="AA58" s="99"/>
      <c r="AB58" s="99"/>
      <c r="AC58" s="99"/>
      <c r="AD58" s="99"/>
      <c r="AE58" s="99"/>
      <c r="AM58" s="100"/>
      <c r="AN58" s="100"/>
      <c r="AO58" s="100"/>
      <c r="AP58" s="100"/>
      <c r="AQ58" s="100"/>
      <c r="AR58" s="100"/>
      <c r="AS58" s="101"/>
      <c r="AV58" s="98"/>
      <c r="AW58" s="95"/>
      <c r="AX58" s="95"/>
      <c r="AY58" s="95"/>
    </row>
    <row r="59" spans="1:51" x14ac:dyDescent="0.25">
      <c r="B59" s="146"/>
      <c r="C59" s="121"/>
      <c r="D59" s="122"/>
      <c r="E59" s="121"/>
      <c r="F59" s="121"/>
      <c r="G59" s="121"/>
      <c r="H59" s="121"/>
      <c r="I59" s="12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4"/>
      <c r="U59" s="124"/>
      <c r="V59" s="79"/>
      <c r="W59" s="99"/>
      <c r="X59" s="99"/>
      <c r="Y59" s="99"/>
      <c r="Z59" s="80"/>
      <c r="AA59" s="99"/>
      <c r="AB59" s="99"/>
      <c r="AC59" s="99"/>
      <c r="AD59" s="99"/>
      <c r="AE59" s="99"/>
      <c r="AM59" s="100"/>
      <c r="AN59" s="100"/>
      <c r="AO59" s="100"/>
      <c r="AP59" s="100"/>
      <c r="AQ59" s="100"/>
      <c r="AR59" s="100"/>
      <c r="AS59" s="101"/>
      <c r="AV59" s="98"/>
      <c r="AW59" s="95"/>
      <c r="AX59" s="95"/>
      <c r="AY59" s="95"/>
    </row>
    <row r="60" spans="1:51" x14ac:dyDescent="0.25">
      <c r="B60" s="144"/>
      <c r="C60" s="140"/>
      <c r="D60" s="125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79"/>
      <c r="W60" s="99"/>
      <c r="X60" s="99"/>
      <c r="Y60" s="99"/>
      <c r="Z60" s="80"/>
      <c r="AA60" s="99"/>
      <c r="AB60" s="99"/>
      <c r="AC60" s="99"/>
      <c r="AD60" s="99"/>
      <c r="AE60" s="99"/>
      <c r="AM60" s="100"/>
      <c r="AN60" s="100"/>
      <c r="AO60" s="100"/>
      <c r="AP60" s="100"/>
      <c r="AQ60" s="100"/>
      <c r="AR60" s="100"/>
      <c r="AS60" s="101"/>
      <c r="AV60" s="98"/>
      <c r="AW60" s="95"/>
      <c r="AX60" s="95"/>
      <c r="AY60" s="95"/>
    </row>
    <row r="61" spans="1:51" x14ac:dyDescent="0.25">
      <c r="B61" s="155"/>
      <c r="C61" s="140"/>
      <c r="D61" s="12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79"/>
      <c r="W61" s="99"/>
      <c r="X61" s="99"/>
      <c r="Y61" s="99"/>
      <c r="Z61" s="80"/>
      <c r="AA61" s="99"/>
      <c r="AB61" s="99"/>
      <c r="AC61" s="99"/>
      <c r="AD61" s="99"/>
      <c r="AE61" s="99"/>
      <c r="AM61" s="100"/>
      <c r="AN61" s="100"/>
      <c r="AO61" s="100"/>
      <c r="AP61" s="100"/>
      <c r="AQ61" s="100"/>
      <c r="AR61" s="100"/>
      <c r="AS61" s="101"/>
      <c r="AV61" s="98"/>
      <c r="AW61" s="95"/>
      <c r="AX61" s="95"/>
      <c r="AY61" s="95"/>
    </row>
    <row r="62" spans="1:51" x14ac:dyDescent="0.25">
      <c r="A62" s="99"/>
      <c r="B62" s="146"/>
      <c r="C62" s="145"/>
      <c r="D62" s="114"/>
      <c r="E62" s="145"/>
      <c r="F62" s="145"/>
      <c r="G62" s="102"/>
      <c r="H62" s="102"/>
      <c r="I62" s="10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17"/>
      <c r="U62" s="119"/>
      <c r="V62" s="79"/>
      <c r="AM62" s="100"/>
      <c r="AN62" s="100"/>
      <c r="AS62" s="95"/>
      <c r="AT62" s="95"/>
      <c r="AU62" s="95"/>
      <c r="AV62" s="95"/>
      <c r="AW62" s="95"/>
      <c r="AX62" s="95"/>
      <c r="AY62" s="95"/>
    </row>
    <row r="63" spans="1:51" x14ac:dyDescent="0.25">
      <c r="A63" s="99"/>
      <c r="B63" s="145"/>
      <c r="C63" s="145"/>
      <c r="D63" s="114"/>
      <c r="E63" s="145"/>
      <c r="F63" s="145"/>
      <c r="G63" s="102"/>
      <c r="H63" s="102"/>
      <c r="I63" s="10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5"/>
      <c r="U63" s="79"/>
      <c r="V63" s="79"/>
      <c r="AS63" s="95"/>
      <c r="AT63" s="95"/>
      <c r="AU63" s="95"/>
      <c r="AV63" s="95"/>
      <c r="AW63" s="95"/>
      <c r="AX63" s="95"/>
      <c r="AY63" s="95"/>
    </row>
    <row r="64" spans="1:51" x14ac:dyDescent="0.25">
      <c r="B64" s="146"/>
      <c r="O64" s="12"/>
      <c r="P64" s="97"/>
      <c r="Q64" s="97"/>
      <c r="AS64" s="95"/>
      <c r="AT64" s="95"/>
      <c r="AU64" s="95"/>
      <c r="AV64" s="95"/>
      <c r="AW64" s="95"/>
      <c r="AX64" s="95"/>
      <c r="AY64" s="95"/>
    </row>
    <row r="65" spans="15:51" x14ac:dyDescent="0.25">
      <c r="O65" s="12"/>
      <c r="P65" s="97"/>
      <c r="Q65" s="97"/>
      <c r="AS65" s="95"/>
      <c r="AT65" s="95"/>
      <c r="AU65" s="95"/>
      <c r="AV65" s="95"/>
      <c r="AW65" s="95"/>
      <c r="AX65" s="95"/>
      <c r="AY65" s="95"/>
    </row>
    <row r="66" spans="15:51" x14ac:dyDescent="0.25">
      <c r="O66" s="12"/>
      <c r="P66" s="97"/>
      <c r="Q66" s="97"/>
      <c r="AS66" s="95"/>
      <c r="AT66" s="95"/>
      <c r="AU66" s="95"/>
      <c r="AV66" s="95"/>
      <c r="AW66" s="95"/>
      <c r="AX66" s="95"/>
      <c r="AY66" s="95"/>
    </row>
    <row r="67" spans="15:51" x14ac:dyDescent="0.25">
      <c r="O67" s="12"/>
      <c r="P67" s="97"/>
      <c r="Q67" s="97"/>
      <c r="AS67" s="95"/>
      <c r="AT67" s="95"/>
      <c r="AU67" s="95"/>
      <c r="AV67" s="95"/>
      <c r="AW67" s="95"/>
      <c r="AX67" s="95"/>
      <c r="AY67" s="95"/>
    </row>
    <row r="68" spans="15:51" x14ac:dyDescent="0.25">
      <c r="O68" s="12"/>
      <c r="P68" s="97"/>
      <c r="Q68" s="97"/>
      <c r="R68" s="97"/>
      <c r="S68" s="97"/>
      <c r="AS68" s="95"/>
      <c r="AT68" s="95"/>
      <c r="AU68" s="95"/>
      <c r="AV68" s="95"/>
      <c r="AW68" s="95"/>
      <c r="AX68" s="95"/>
      <c r="AY68" s="95"/>
    </row>
    <row r="69" spans="15:51" x14ac:dyDescent="0.25">
      <c r="O69" s="12"/>
      <c r="P69" s="97"/>
      <c r="Q69" s="97"/>
      <c r="R69" s="97"/>
      <c r="S69" s="97"/>
      <c r="T69" s="97"/>
      <c r="AS69" s="95"/>
      <c r="AT69" s="95"/>
      <c r="AU69" s="95"/>
      <c r="AV69" s="95"/>
      <c r="AW69" s="95"/>
      <c r="AX69" s="95"/>
      <c r="AY69" s="95"/>
    </row>
    <row r="70" spans="15:51" x14ac:dyDescent="0.25">
      <c r="O70" s="12"/>
      <c r="P70" s="97"/>
      <c r="Q70" s="97"/>
      <c r="R70" s="97"/>
      <c r="S70" s="97"/>
      <c r="T70" s="97"/>
      <c r="AS70" s="95"/>
      <c r="AT70" s="95"/>
      <c r="AU70" s="95"/>
      <c r="AV70" s="95"/>
      <c r="AW70" s="95"/>
      <c r="AX70" s="95"/>
      <c r="AY70" s="95"/>
    </row>
    <row r="71" spans="15:51" x14ac:dyDescent="0.25">
      <c r="O71" s="12"/>
      <c r="P71" s="97"/>
      <c r="T71" s="97"/>
      <c r="AS71" s="95"/>
      <c r="AT71" s="95"/>
      <c r="AU71" s="95"/>
      <c r="AV71" s="95"/>
      <c r="AW71" s="95"/>
      <c r="AX71" s="95"/>
      <c r="AY71" s="95"/>
    </row>
    <row r="72" spans="15:51" x14ac:dyDescent="0.25">
      <c r="O72" s="97"/>
      <c r="Q72" s="97"/>
      <c r="R72" s="97"/>
      <c r="S72" s="97"/>
      <c r="AS72" s="95"/>
      <c r="AT72" s="95"/>
      <c r="AU72" s="95"/>
      <c r="AV72" s="95"/>
      <c r="AW72" s="95"/>
      <c r="AX72" s="95"/>
      <c r="AY72" s="95"/>
    </row>
    <row r="73" spans="15:51" x14ac:dyDescent="0.25">
      <c r="O73" s="12"/>
      <c r="P73" s="97"/>
      <c r="Q73" s="97"/>
      <c r="R73" s="97"/>
      <c r="S73" s="97"/>
      <c r="T73" s="97"/>
      <c r="AS73" s="95"/>
      <c r="AT73" s="95"/>
      <c r="AU73" s="95"/>
      <c r="AV73" s="95"/>
      <c r="AW73" s="95"/>
      <c r="AX73" s="95"/>
      <c r="AY73" s="95"/>
    </row>
    <row r="74" spans="15:51" x14ac:dyDescent="0.25">
      <c r="O74" s="12"/>
      <c r="P74" s="97"/>
      <c r="Q74" s="97"/>
      <c r="R74" s="97"/>
      <c r="S74" s="97"/>
      <c r="T74" s="97"/>
      <c r="U74" s="97"/>
      <c r="AS74" s="95"/>
      <c r="AT74" s="95"/>
      <c r="AU74" s="95"/>
      <c r="AV74" s="95"/>
      <c r="AW74" s="95"/>
      <c r="AX74" s="95"/>
      <c r="AY74" s="95"/>
    </row>
    <row r="75" spans="15:51" x14ac:dyDescent="0.25">
      <c r="O75" s="12"/>
      <c r="P75" s="97"/>
      <c r="T75" s="97"/>
      <c r="U75" s="97"/>
      <c r="AS75" s="95"/>
      <c r="AT75" s="95"/>
      <c r="AU75" s="95"/>
      <c r="AV75" s="95"/>
      <c r="AW75" s="95"/>
      <c r="AX75" s="95"/>
      <c r="AY75" s="95"/>
    </row>
    <row r="87" spans="45:51" x14ac:dyDescent="0.25">
      <c r="AS87" s="95"/>
      <c r="AT87" s="95"/>
      <c r="AU87" s="95"/>
      <c r="AV87" s="95"/>
      <c r="AW87" s="95"/>
      <c r="AX87" s="95"/>
      <c r="AY87" s="95"/>
    </row>
  </sheetData>
  <protectedRanges>
    <protectedRange sqref="S62:T63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1" name="Range2_2_1_10_1_1_1_2"/>
    <protectedRange sqref="N62:R63" name="Range2_12_1_6_1_1"/>
    <protectedRange sqref="L62:M63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2:K63" name="Range2_2_12_1_4_1_1_1_1_1_1_1_1_1_1_1_1_1_1_1"/>
    <protectedRange sqref="I62:I63" name="Range2_2_12_1_7_1_1_2_2_1_2"/>
    <protectedRange sqref="F62:H63" name="Range2_2_12_1_3_1_2_1_1_1_1_2_1_1_1_1_1_1_1_1_1_1_1"/>
    <protectedRange sqref="E62:E63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2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F60:U60 F61:G61" name="Range2_12_5_1_1_1_2_2_1_1_1_1_1_1_1_1_1_1_1_2_1_1_1_2_1_1_1_1_1_1_1_1_1_1_1_1_1_1_1_1_2_1_1_1_1_1_1_1_1_1_2_1_1_3_1_1_1_3_1_1_1_1_1_1_1_1_1_1_1_1_1_1_1_1_1_1_1_1_1_1_2_1_1_1_1_1_1_1_1_1_1_1_2_2_1_2_1_1_1_1_1_1_1_1_1_1_1_1_1"/>
    <protectedRange sqref="S54:T59" name="Range2_12_5_1_1_2_1_1_1_2_1_1_1_1_1_1_1_1_1_1_1_1_1"/>
    <protectedRange sqref="N54:R59" name="Range2_12_1_6_1_1_2_1_1_1_2_1_1_1_1_1_1_1_1_1_1_1_1_1"/>
    <protectedRange sqref="L54:M59" name="Range2_2_12_1_7_1_1_3_1_1_1_2_1_1_1_1_1_1_1_1_1_1_1_1_1"/>
    <protectedRange sqref="J54:K59" name="Range2_2_12_1_4_1_1_1_1_1_1_1_1_1_1_1_1_1_1_1_2_1_1_1_2_1_1_1_1_1_1_1_1_1_1_1_1_1"/>
    <protectedRange sqref="I54:I59" name="Range2_2_12_1_7_1_1_2_2_1_2_2_1_1_1_2_1_1_1_1_1_1_1_1_1_1_1_1_1"/>
    <protectedRange sqref="G54:H59" name="Range2_2_12_1_3_1_2_1_1_1_1_2_1_1_1_1_1_1_1_1_1_1_1_2_1_1_1_2_1_1_1_1_1_1_1_1_1_1_1_1_1"/>
    <protectedRange sqref="F54:F59" name="Range2_2_12_1_3_1_2_1_1_1_1_2_1_1_1_1_1_1_1_1_1_1_1_2_2_1_1_2_1_1_1_1_1_1_1_1_1_1_1_1_1"/>
    <protectedRange sqref="E54:E59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0" name="Range2_12_5_1_1_1_2_1_1_1_1_1_1_1_1_1_1_1_2_1_1_1_1_1_1_1_1_1_1_1_1_1_1_1_1_1_1_1_1_1_1_2_1_1_1_1_1_1_1_1_1_1_1_2_1_1_1_1_2_1_1_1_1_1_1_1_1_1_1_1_2_1_1_1_1_1_1_1_1_1_1_1_1_1_1_3_1_1_1_1_2_1_1_1_1_1_1_1_2_1_1_1_1_1_1_1_1_1_1_1_1_1_1_1_1_1_1_1_1_1_1_1_1__8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1_1_1_1_1_1_1_1_1_1_1_2_1_1_1_1_1_1_1_1_1_1_1_1_1_1_1_1_1_1_1_1_1_1_2_1_1_1_1_1_1_1_1_1_1_1_2_1_1_1_1_2_1_1_1_1_1_1_1_1_1_1_1_2_1_1_1_1_1_1_1_1_1_1_1_1_1_1_3_1_1_1_1_2_1_1_1_1_1_1_1_2_1_1_1_1_1_1_1_1_1_1_1_1_1_1_1_1_1_1_1_1_1_1_1_1__5"/>
    <protectedRange sqref="P3:U3" name="Range1_16_1_1_1_1_1_1_2_2_2_2_2_2_2_2_2_2_2_2_2_2_2_2_2_2_2_2_2_2_2_1_2_2_2_2_2_2_2_2_2_2_3_2_2_2_2_2_2_2_2_2_2_2_1"/>
    <protectedRange sqref="B56" name="Range2_12_5_1_1_1_1_1_2_1_1_2_1_1_1_1_1_1_1_1_1_1_1_1_1_1_1_1_1_2_1_1_1_1_1_1_1_1_1_1_1_1_1_1_3_1_1_1_2_1_1_1_1_1_1_1_1_1_2_1_1_1_1_1_1_1_1_1_1_1_1_1_1_1_1_1_1_1_1_1_1_1_1_1_1_2_1_1_1_2_2_1_1"/>
    <protectedRange sqref="B47" name="Range2_12_5_1_1_1_2_1_1_1_1_1_1_1_1_1_1_1_2_1_1_1_1_1_1_1_1_1_1_1_1_1_1_1_1_1_1_1_1_1_1_2_1_1_1_1_1_1_1_1_1_1_1_2_1_1_1_1_2_1_1_1_1_1_1_1_1_1_1_1_2_1_1_1_1_1_1_1_1_1_1_1_1_1_1_3_1_1_1_1_2_1_1_1_1_1_1_1_2_1_1_1_1_1_1_1_1_1_1_1_1_1_1_1_1_1_1_1_1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93" priority="17" operator="containsText" text="N/A">
      <formula>NOT(ISERROR(SEARCH("N/A",X11)))</formula>
    </cfRule>
    <cfRule type="cellIs" dxfId="592" priority="31" operator="equal">
      <formula>0</formula>
    </cfRule>
  </conditionalFormatting>
  <conditionalFormatting sqref="X11:AE34">
    <cfRule type="cellIs" dxfId="591" priority="30" operator="greaterThanOrEqual">
      <formula>1185</formula>
    </cfRule>
  </conditionalFormatting>
  <conditionalFormatting sqref="X11:AE34">
    <cfRule type="cellIs" dxfId="590" priority="29" operator="between">
      <formula>0.1</formula>
      <formula>1184</formula>
    </cfRule>
  </conditionalFormatting>
  <conditionalFormatting sqref="X8 AJ11:AN35">
    <cfRule type="cellIs" dxfId="589" priority="28" operator="equal">
      <formula>0</formula>
    </cfRule>
  </conditionalFormatting>
  <conditionalFormatting sqref="X8 AJ11:AN35">
    <cfRule type="cellIs" dxfId="588" priority="27" operator="greaterThan">
      <formula>1179</formula>
    </cfRule>
  </conditionalFormatting>
  <conditionalFormatting sqref="X8 AJ11:AN35">
    <cfRule type="cellIs" dxfId="587" priority="26" operator="greaterThan">
      <formula>99</formula>
    </cfRule>
  </conditionalFormatting>
  <conditionalFormatting sqref="X8 AJ11:AN35">
    <cfRule type="cellIs" dxfId="586" priority="25" operator="greaterThan">
      <formula>0.99</formula>
    </cfRule>
  </conditionalFormatting>
  <conditionalFormatting sqref="AB8">
    <cfRule type="cellIs" dxfId="585" priority="24" operator="equal">
      <formula>0</formula>
    </cfRule>
  </conditionalFormatting>
  <conditionalFormatting sqref="AB8">
    <cfRule type="cellIs" dxfId="584" priority="23" operator="greaterThan">
      <formula>1179</formula>
    </cfRule>
  </conditionalFormatting>
  <conditionalFormatting sqref="AB8">
    <cfRule type="cellIs" dxfId="583" priority="22" operator="greaterThan">
      <formula>99</formula>
    </cfRule>
  </conditionalFormatting>
  <conditionalFormatting sqref="AB8">
    <cfRule type="cellIs" dxfId="582" priority="21" operator="greaterThan">
      <formula>0.99</formula>
    </cfRule>
  </conditionalFormatting>
  <conditionalFormatting sqref="AI11:AI34">
    <cfRule type="cellIs" dxfId="581" priority="20" operator="greaterThan">
      <formula>$AI$8</formula>
    </cfRule>
  </conditionalFormatting>
  <conditionalFormatting sqref="AH11:AH34">
    <cfRule type="cellIs" dxfId="580" priority="18" operator="greaterThan">
      <formula>$AH$8</formula>
    </cfRule>
    <cfRule type="cellIs" dxfId="579" priority="19" operator="greaterThan">
      <formula>$AH$8</formula>
    </cfRule>
  </conditionalFormatting>
  <conditionalFormatting sqref="AN11:AO11 AO12:AO34">
    <cfRule type="cellIs" dxfId="578" priority="16" operator="equal">
      <formula>0</formula>
    </cfRule>
  </conditionalFormatting>
  <conditionalFormatting sqref="AN11:AO11 AO12:AO34">
    <cfRule type="cellIs" dxfId="577" priority="15" operator="greaterThan">
      <formula>1179</formula>
    </cfRule>
  </conditionalFormatting>
  <conditionalFormatting sqref="AN11:AO11 AO12:AO34">
    <cfRule type="cellIs" dxfId="576" priority="14" operator="greaterThan">
      <formula>99</formula>
    </cfRule>
  </conditionalFormatting>
  <conditionalFormatting sqref="AN11:AO11 AO12:AO34">
    <cfRule type="cellIs" dxfId="575" priority="13" operator="greaterThan">
      <formula>0.99</formula>
    </cfRule>
  </conditionalFormatting>
  <conditionalFormatting sqref="AQ11:AQ34">
    <cfRule type="cellIs" dxfId="574" priority="12" operator="equal">
      <formula>0</formula>
    </cfRule>
  </conditionalFormatting>
  <conditionalFormatting sqref="AQ11:AQ34">
    <cfRule type="cellIs" dxfId="573" priority="11" operator="greaterThan">
      <formula>1179</formula>
    </cfRule>
  </conditionalFormatting>
  <conditionalFormatting sqref="AQ11:AQ34">
    <cfRule type="cellIs" dxfId="572" priority="10" operator="greaterThan">
      <formula>99</formula>
    </cfRule>
  </conditionalFormatting>
  <conditionalFormatting sqref="AQ11:AQ34">
    <cfRule type="cellIs" dxfId="571" priority="9" operator="greaterThan">
      <formula>0.99</formula>
    </cfRule>
  </conditionalFormatting>
  <conditionalFormatting sqref="AP11:AP34">
    <cfRule type="cellIs" dxfId="570" priority="4" operator="equal">
      <formula>0</formula>
    </cfRule>
  </conditionalFormatting>
  <conditionalFormatting sqref="AP11:AP34">
    <cfRule type="cellIs" dxfId="569" priority="3" operator="greaterThan">
      <formula>1179</formula>
    </cfRule>
  </conditionalFormatting>
  <conditionalFormatting sqref="AP11:AP34">
    <cfRule type="cellIs" dxfId="568" priority="2" operator="greaterThan">
      <formula>99</formula>
    </cfRule>
  </conditionalFormatting>
  <conditionalFormatting sqref="AP11:AP34">
    <cfRule type="cellIs" dxfId="567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NOV 1</vt:lpstr>
      <vt:lpstr>NOV 2</vt:lpstr>
      <vt:lpstr>NOV 3</vt:lpstr>
      <vt:lpstr>NOV 4</vt:lpstr>
      <vt:lpstr>NOV 5</vt:lpstr>
      <vt:lpstr>NOV 6</vt:lpstr>
      <vt:lpstr>NOV 7</vt:lpstr>
      <vt:lpstr>NOV 8</vt:lpstr>
      <vt:lpstr>NOV 9</vt:lpstr>
      <vt:lpstr>NOV 10</vt:lpstr>
      <vt:lpstr>NOV 11</vt:lpstr>
      <vt:lpstr>NOV 12</vt:lpstr>
      <vt:lpstr>NOV 13</vt:lpstr>
      <vt:lpstr>NOV 14</vt:lpstr>
      <vt:lpstr>NOV 15</vt:lpstr>
      <vt:lpstr>NOV 16</vt:lpstr>
      <vt:lpstr>NOV 17</vt:lpstr>
      <vt:lpstr>NOV 18</vt:lpstr>
      <vt:lpstr>NOV 19</vt:lpstr>
      <vt:lpstr>NOV 20</vt:lpstr>
      <vt:lpstr>NOV 21</vt:lpstr>
      <vt:lpstr>NOV 22</vt:lpstr>
      <vt:lpstr>NOV 23</vt:lpstr>
      <vt:lpstr>NOV 24</vt:lpstr>
      <vt:lpstr>NOV 25</vt:lpstr>
      <vt:lpstr>NOV 26</vt:lpstr>
      <vt:lpstr>NOV 27</vt:lpstr>
      <vt:lpstr>NOV 28</vt:lpstr>
      <vt:lpstr>NOV 29</vt:lpstr>
      <vt:lpstr>NOV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2016-11-30T16:17:23Z</dcterms:modified>
</cp:coreProperties>
</file>